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348" yWindow="-84" windowWidth="12252" windowHeight="8976" tabRatio="649" firstSheet="2" activeTab="7"/>
  </bookViews>
  <sheets>
    <sheet name="2.Финансирование" sheetId="23" state="hidden" r:id="rId1"/>
    <sheet name="2.1. Финансирование" sheetId="26" state="hidden" r:id="rId2"/>
    <sheet name="Подпрограмма 1" sheetId="15" r:id="rId3"/>
    <sheet name="Подпрограмма 2" sheetId="16" r:id="rId4"/>
    <sheet name="Подпрограмма 3" sheetId="17" r:id="rId5"/>
    <sheet name="Подпрограмма 4" sheetId="18" r:id="rId6"/>
    <sheet name="Подпрограмма 5" sheetId="25" r:id="rId7"/>
    <sheet name="Подпрограмма 6" sheetId="24" r:id="rId8"/>
    <sheet name="Подпрограмма 7" sheetId="27" state="hidden" r:id="rId9"/>
    <sheet name="4.Эффективность" sheetId="21" state="hidden" r:id="rId10"/>
  </sheets>
  <definedNames>
    <definedName name="_xlnm._FilterDatabase" localSheetId="1" hidden="1">'2.1. Финансирование'!$A$77:$F$150</definedName>
    <definedName name="_xlnm._FilterDatabase" localSheetId="2" hidden="1">'Подпрограмма 1'!$A$3:$R$475</definedName>
    <definedName name="_xlnm._FilterDatabase" localSheetId="3" hidden="1">'Подпрограмма 2'!$A$3:$R$164</definedName>
    <definedName name="_xlnm._FilterDatabase" localSheetId="4" hidden="1">'Подпрограмма 3'!$A$3:$R$27</definedName>
    <definedName name="_xlnm._FilterDatabase" localSheetId="5" hidden="1">'Подпрограмма 4'!$A$3:$V$24</definedName>
    <definedName name="_xlnm._FilterDatabase" localSheetId="6" hidden="1">'Подпрограмма 5'!$A$3:$R$553</definedName>
    <definedName name="_xlnm._FilterDatabase" localSheetId="7" hidden="1">'Подпрограмма 6'!$A$3:$R$12</definedName>
    <definedName name="_xlnm._FilterDatabase" localSheetId="8" hidden="1">'Подпрограмма 7'!$A$3:$R$4</definedName>
    <definedName name="_xlnm.Print_Titles" localSheetId="2">'Подпрограмма 1'!$3:$3</definedName>
    <definedName name="_xlnm.Print_Titles" localSheetId="3">'Подпрограмма 2'!$3:$3</definedName>
    <definedName name="_xlnm.Print_Titles" localSheetId="4">'Подпрограмма 3'!$3:$3</definedName>
    <definedName name="_xlnm.Print_Titles" localSheetId="5">'Подпрограмма 4'!$3:$3</definedName>
    <definedName name="_xlnm.Print_Titles" localSheetId="6">'Подпрограмма 5'!$3:$3</definedName>
    <definedName name="_xlnm.Print_Titles" localSheetId="7">'Подпрограмма 6'!$3:$3</definedName>
    <definedName name="_xlnm.Print_Titles" localSheetId="8">'Подпрограмма 7'!$3:$3</definedName>
    <definedName name="_xlnm.Print_Area" localSheetId="2">'Подпрограмма 1'!$A$1:$Q$470</definedName>
    <definedName name="_xlnm.Print_Area" localSheetId="3">'Подпрограмма 2'!$A$1:$Q$164</definedName>
    <definedName name="_xlnm.Print_Area" localSheetId="4">'Подпрограмма 3'!$A$1:$Q$27</definedName>
    <definedName name="_xlnm.Print_Area" localSheetId="5">'Подпрограмма 4'!$A$1:$Q$24</definedName>
    <definedName name="_xlnm.Print_Area" localSheetId="6">'Подпрограмма 5'!$A$1:$Q$553</definedName>
    <definedName name="_xlnm.Print_Area" localSheetId="7">'Подпрограмма 6'!$A$1:$Q$17</definedName>
    <definedName name="_xlnm.Print_Area" localSheetId="8">'Подпрограмма 7'!$A$1:$Q$4</definedName>
    <definedName name="УВм_ПП1">'Подпрограмма 1'!$P$9:$P$470</definedName>
    <definedName name="УВм_ПП2">'Подпрограмма 2'!$P$13:$P$162</definedName>
    <definedName name="УВм_ПП3">'Подпрограмма 3'!$P$6:$P$27</definedName>
    <definedName name="УВм_ПП4">'Подпрограмма 4'!$P$6:$P$22</definedName>
    <definedName name="УВм_ПП5_развитие">'Подпрограмма 5'!$P$113:$P$553</definedName>
    <definedName name="УВм_ПП5_текущие">'Подпрограмма 5'!$P$9:$P$111</definedName>
    <definedName name="УВм_ПП6" localSheetId="8">'Подпрограмма 7'!#REF!</definedName>
    <definedName name="УВм_ПП6">'Подпрограмма 6'!$P$6:$P$12</definedName>
  </definedNames>
  <calcPr calcId="145621"/>
</workbook>
</file>

<file path=xl/calcChain.xml><?xml version="1.0" encoding="utf-8"?>
<calcChain xmlns="http://schemas.openxmlformats.org/spreadsheetml/2006/main">
  <c r="O498" i="25" l="1"/>
  <c r="O153" i="16" l="1"/>
  <c r="O48" i="15"/>
  <c r="O469" i="25" l="1"/>
  <c r="O470" i="25"/>
  <c r="H151" i="25" l="1"/>
  <c r="O17" i="25" l="1"/>
  <c r="O171" i="25"/>
  <c r="O166" i="25"/>
  <c r="O167" i="25"/>
  <c r="O168" i="25"/>
  <c r="O169" i="25"/>
  <c r="O170" i="25"/>
  <c r="O188" i="25"/>
  <c r="O189" i="25"/>
  <c r="O190" i="25"/>
  <c r="O191" i="25"/>
  <c r="O192" i="25"/>
  <c r="O193" i="25"/>
  <c r="O194" i="25"/>
  <c r="O195" i="25"/>
  <c r="O196" i="25"/>
  <c r="O197" i="25"/>
  <c r="O198" i="25"/>
  <c r="O199" i="25"/>
  <c r="O200" i="25"/>
  <c r="O201" i="25"/>
  <c r="O202" i="25"/>
  <c r="O203" i="25"/>
  <c r="O204" i="25"/>
  <c r="O205" i="25"/>
  <c r="O206" i="25"/>
  <c r="O207" i="25"/>
  <c r="O208" i="25"/>
  <c r="O209" i="25"/>
  <c r="O210" i="25"/>
  <c r="O211" i="25"/>
  <c r="O212" i="25"/>
  <c r="O213" i="25"/>
  <c r="O214" i="25"/>
  <c r="O215" i="25"/>
  <c r="O216" i="25"/>
  <c r="O217" i="25"/>
  <c r="O218" i="25"/>
  <c r="O219" i="25"/>
  <c r="O220" i="25"/>
  <c r="O221" i="25"/>
  <c r="O222" i="25"/>
  <c r="O223" i="25"/>
  <c r="O224" i="25"/>
  <c r="O225" i="25"/>
  <c r="O226" i="25"/>
  <c r="O227" i="25"/>
  <c r="O228" i="25"/>
  <c r="O229" i="25"/>
  <c r="O230" i="25"/>
  <c r="O231" i="25"/>
  <c r="O232" i="25"/>
  <c r="O233" i="25"/>
  <c r="O234" i="25"/>
  <c r="O236" i="25"/>
  <c r="O237" i="25"/>
  <c r="O238" i="25"/>
  <c r="O239" i="25"/>
  <c r="O240" i="25"/>
  <c r="O241" i="25"/>
  <c r="O242" i="25"/>
  <c r="O243" i="25"/>
  <c r="O244" i="25"/>
  <c r="O249" i="25"/>
  <c r="O251" i="25"/>
  <c r="O252" i="25"/>
  <c r="O253" i="25"/>
  <c r="O254" i="25"/>
  <c r="O255" i="25"/>
  <c r="O256" i="25"/>
  <c r="O257" i="25"/>
  <c r="O258" i="25"/>
  <c r="O259" i="25"/>
  <c r="O260" i="25"/>
  <c r="O261" i="25"/>
  <c r="O262" i="25"/>
  <c r="O263" i="25"/>
  <c r="O264" i="25"/>
  <c r="O265" i="25"/>
  <c r="O266" i="25"/>
  <c r="O267" i="25"/>
  <c r="O268" i="25"/>
  <c r="O269" i="25"/>
  <c r="O270" i="25"/>
  <c r="O271" i="25"/>
  <c r="O274" i="25"/>
  <c r="O275" i="25"/>
  <c r="O276" i="25"/>
  <c r="O277" i="25"/>
  <c r="O278" i="25"/>
  <c r="O279" i="25"/>
  <c r="O280" i="25"/>
  <c r="O281" i="25"/>
  <c r="O282" i="25"/>
  <c r="O283" i="25"/>
  <c r="O284" i="25"/>
  <c r="O285" i="25"/>
  <c r="O286" i="25"/>
  <c r="O287" i="25"/>
  <c r="O289" i="25"/>
  <c r="O290" i="25"/>
  <c r="O291" i="25"/>
  <c r="O292" i="25"/>
  <c r="O293" i="25"/>
  <c r="O294" i="25"/>
  <c r="O295" i="25"/>
  <c r="O296" i="25"/>
  <c r="O297" i="25"/>
  <c r="O298" i="25"/>
  <c r="O299" i="25"/>
  <c r="O300" i="25"/>
  <c r="O301" i="25"/>
  <c r="O302" i="25"/>
  <c r="O303" i="25"/>
  <c r="O304" i="25"/>
  <c r="O305" i="25"/>
  <c r="O308" i="25"/>
  <c r="O314" i="25"/>
  <c r="O315" i="25"/>
  <c r="O316" i="25"/>
  <c r="O317" i="25"/>
  <c r="O318" i="25"/>
  <c r="O319" i="25"/>
  <c r="O320" i="25"/>
  <c r="O321" i="25"/>
  <c r="O322" i="25"/>
  <c r="O323" i="25"/>
  <c r="O324" i="25"/>
  <c r="O325" i="25"/>
  <c r="O311" i="25"/>
  <c r="O312" i="25"/>
  <c r="O326" i="25"/>
  <c r="O327" i="25"/>
  <c r="O328" i="25"/>
  <c r="O329" i="25"/>
  <c r="O330" i="25"/>
  <c r="O331" i="25"/>
  <c r="O332" i="25"/>
  <c r="O333" i="25"/>
  <c r="O334" i="25"/>
  <c r="O335" i="25"/>
  <c r="O336" i="25"/>
  <c r="O337" i="25"/>
  <c r="O339" i="25"/>
  <c r="O340" i="25"/>
  <c r="O342" i="25"/>
  <c r="O384" i="25"/>
  <c r="O385" i="25"/>
  <c r="O386" i="25"/>
  <c r="O387" i="25"/>
  <c r="O388" i="25"/>
  <c r="O389" i="25"/>
  <c r="O390" i="25"/>
  <c r="O391" i="25"/>
  <c r="O392" i="25"/>
  <c r="O393" i="25"/>
  <c r="O394" i="25"/>
  <c r="O431" i="25"/>
  <c r="O432" i="25"/>
  <c r="O433" i="25"/>
  <c r="O434" i="25"/>
  <c r="O435" i="25"/>
  <c r="O436" i="25"/>
  <c r="O437" i="25"/>
  <c r="O438" i="25"/>
  <c r="O439" i="25"/>
  <c r="O440" i="25"/>
  <c r="O441" i="25"/>
  <c r="O442" i="25"/>
  <c r="O443" i="25"/>
  <c r="O445" i="25"/>
  <c r="O446" i="25"/>
  <c r="O447" i="25"/>
  <c r="O448" i="25"/>
  <c r="O449" i="25"/>
  <c r="O450" i="25"/>
  <c r="O451" i="25"/>
  <c r="O452" i="25"/>
  <c r="O453" i="25"/>
  <c r="O454" i="25"/>
  <c r="O455" i="25"/>
  <c r="O456" i="25"/>
  <c r="O457" i="25"/>
  <c r="O458" i="25"/>
  <c r="O459" i="25"/>
  <c r="O474" i="25"/>
  <c r="O472" i="25"/>
  <c r="P471" i="25" s="1"/>
  <c r="O467" i="25"/>
  <c r="P466" i="25" s="1"/>
  <c r="O477" i="25"/>
  <c r="O478" i="25"/>
  <c r="O479" i="25"/>
  <c r="O480" i="25"/>
  <c r="O481" i="25"/>
  <c r="O482" i="25"/>
  <c r="O483" i="25"/>
  <c r="O484" i="25"/>
  <c r="O485" i="25"/>
  <c r="O486" i="25"/>
  <c r="O487" i="25"/>
  <c r="O489" i="25"/>
  <c r="O490" i="25"/>
  <c r="O491" i="25"/>
  <c r="O492" i="25"/>
  <c r="O493" i="25"/>
  <c r="O494" i="25"/>
  <c r="O495" i="25"/>
  <c r="O517" i="25"/>
  <c r="O516" i="25"/>
  <c r="O515" i="25"/>
  <c r="O514" i="25"/>
  <c r="O513" i="25"/>
  <c r="O512" i="25"/>
  <c r="O511" i="25"/>
  <c r="O510" i="25"/>
  <c r="O509" i="25"/>
  <c r="O508" i="25"/>
  <c r="O507" i="25"/>
  <c r="O506" i="25"/>
  <c r="O505" i="25"/>
  <c r="O504" i="25"/>
  <c r="O503" i="25"/>
  <c r="O502" i="25"/>
  <c r="O501" i="25"/>
  <c r="O500" i="25"/>
  <c r="O499" i="25"/>
  <c r="O542" i="25"/>
  <c r="O543" i="25"/>
  <c r="O544" i="25"/>
  <c r="O545" i="25"/>
  <c r="O546" i="25"/>
  <c r="O547" i="25"/>
  <c r="O551" i="25"/>
  <c r="P550" i="25" s="1"/>
  <c r="O549" i="25"/>
  <c r="P548" i="25" s="1"/>
  <c r="O161" i="16"/>
  <c r="O149" i="16"/>
  <c r="O148" i="16"/>
  <c r="P147" i="16" s="1"/>
  <c r="O146" i="16"/>
  <c r="O138" i="16"/>
  <c r="P473" i="25" l="1"/>
  <c r="P468" i="25"/>
  <c r="P497" i="25"/>
  <c r="C142" i="23"/>
  <c r="C143" i="23"/>
  <c r="C144" i="23"/>
  <c r="C145" i="23"/>
  <c r="C146" i="23"/>
  <c r="C147" i="23"/>
  <c r="C148" i="23"/>
  <c r="C149" i="23"/>
  <c r="C150" i="23"/>
  <c r="C151" i="23"/>
  <c r="C152" i="23"/>
  <c r="C153" i="23"/>
  <c r="C154" i="23"/>
  <c r="C155" i="23"/>
  <c r="C156" i="23"/>
  <c r="C157" i="23"/>
  <c r="C158" i="23"/>
  <c r="C159" i="23"/>
  <c r="C160" i="23"/>
  <c r="C161" i="23"/>
  <c r="C162" i="23"/>
  <c r="C141" i="23"/>
  <c r="C126" i="26" l="1"/>
  <c r="C127" i="26"/>
  <c r="C128" i="26"/>
  <c r="C129" i="26"/>
  <c r="C130" i="26"/>
  <c r="C131" i="26"/>
  <c r="C132" i="26"/>
  <c r="C133" i="26"/>
  <c r="C134" i="26"/>
  <c r="C135" i="26"/>
  <c r="C136" i="26"/>
  <c r="C137" i="26"/>
  <c r="C138" i="26"/>
  <c r="C139" i="26"/>
  <c r="C140" i="26"/>
  <c r="C141" i="26"/>
  <c r="C142" i="26"/>
  <c r="C143" i="26"/>
  <c r="C144" i="26"/>
  <c r="C145" i="26"/>
  <c r="C146" i="26"/>
  <c r="C125" i="26"/>
  <c r="C101" i="26"/>
  <c r="E640" i="25"/>
  <c r="I59" i="26" s="1"/>
  <c r="F633" i="25"/>
  <c r="G59" i="26" s="1"/>
  <c r="E633" i="25"/>
  <c r="F59" i="26" s="1"/>
  <c r="F642" i="25"/>
  <c r="E642" i="25"/>
  <c r="F641" i="25"/>
  <c r="E641" i="25"/>
  <c r="F640" i="25"/>
  <c r="J59" i="26" s="1"/>
  <c r="F639" i="25"/>
  <c r="J58" i="26" s="1"/>
  <c r="E639" i="25"/>
  <c r="I58" i="26" s="1"/>
  <c r="F638" i="25"/>
  <c r="E638" i="25"/>
  <c r="F632" i="25"/>
  <c r="G58" i="26" s="1"/>
  <c r="E632" i="25"/>
  <c r="F58" i="26" s="1"/>
  <c r="F631" i="25"/>
  <c r="E631" i="25"/>
  <c r="F635" i="25"/>
  <c r="E635" i="25"/>
  <c r="F646" i="25"/>
  <c r="E646" i="25"/>
  <c r="G646" i="25" s="1"/>
  <c r="G645" i="25"/>
  <c r="G644" i="25"/>
  <c r="F218" i="16"/>
  <c r="E218" i="16"/>
  <c r="F217" i="16"/>
  <c r="J49" i="26" s="1"/>
  <c r="E217" i="16"/>
  <c r="I49" i="26" s="1"/>
  <c r="F216" i="16"/>
  <c r="J48" i="26" s="1"/>
  <c r="E216" i="16"/>
  <c r="F214" i="16"/>
  <c r="E214" i="16"/>
  <c r="F213" i="16"/>
  <c r="E213" i="16"/>
  <c r="F212" i="16"/>
  <c r="E212" i="16"/>
  <c r="F222" i="16"/>
  <c r="E222" i="16"/>
  <c r="G222" i="16" s="1"/>
  <c r="G221" i="16"/>
  <c r="G220" i="16"/>
  <c r="F530" i="15"/>
  <c r="J43" i="26" s="1"/>
  <c r="F531" i="15"/>
  <c r="J44" i="26" s="1"/>
  <c r="F532" i="15"/>
  <c r="J45" i="26" s="1"/>
  <c r="E532" i="15"/>
  <c r="I45" i="26" s="1"/>
  <c r="E531" i="15"/>
  <c r="I44" i="26" s="1"/>
  <c r="E530" i="15"/>
  <c r="I43" i="26" s="1"/>
  <c r="F525" i="15"/>
  <c r="G43" i="26" s="1"/>
  <c r="E525" i="15"/>
  <c r="F43" i="26" s="1"/>
  <c r="F526" i="15"/>
  <c r="G44" i="26" s="1"/>
  <c r="E526" i="15"/>
  <c r="F44" i="26" s="1"/>
  <c r="F527" i="15"/>
  <c r="G45" i="26" s="1"/>
  <c r="E527" i="15"/>
  <c r="F45" i="26" s="1"/>
  <c r="F533" i="15"/>
  <c r="E533" i="15"/>
  <c r="F528" i="15"/>
  <c r="E528" i="15"/>
  <c r="L13" i="26"/>
  <c r="M13" i="26"/>
  <c r="E604" i="25"/>
  <c r="D142" i="23" s="1"/>
  <c r="F604" i="25"/>
  <c r="E142" i="23" s="1"/>
  <c r="E606" i="25"/>
  <c r="D144" i="23" s="1"/>
  <c r="F606" i="25"/>
  <c r="E144" i="23" s="1"/>
  <c r="E607" i="25"/>
  <c r="D145" i="23" s="1"/>
  <c r="F607" i="25"/>
  <c r="E145" i="23" s="1"/>
  <c r="E608" i="25"/>
  <c r="D146" i="23" s="1"/>
  <c r="F608" i="25"/>
  <c r="E146" i="23" s="1"/>
  <c r="E609" i="25"/>
  <c r="D147" i="23" s="1"/>
  <c r="F609" i="25"/>
  <c r="E147" i="23" s="1"/>
  <c r="E610" i="25"/>
  <c r="D148" i="23" s="1"/>
  <c r="F610" i="25"/>
  <c r="E148" i="23" s="1"/>
  <c r="E611" i="25"/>
  <c r="D149" i="23" s="1"/>
  <c r="F611" i="25"/>
  <c r="E149" i="23" s="1"/>
  <c r="E612" i="25"/>
  <c r="D150" i="23" s="1"/>
  <c r="F612" i="25"/>
  <c r="E150" i="23" s="1"/>
  <c r="E613" i="25"/>
  <c r="D151" i="23" s="1"/>
  <c r="F613" i="25"/>
  <c r="E151" i="23" s="1"/>
  <c r="E614" i="25"/>
  <c r="D152" i="23" s="1"/>
  <c r="F614" i="25"/>
  <c r="E152" i="23" s="1"/>
  <c r="E615" i="25"/>
  <c r="D153" i="23" s="1"/>
  <c r="F615" i="25"/>
  <c r="E153" i="23" s="1"/>
  <c r="E616" i="25"/>
  <c r="D154" i="23" s="1"/>
  <c r="F616" i="25"/>
  <c r="E154" i="23" s="1"/>
  <c r="E617" i="25"/>
  <c r="D155" i="23" s="1"/>
  <c r="F617" i="25"/>
  <c r="E155" i="23" s="1"/>
  <c r="E618" i="25"/>
  <c r="D156" i="23" s="1"/>
  <c r="F618" i="25"/>
  <c r="E156" i="23" s="1"/>
  <c r="E619" i="25"/>
  <c r="D157" i="23" s="1"/>
  <c r="F619" i="25"/>
  <c r="E157" i="23" s="1"/>
  <c r="E620" i="25"/>
  <c r="D158" i="23" s="1"/>
  <c r="F620" i="25"/>
  <c r="E158" i="23" s="1"/>
  <c r="E621" i="25"/>
  <c r="D159" i="23" s="1"/>
  <c r="F621" i="25"/>
  <c r="E159" i="23" s="1"/>
  <c r="E622" i="25"/>
  <c r="D160" i="23" s="1"/>
  <c r="F622" i="25"/>
  <c r="E160" i="23" s="1"/>
  <c r="E623" i="25"/>
  <c r="D161" i="23" s="1"/>
  <c r="F623" i="25"/>
  <c r="E161" i="23" s="1"/>
  <c r="E624" i="25"/>
  <c r="D162" i="23" s="1"/>
  <c r="F624" i="25"/>
  <c r="E162" i="23" s="1"/>
  <c r="F603" i="25"/>
  <c r="E141" i="23" s="1"/>
  <c r="E603" i="25"/>
  <c r="D141" i="23" s="1"/>
  <c r="F630" i="25" l="1"/>
  <c r="E630" i="25"/>
  <c r="F529" i="15"/>
  <c r="E529" i="15"/>
  <c r="E534" i="15"/>
  <c r="F534" i="15"/>
  <c r="E141" i="26"/>
  <c r="E137" i="26"/>
  <c r="E133" i="26"/>
  <c r="F643" i="25"/>
  <c r="E129" i="26"/>
  <c r="D144" i="26"/>
  <c r="D136" i="26"/>
  <c r="D128" i="26"/>
  <c r="E643" i="25"/>
  <c r="D140" i="26"/>
  <c r="D132" i="26"/>
  <c r="F57" i="26"/>
  <c r="E637" i="25"/>
  <c r="D125" i="26"/>
  <c r="E145" i="26"/>
  <c r="G57" i="26"/>
  <c r="F637" i="25"/>
  <c r="E146" i="26"/>
  <c r="D145" i="26"/>
  <c r="E142" i="26"/>
  <c r="D141" i="26"/>
  <c r="E138" i="26"/>
  <c r="D137" i="26"/>
  <c r="E134" i="26"/>
  <c r="D133" i="26"/>
  <c r="E130" i="26"/>
  <c r="D129" i="26"/>
  <c r="E126" i="26"/>
  <c r="D146" i="26"/>
  <c r="E143" i="26"/>
  <c r="D142" i="26"/>
  <c r="E139" i="26"/>
  <c r="D138" i="26"/>
  <c r="E135" i="26"/>
  <c r="D134" i="26"/>
  <c r="E131" i="26"/>
  <c r="D130" i="26"/>
  <c r="D126" i="26"/>
  <c r="E125" i="26"/>
  <c r="E144" i="26"/>
  <c r="D143" i="26"/>
  <c r="E140" i="26"/>
  <c r="D139" i="26"/>
  <c r="E136" i="26"/>
  <c r="D135" i="26"/>
  <c r="E132" i="26"/>
  <c r="D131" i="26"/>
  <c r="E128" i="26"/>
  <c r="E219" i="16"/>
  <c r="E215" i="16"/>
  <c r="F215" i="16"/>
  <c r="F219" i="16"/>
  <c r="I48" i="26"/>
  <c r="G218" i="16"/>
  <c r="G214" i="16"/>
  <c r="E137" i="25"/>
  <c r="G219" i="16" l="1"/>
  <c r="F538" i="15"/>
  <c r="G215" i="16"/>
  <c r="E538" i="15"/>
  <c r="E113" i="25"/>
  <c r="F223" i="16"/>
  <c r="E223" i="16"/>
  <c r="O7" i="18"/>
  <c r="G223" i="16" l="1"/>
  <c r="H59" i="26"/>
  <c r="H58" i="26"/>
  <c r="H57" i="26"/>
  <c r="K59" i="26"/>
  <c r="K58" i="26"/>
  <c r="K57" i="26"/>
  <c r="N59" i="26"/>
  <c r="N58" i="26"/>
  <c r="N57" i="26"/>
  <c r="N50" i="26"/>
  <c r="N49" i="26"/>
  <c r="N48" i="26"/>
  <c r="K50" i="26"/>
  <c r="K49" i="26"/>
  <c r="K48" i="26"/>
  <c r="H50" i="26"/>
  <c r="H49" i="26"/>
  <c r="H48" i="26"/>
  <c r="H45" i="26"/>
  <c r="H44" i="26"/>
  <c r="H43" i="26"/>
  <c r="K45" i="26"/>
  <c r="K44" i="26"/>
  <c r="K43" i="26"/>
  <c r="N45" i="26"/>
  <c r="N44" i="26"/>
  <c r="N43" i="26"/>
  <c r="D59" i="26"/>
  <c r="C59" i="26"/>
  <c r="D58" i="26"/>
  <c r="C58" i="26"/>
  <c r="D57" i="26"/>
  <c r="C57" i="26"/>
  <c r="D50" i="26"/>
  <c r="C50" i="26"/>
  <c r="E50" i="26" s="1"/>
  <c r="C49" i="26"/>
  <c r="M40" i="26"/>
  <c r="L40" i="26"/>
  <c r="N40" i="26" s="1"/>
  <c r="M39" i="26"/>
  <c r="L39" i="26"/>
  <c r="N39" i="26" s="1"/>
  <c r="M38" i="26"/>
  <c r="L38" i="26"/>
  <c r="N38" i="26" s="1"/>
  <c r="J40" i="26"/>
  <c r="I40" i="26"/>
  <c r="J39" i="26"/>
  <c r="I39" i="26"/>
  <c r="J38" i="26"/>
  <c r="I38" i="26"/>
  <c r="K38" i="26" s="1"/>
  <c r="J37" i="26"/>
  <c r="I37" i="26"/>
  <c r="J36" i="26"/>
  <c r="I36" i="26"/>
  <c r="G40" i="26"/>
  <c r="F40" i="26"/>
  <c r="G39" i="26"/>
  <c r="F39" i="26"/>
  <c r="G38" i="26"/>
  <c r="F38" i="26"/>
  <c r="H38" i="26" s="1"/>
  <c r="G37" i="26"/>
  <c r="F37" i="26"/>
  <c r="G36" i="26"/>
  <c r="F36" i="26"/>
  <c r="J35" i="26"/>
  <c r="I35" i="26"/>
  <c r="G35" i="26"/>
  <c r="F35" i="26"/>
  <c r="N61" i="26"/>
  <c r="K61" i="26"/>
  <c r="H61" i="26"/>
  <c r="E61" i="26"/>
  <c r="M56" i="26"/>
  <c r="L56" i="26"/>
  <c r="N56" i="26" s="1"/>
  <c r="J56" i="26"/>
  <c r="I56" i="26"/>
  <c r="G56" i="26"/>
  <c r="F56" i="26"/>
  <c r="N54" i="26"/>
  <c r="K54" i="26"/>
  <c r="H54" i="26"/>
  <c r="E54" i="26"/>
  <c r="N52" i="26"/>
  <c r="J47" i="26"/>
  <c r="I47" i="26"/>
  <c r="G47" i="26"/>
  <c r="F47" i="26"/>
  <c r="H47" i="26" s="1"/>
  <c r="J42" i="26"/>
  <c r="I42" i="26"/>
  <c r="G42" i="26"/>
  <c r="F42" i="26"/>
  <c r="H52" i="26"/>
  <c r="O26" i="26"/>
  <c r="N26" i="26"/>
  <c r="P26" i="26" s="1"/>
  <c r="O24" i="26"/>
  <c r="N24" i="26"/>
  <c r="P24" i="26" s="1"/>
  <c r="O23" i="26"/>
  <c r="N23" i="26"/>
  <c r="P23" i="26" s="1"/>
  <c r="O22" i="26"/>
  <c r="N22" i="26"/>
  <c r="P22" i="26" s="1"/>
  <c r="F27" i="24"/>
  <c r="E27" i="24"/>
  <c r="N10" i="26"/>
  <c r="N11" i="26"/>
  <c r="N8" i="26"/>
  <c r="F567" i="25"/>
  <c r="M12" i="26" s="1"/>
  <c r="E567" i="25"/>
  <c r="L12" i="26" s="1"/>
  <c r="F566" i="25"/>
  <c r="E566" i="25"/>
  <c r="F565" i="25"/>
  <c r="E565" i="25"/>
  <c r="F564" i="25"/>
  <c r="E564" i="25"/>
  <c r="F563" i="25"/>
  <c r="E563" i="25"/>
  <c r="F429" i="25"/>
  <c r="E429" i="25"/>
  <c r="F427" i="25"/>
  <c r="E427" i="25"/>
  <c r="F424" i="25"/>
  <c r="E424" i="25"/>
  <c r="F561" i="25"/>
  <c r="E561" i="25"/>
  <c r="F560" i="25"/>
  <c r="E560" i="25"/>
  <c r="F559" i="25"/>
  <c r="E559" i="25"/>
  <c r="H551" i="25"/>
  <c r="H549" i="25"/>
  <c r="F378" i="25"/>
  <c r="E378" i="25"/>
  <c r="F273" i="25"/>
  <c r="E273" i="25"/>
  <c r="O25" i="26" l="1"/>
  <c r="F570" i="25"/>
  <c r="K56" i="26"/>
  <c r="F25" i="26"/>
  <c r="N25" i="26"/>
  <c r="P25" i="26" s="1"/>
  <c r="K39" i="26"/>
  <c r="H56" i="26"/>
  <c r="G25" i="26"/>
  <c r="K47" i="26"/>
  <c r="K40" i="26"/>
  <c r="H36" i="26"/>
  <c r="H40" i="26"/>
  <c r="F569" i="25"/>
  <c r="J12" i="26" s="1"/>
  <c r="E570" i="25"/>
  <c r="N12" i="26" s="1"/>
  <c r="E569" i="25"/>
  <c r="I12" i="26" s="1"/>
  <c r="E59" i="26"/>
  <c r="E58" i="26"/>
  <c r="D56" i="26"/>
  <c r="E57" i="26"/>
  <c r="K36" i="26"/>
  <c r="K37" i="26"/>
  <c r="K35" i="26"/>
  <c r="C48" i="26"/>
  <c r="L47" i="26"/>
  <c r="D49" i="26"/>
  <c r="E49" i="26" s="1"/>
  <c r="D39" i="26"/>
  <c r="H35" i="26"/>
  <c r="C40" i="26"/>
  <c r="J34" i="26"/>
  <c r="C56" i="26"/>
  <c r="E56" i="26" s="1"/>
  <c r="C39" i="26"/>
  <c r="D38" i="26"/>
  <c r="D40" i="26"/>
  <c r="H37" i="26"/>
  <c r="G34" i="26"/>
  <c r="C38" i="26"/>
  <c r="E38" i="26" s="1"/>
  <c r="H39" i="26"/>
  <c r="I34" i="26"/>
  <c r="F34" i="26"/>
  <c r="K52" i="26"/>
  <c r="K42" i="26"/>
  <c r="H42" i="26"/>
  <c r="E52" i="26"/>
  <c r="F113" i="25"/>
  <c r="O154" i="25"/>
  <c r="P153" i="25" s="1"/>
  <c r="O152" i="25"/>
  <c r="P151" i="25" s="1"/>
  <c r="E40" i="26" l="1"/>
  <c r="E39" i="26"/>
  <c r="D48" i="26"/>
  <c r="E48" i="26" s="1"/>
  <c r="M47" i="26"/>
  <c r="N47" i="26"/>
  <c r="C47" i="26"/>
  <c r="K34" i="26"/>
  <c r="H34" i="26"/>
  <c r="H398" i="25"/>
  <c r="H397" i="25"/>
  <c r="H396" i="25"/>
  <c r="H381" i="25"/>
  <c r="H380" i="25"/>
  <c r="H379" i="25"/>
  <c r="O157" i="16"/>
  <c r="P156" i="16" s="1"/>
  <c r="C45" i="26" l="1"/>
  <c r="L37" i="26"/>
  <c r="D47" i="26"/>
  <c r="E47" i="26" s="1"/>
  <c r="O79" i="15"/>
  <c r="O78" i="15"/>
  <c r="D45" i="26" l="1"/>
  <c r="E45" i="26" s="1"/>
  <c r="M37" i="26"/>
  <c r="D37" i="26" s="1"/>
  <c r="N37" i="26"/>
  <c r="C37" i="26"/>
  <c r="C44" i="26"/>
  <c r="L36" i="26"/>
  <c r="O149" i="25"/>
  <c r="H149" i="25"/>
  <c r="O135" i="25"/>
  <c r="H135" i="25"/>
  <c r="O134" i="25"/>
  <c r="H134" i="25"/>
  <c r="O133" i="25"/>
  <c r="H133" i="25"/>
  <c r="O132" i="25"/>
  <c r="H132" i="25"/>
  <c r="H131" i="25"/>
  <c r="O130" i="25"/>
  <c r="H130" i="25"/>
  <c r="O129" i="25"/>
  <c r="H129" i="25"/>
  <c r="O128" i="25"/>
  <c r="H128" i="25"/>
  <c r="O127" i="25"/>
  <c r="H127" i="25"/>
  <c r="O126" i="25"/>
  <c r="H126" i="25"/>
  <c r="O125" i="25"/>
  <c r="H125" i="25"/>
  <c r="O124" i="25"/>
  <c r="H124" i="25"/>
  <c r="O123" i="25"/>
  <c r="H123" i="25"/>
  <c r="H136" i="25"/>
  <c r="O136" i="25"/>
  <c r="H137" i="25"/>
  <c r="O137" i="25"/>
  <c r="H138" i="25"/>
  <c r="O138" i="25"/>
  <c r="H139" i="25"/>
  <c r="O139" i="25"/>
  <c r="H140" i="25"/>
  <c r="O140" i="25"/>
  <c r="H141" i="25"/>
  <c r="O141" i="25"/>
  <c r="H142" i="25"/>
  <c r="O142" i="25"/>
  <c r="H143" i="25"/>
  <c r="O143" i="25"/>
  <c r="H144" i="25"/>
  <c r="O144" i="25"/>
  <c r="H145" i="25"/>
  <c r="O145" i="25"/>
  <c r="H146" i="25"/>
  <c r="O146" i="25"/>
  <c r="O147" i="25"/>
  <c r="O148" i="25"/>
  <c r="O115" i="25"/>
  <c r="H115" i="25"/>
  <c r="O272" i="25"/>
  <c r="O248" i="25"/>
  <c r="O245" i="25"/>
  <c r="H426" i="25"/>
  <c r="H425" i="25"/>
  <c r="H428" i="25"/>
  <c r="H443" i="25"/>
  <c r="H442" i="25"/>
  <c r="H441" i="25"/>
  <c r="H440" i="25"/>
  <c r="H439" i="25"/>
  <c r="H438" i="25"/>
  <c r="H437" i="25"/>
  <c r="H436" i="25"/>
  <c r="H435" i="25"/>
  <c r="H434" i="25"/>
  <c r="H433" i="25"/>
  <c r="H432" i="25"/>
  <c r="H431" i="25"/>
  <c r="H430" i="25"/>
  <c r="H445" i="25"/>
  <c r="O131" i="16"/>
  <c r="O132" i="16"/>
  <c r="O379" i="25"/>
  <c r="O383" i="25"/>
  <c r="O396" i="25"/>
  <c r="O399" i="25"/>
  <c r="O410" i="25"/>
  <c r="O409" i="25"/>
  <c r="O412" i="25"/>
  <c r="H409" i="25"/>
  <c r="E37" i="26" l="1"/>
  <c r="N36" i="26"/>
  <c r="C36" i="26"/>
  <c r="C43" i="26"/>
  <c r="L35" i="26"/>
  <c r="L42" i="26"/>
  <c r="M36" i="26"/>
  <c r="D36" i="26" s="1"/>
  <c r="D44" i="26"/>
  <c r="E44" i="26" s="1"/>
  <c r="P408" i="25"/>
  <c r="E36" i="26" l="1"/>
  <c r="N35" i="26"/>
  <c r="C35" i="26"/>
  <c r="L34" i="26"/>
  <c r="D43" i="26"/>
  <c r="E43" i="26" s="1"/>
  <c r="M35" i="26"/>
  <c r="M42" i="26"/>
  <c r="D42" i="26" s="1"/>
  <c r="N42" i="26"/>
  <c r="C42" i="26"/>
  <c r="O447" i="15"/>
  <c r="N34" i="26" l="1"/>
  <c r="C34" i="26"/>
  <c r="E42" i="26"/>
  <c r="D35" i="26"/>
  <c r="E35" i="26" s="1"/>
  <c r="M34" i="26"/>
  <c r="D34" i="26" s="1"/>
  <c r="E34" i="26" l="1"/>
  <c r="O422" i="25"/>
  <c r="O423" i="25"/>
  <c r="O425" i="25"/>
  <c r="O426" i="25"/>
  <c r="O428" i="25"/>
  <c r="P427" i="25" s="1"/>
  <c r="H20" i="18" l="1"/>
  <c r="O464" i="25" l="1"/>
  <c r="O465" i="25"/>
  <c r="P424" i="25"/>
  <c r="O496" i="25"/>
  <c r="O537" i="25"/>
  <c r="O538" i="25"/>
  <c r="H545" i="25"/>
  <c r="H544" i="25"/>
  <c r="H535" i="25"/>
  <c r="H534" i="25"/>
  <c r="H525" i="25"/>
  <c r="H524" i="25"/>
  <c r="H523" i="25"/>
  <c r="H522" i="25"/>
  <c r="H521" i="25"/>
  <c r="H514" i="25"/>
  <c r="H513" i="25"/>
  <c r="H503" i="25"/>
  <c r="H502" i="25"/>
  <c r="H501" i="25"/>
  <c r="H500" i="25"/>
  <c r="H493" i="25"/>
  <c r="H492" i="25"/>
  <c r="H480" i="25"/>
  <c r="H479" i="25"/>
  <c r="H464" i="25"/>
  <c r="H463" i="25"/>
  <c r="H462" i="25"/>
  <c r="H461" i="25"/>
  <c r="H423" i="25"/>
  <c r="H389" i="25"/>
  <c r="H223" i="25"/>
  <c r="H222" i="25"/>
  <c r="H221" i="25"/>
  <c r="H220" i="25"/>
  <c r="H219" i="25"/>
  <c r="H218" i="25"/>
  <c r="H217" i="25"/>
  <c r="H216" i="25"/>
  <c r="H215" i="25"/>
  <c r="H214" i="25"/>
  <c r="H213" i="25"/>
  <c r="H212" i="25"/>
  <c r="H211" i="25"/>
  <c r="H210" i="25"/>
  <c r="H209" i="25"/>
  <c r="H208" i="25"/>
  <c r="H207" i="25"/>
  <c r="H206" i="25"/>
  <c r="H205" i="25"/>
  <c r="H204" i="25"/>
  <c r="H203" i="25"/>
  <c r="H202" i="25"/>
  <c r="H201" i="25"/>
  <c r="H229" i="25"/>
  <c r="H228" i="25"/>
  <c r="H227" i="25"/>
  <c r="H231" i="25"/>
  <c r="H230" i="25"/>
  <c r="H239" i="25"/>
  <c r="H238" i="25"/>
  <c r="H266" i="25"/>
  <c r="H265" i="25"/>
  <c r="H264" i="25"/>
  <c r="H263" i="25"/>
  <c r="H262" i="25"/>
  <c r="H261" i="25"/>
  <c r="H260" i="25"/>
  <c r="H259" i="25"/>
  <c r="H258" i="25"/>
  <c r="H257" i="25"/>
  <c r="H256" i="25"/>
  <c r="H255" i="25"/>
  <c r="H254" i="25"/>
  <c r="H253" i="25"/>
  <c r="H252" i="25"/>
  <c r="H251" i="25"/>
  <c r="H272" i="25"/>
  <c r="H271" i="25"/>
  <c r="H270" i="25"/>
  <c r="H269" i="25"/>
  <c r="H268" i="25"/>
  <c r="H267" i="25"/>
  <c r="H312" i="25"/>
  <c r="H311" i="25"/>
  <c r="H310" i="25"/>
  <c r="H309" i="25"/>
  <c r="H308" i="25"/>
  <c r="H306" i="25"/>
  <c r="H305" i="25"/>
  <c r="H304" i="25"/>
  <c r="H303" i="25"/>
  <c r="H302" i="25"/>
  <c r="H301" i="25"/>
  <c r="H300" i="25"/>
  <c r="H299" i="25"/>
  <c r="H298" i="25"/>
  <c r="H297" i="25"/>
  <c r="H296" i="25"/>
  <c r="H295" i="25"/>
  <c r="H294" i="25"/>
  <c r="H293" i="25"/>
  <c r="H292" i="25"/>
  <c r="H291" i="25"/>
  <c r="H290" i="25"/>
  <c r="H289" i="25"/>
  <c r="H288" i="25"/>
  <c r="H287" i="25"/>
  <c r="H286" i="25"/>
  <c r="H285" i="25"/>
  <c r="H284" i="25"/>
  <c r="H283" i="25"/>
  <c r="H282" i="25"/>
  <c r="H281" i="25"/>
  <c r="H280" i="25"/>
  <c r="H279" i="25"/>
  <c r="H278" i="25"/>
  <c r="H277" i="25"/>
  <c r="H276" i="25"/>
  <c r="H275" i="25"/>
  <c r="H274" i="25"/>
  <c r="H319" i="25"/>
  <c r="H318" i="25"/>
  <c r="H317" i="25"/>
  <c r="H321" i="25"/>
  <c r="H338" i="25"/>
  <c r="H339" i="25"/>
  <c r="H344" i="25"/>
  <c r="H346" i="25"/>
  <c r="H345" i="25"/>
  <c r="H348" i="25"/>
  <c r="H359" i="25"/>
  <c r="H358" i="25"/>
  <c r="H357" i="25"/>
  <c r="F550" i="25"/>
  <c r="E550" i="25"/>
  <c r="F548" i="25"/>
  <c r="E548" i="25"/>
  <c r="F473" i="25"/>
  <c r="E473" i="25"/>
  <c r="F471" i="25"/>
  <c r="E471" i="25"/>
  <c r="F468" i="25"/>
  <c r="E468" i="25"/>
  <c r="F466" i="25"/>
  <c r="E466" i="25"/>
  <c r="O421" i="25" l="1"/>
  <c r="F539" i="25" l="1"/>
  <c r="E539" i="25"/>
  <c r="F395" i="25"/>
  <c r="E395" i="25"/>
  <c r="F382" i="25"/>
  <c r="E382" i="25"/>
  <c r="F307" i="25"/>
  <c r="E307" i="25"/>
  <c r="F341" i="25"/>
  <c r="E341" i="25"/>
  <c r="F408" i="25"/>
  <c r="E408" i="25"/>
  <c r="F411" i="25"/>
  <c r="E411" i="25"/>
  <c r="F497" i="25"/>
  <c r="E497" i="25"/>
  <c r="F518" i="25"/>
  <c r="E518" i="25"/>
  <c r="F476" i="25"/>
  <c r="E476" i="25"/>
  <c r="H307" i="25" l="1"/>
  <c r="F444" i="25"/>
  <c r="E444" i="25"/>
  <c r="O320" i="15" l="1"/>
  <c r="O362" i="25" l="1"/>
  <c r="O363" i="25"/>
  <c r="O366" i="25"/>
  <c r="O367" i="25"/>
  <c r="O368" i="25"/>
  <c r="O369" i="25"/>
  <c r="O370" i="25"/>
  <c r="O235" i="25"/>
  <c r="O80" i="25"/>
  <c r="O81" i="25"/>
  <c r="O82" i="25"/>
  <c r="O83" i="25"/>
  <c r="O31" i="25"/>
  <c r="O29" i="25"/>
  <c r="H494" i="25" l="1"/>
  <c r="H515" i="25"/>
  <c r="H536" i="25"/>
  <c r="O536" i="25"/>
  <c r="O463" i="25"/>
  <c r="P382" i="25"/>
  <c r="O70" i="25" l="1"/>
  <c r="O414" i="25"/>
  <c r="O523" i="25"/>
  <c r="H482" i="25"/>
  <c r="H481" i="25"/>
  <c r="O402" i="25"/>
  <c r="O401" i="25"/>
  <c r="O400" i="25"/>
  <c r="O55" i="25"/>
  <c r="O56" i="25"/>
  <c r="O189" i="15"/>
  <c r="O190" i="15"/>
  <c r="O191" i="15"/>
  <c r="O192" i="15"/>
  <c r="O193" i="15"/>
  <c r="O194" i="15"/>
  <c r="O195" i="15"/>
  <c r="O270" i="15" l="1"/>
  <c r="O266" i="15"/>
  <c r="O267" i="15"/>
  <c r="O268" i="15"/>
  <c r="O338" i="25"/>
  <c r="O90" i="25"/>
  <c r="O91" i="25"/>
  <c r="O92" i="25"/>
  <c r="O93" i="25"/>
  <c r="O86" i="25"/>
  <c r="O87" i="25"/>
  <c r="O88" i="25"/>
  <c r="O85" i="25"/>
  <c r="O126" i="16"/>
  <c r="O119" i="16"/>
  <c r="O118" i="16"/>
  <c r="O117" i="16"/>
  <c r="O116" i="16"/>
  <c r="O115" i="16"/>
  <c r="O112" i="16"/>
  <c r="O463" i="15"/>
  <c r="O354" i="15"/>
  <c r="O355" i="15"/>
  <c r="O356" i="15"/>
  <c r="O357" i="15"/>
  <c r="O358" i="15"/>
  <c r="O359" i="15"/>
  <c r="O360" i="15"/>
  <c r="O288" i="25"/>
  <c r="O61" i="25" l="1"/>
  <c r="O62" i="25"/>
  <c r="O63" i="25"/>
  <c r="H61" i="25"/>
  <c r="O21" i="25"/>
  <c r="O233" i="15" l="1"/>
  <c r="O420" i="15"/>
  <c r="O421" i="15"/>
  <c r="O354" i="25" l="1"/>
  <c r="O71" i="25"/>
  <c r="O72" i="25"/>
  <c r="O293" i="15"/>
  <c r="O160" i="16" l="1"/>
  <c r="O108" i="16"/>
  <c r="O109" i="16"/>
  <c r="O110" i="16"/>
  <c r="O111" i="16"/>
  <c r="O120" i="16"/>
  <c r="O121" i="16"/>
  <c r="O122" i="16"/>
  <c r="O123" i="16"/>
  <c r="O124" i="16"/>
  <c r="O105" i="16" l="1"/>
  <c r="O101" i="16"/>
  <c r="O97" i="16"/>
  <c r="O104" i="16"/>
  <c r="O100" i="16"/>
  <c r="O96" i="16"/>
  <c r="O102" i="16"/>
  <c r="O98" i="16"/>
  <c r="O94" i="16"/>
  <c r="O103" i="16"/>
  <c r="O99" i="16"/>
  <c r="O95" i="16"/>
  <c r="E48" i="24"/>
  <c r="F48" i="24"/>
  <c r="F47" i="24"/>
  <c r="E47" i="24"/>
  <c r="F19" i="24"/>
  <c r="F22" i="24" s="1"/>
  <c r="G39" i="24" s="1"/>
  <c r="F20" i="24"/>
  <c r="J13" i="26" s="1"/>
  <c r="E20" i="24"/>
  <c r="I13" i="26" s="1"/>
  <c r="E21" i="24"/>
  <c r="F21" i="24"/>
  <c r="E19" i="24"/>
  <c r="F153" i="25"/>
  <c r="E153" i="25"/>
  <c r="E155" i="25" s="1"/>
  <c r="H154" i="25"/>
  <c r="F152" i="25"/>
  <c r="F634" i="25" s="1"/>
  <c r="F636" i="25" s="1"/>
  <c r="E152" i="25"/>
  <c r="E634" i="25" s="1"/>
  <c r="E636" i="25" s="1"/>
  <c r="E55" i="18"/>
  <c r="F55" i="18"/>
  <c r="E56" i="18"/>
  <c r="F56" i="18"/>
  <c r="E57" i="18"/>
  <c r="F57" i="18"/>
  <c r="F54" i="18"/>
  <c r="E54" i="18"/>
  <c r="F28" i="18"/>
  <c r="E28" i="18"/>
  <c r="C70" i="26" s="1"/>
  <c r="E57" i="17"/>
  <c r="F57" i="17"/>
  <c r="E58" i="17"/>
  <c r="F58" i="17"/>
  <c r="E59" i="17"/>
  <c r="F59" i="17"/>
  <c r="E60" i="17"/>
  <c r="F60" i="17"/>
  <c r="E61" i="17"/>
  <c r="F61" i="17"/>
  <c r="F55" i="17"/>
  <c r="E55" i="17"/>
  <c r="E195" i="16"/>
  <c r="F195" i="16"/>
  <c r="E196" i="16"/>
  <c r="F196" i="16"/>
  <c r="E197" i="16"/>
  <c r="D101" i="26" s="1"/>
  <c r="F101" i="26" s="1"/>
  <c r="F197" i="16"/>
  <c r="E101" i="26" s="1"/>
  <c r="E198" i="16"/>
  <c r="F198" i="16"/>
  <c r="E199" i="16"/>
  <c r="F199" i="16"/>
  <c r="E200" i="16"/>
  <c r="F200" i="16"/>
  <c r="E201" i="16"/>
  <c r="F201" i="16"/>
  <c r="E202" i="16"/>
  <c r="F202" i="16"/>
  <c r="E203" i="16"/>
  <c r="F203" i="16"/>
  <c r="E204" i="16"/>
  <c r="F204" i="16"/>
  <c r="E205" i="16"/>
  <c r="F205" i="16"/>
  <c r="E206" i="16"/>
  <c r="F206" i="16"/>
  <c r="F194" i="16"/>
  <c r="E194" i="16"/>
  <c r="F167" i="16"/>
  <c r="E167" i="16"/>
  <c r="F166" i="16"/>
  <c r="E166" i="16"/>
  <c r="E473" i="15"/>
  <c r="F473" i="15"/>
  <c r="E501" i="15"/>
  <c r="F501" i="15"/>
  <c r="E502" i="15"/>
  <c r="F502" i="15"/>
  <c r="E503" i="15"/>
  <c r="F503" i="15"/>
  <c r="E504" i="15"/>
  <c r="F504" i="15"/>
  <c r="E505" i="15"/>
  <c r="F505" i="15"/>
  <c r="E506" i="15"/>
  <c r="F506" i="15"/>
  <c r="E507" i="15"/>
  <c r="F507" i="15"/>
  <c r="E508" i="15"/>
  <c r="F508" i="15"/>
  <c r="E509" i="15"/>
  <c r="F509" i="15"/>
  <c r="E510" i="15"/>
  <c r="F510" i="15"/>
  <c r="E511" i="15"/>
  <c r="F511" i="15"/>
  <c r="E512" i="15"/>
  <c r="F512" i="15"/>
  <c r="E513" i="15"/>
  <c r="F513" i="15"/>
  <c r="E514" i="15"/>
  <c r="F514" i="15"/>
  <c r="E515" i="15"/>
  <c r="F515" i="15"/>
  <c r="E516" i="15"/>
  <c r="F516" i="15"/>
  <c r="E517" i="15"/>
  <c r="F517" i="15"/>
  <c r="E518" i="15"/>
  <c r="F518" i="15"/>
  <c r="F500" i="15"/>
  <c r="E500" i="15"/>
  <c r="F155" i="25" l="1"/>
  <c r="H153" i="25"/>
  <c r="G22" i="26"/>
  <c r="F22" i="26"/>
  <c r="C68" i="26"/>
  <c r="E22" i="24"/>
  <c r="G38" i="24" s="1"/>
  <c r="C72" i="26"/>
  <c r="F605" i="25"/>
  <c r="F562" i="25"/>
  <c r="K25" i="26" s="1"/>
  <c r="D25" i="26" s="1"/>
  <c r="E605" i="25"/>
  <c r="E562" i="25"/>
  <c r="H152" i="25"/>
  <c r="F474" i="15"/>
  <c r="E474" i="15"/>
  <c r="C67" i="26" s="1"/>
  <c r="F568" i="25" l="1"/>
  <c r="D143" i="23"/>
  <c r="D127" i="26"/>
  <c r="E143" i="23"/>
  <c r="E127" i="26"/>
  <c r="E568" i="25"/>
  <c r="C71" i="26" s="1"/>
  <c r="J25" i="26"/>
  <c r="C25" i="26" s="1"/>
  <c r="E25" i="26" s="1"/>
  <c r="G12" i="26"/>
  <c r="F571" i="25"/>
  <c r="G595" i="25" s="1"/>
  <c r="O15" i="24"/>
  <c r="P14" i="24" s="1"/>
  <c r="H15" i="24"/>
  <c r="F14" i="24"/>
  <c r="E14" i="24"/>
  <c r="E571" i="25" l="1"/>
  <c r="G594" i="25" s="1"/>
  <c r="F12" i="26"/>
  <c r="H14" i="24"/>
  <c r="H11" i="25"/>
  <c r="H12" i="25"/>
  <c r="H13" i="25"/>
  <c r="H14" i="25"/>
  <c r="H15" i="25"/>
  <c r="H16" i="25"/>
  <c r="H17" i="25"/>
  <c r="H19" i="25"/>
  <c r="H20" i="25"/>
  <c r="H21" i="25"/>
  <c r="H22" i="25"/>
  <c r="H23" i="25"/>
  <c r="H24" i="25"/>
  <c r="H25" i="25"/>
  <c r="H26" i="25"/>
  <c r="H27" i="25"/>
  <c r="H28" i="25"/>
  <c r="H29" i="25"/>
  <c r="H31" i="25"/>
  <c r="H33" i="25"/>
  <c r="H34" i="25"/>
  <c r="H35" i="25"/>
  <c r="H36" i="25"/>
  <c r="H37" i="25"/>
  <c r="H38" i="25"/>
  <c r="H39" i="25"/>
  <c r="H40" i="25"/>
  <c r="H474" i="25"/>
  <c r="H547" i="25"/>
  <c r="H546" i="25"/>
  <c r="O541" i="25"/>
  <c r="H541" i="25"/>
  <c r="O540" i="25"/>
  <c r="O535" i="25"/>
  <c r="O534" i="25"/>
  <c r="O533" i="25"/>
  <c r="H533" i="25"/>
  <c r="O532" i="25"/>
  <c r="H532" i="25"/>
  <c r="O531" i="25"/>
  <c r="H531" i="25"/>
  <c r="O530" i="25"/>
  <c r="H530" i="25"/>
  <c r="O529" i="25"/>
  <c r="H529" i="25"/>
  <c r="O528" i="25"/>
  <c r="H528" i="25"/>
  <c r="O527" i="25"/>
  <c r="H527" i="25"/>
  <c r="O526" i="25"/>
  <c r="H526" i="25"/>
  <c r="O525" i="25"/>
  <c r="O524" i="25"/>
  <c r="O522" i="25"/>
  <c r="O521" i="25"/>
  <c r="O520" i="25"/>
  <c r="H520" i="25"/>
  <c r="O519" i="25"/>
  <c r="H512" i="25"/>
  <c r="H511" i="25"/>
  <c r="H510" i="25"/>
  <c r="H509" i="25"/>
  <c r="H508" i="25"/>
  <c r="H507" i="25"/>
  <c r="H506" i="25"/>
  <c r="H505" i="25"/>
  <c r="H504" i="25"/>
  <c r="H499" i="25"/>
  <c r="H489" i="25"/>
  <c r="H484" i="25"/>
  <c r="O461" i="25"/>
  <c r="O462" i="25"/>
  <c r="H459" i="25"/>
  <c r="O460" i="25"/>
  <c r="H460" i="25"/>
  <c r="H448" i="25"/>
  <c r="H447" i="25"/>
  <c r="O413" i="25"/>
  <c r="O415" i="25"/>
  <c r="O416" i="25"/>
  <c r="O417" i="25"/>
  <c r="O419" i="25"/>
  <c r="O420" i="25"/>
  <c r="H412" i="25"/>
  <c r="H422" i="25"/>
  <c r="H421" i="25"/>
  <c r="H420" i="25"/>
  <c r="H419" i="25"/>
  <c r="H417" i="25"/>
  <c r="H416" i="25"/>
  <c r="H414" i="25"/>
  <c r="H413" i="25"/>
  <c r="H410" i="25"/>
  <c r="H404" i="25"/>
  <c r="H403" i="25"/>
  <c r="H323" i="25"/>
  <c r="H324" i="25"/>
  <c r="H322" i="25"/>
  <c r="F45" i="25"/>
  <c r="E45" i="25"/>
  <c r="O47" i="25"/>
  <c r="O48" i="25"/>
  <c r="O49" i="25"/>
  <c r="O50" i="25"/>
  <c r="O51" i="25"/>
  <c r="O52" i="25"/>
  <c r="O53" i="25"/>
  <c r="O54" i="25"/>
  <c r="O57" i="25"/>
  <c r="O58" i="25"/>
  <c r="O59" i="25"/>
  <c r="O60" i="25"/>
  <c r="O64" i="25"/>
  <c r="O65" i="25"/>
  <c r="O66" i="25"/>
  <c r="O67" i="25"/>
  <c r="O68" i="25"/>
  <c r="O69" i="25"/>
  <c r="O73" i="25"/>
  <c r="O74" i="25"/>
  <c r="O75" i="25"/>
  <c r="O76" i="25"/>
  <c r="O77" i="25"/>
  <c r="O78" i="25"/>
  <c r="O79" i="25"/>
  <c r="O84" i="25"/>
  <c r="O89" i="25"/>
  <c r="O94" i="25"/>
  <c r="O95" i="25"/>
  <c r="O96" i="25"/>
  <c r="O97" i="25"/>
  <c r="O99" i="25"/>
  <c r="O100" i="25"/>
  <c r="O101" i="25"/>
  <c r="O102" i="25"/>
  <c r="H90" i="25"/>
  <c r="H85" i="25"/>
  <c r="H82" i="25"/>
  <c r="H95" i="25"/>
  <c r="H96" i="25"/>
  <c r="H97" i="25"/>
  <c r="H98" i="25"/>
  <c r="H102" i="25"/>
  <c r="H101" i="25"/>
  <c r="H100" i="25"/>
  <c r="H99" i="25"/>
  <c r="H79" i="25"/>
  <c r="H78" i="25"/>
  <c r="H77" i="25"/>
  <c r="H76" i="25"/>
  <c r="H75" i="25"/>
  <c r="H74" i="25"/>
  <c r="H73" i="25"/>
  <c r="H72" i="25"/>
  <c r="H69" i="25"/>
  <c r="H66" i="25"/>
  <c r="H47" i="25"/>
  <c r="H48" i="25"/>
  <c r="H49" i="25"/>
  <c r="H50" i="25"/>
  <c r="H51" i="25"/>
  <c r="H52" i="25"/>
  <c r="H53" i="25"/>
  <c r="H54" i="25"/>
  <c r="H56" i="25"/>
  <c r="H58" i="25"/>
  <c r="H59" i="25"/>
  <c r="H68" i="25"/>
  <c r="H67" i="25"/>
  <c r="H65" i="25"/>
  <c r="H60" i="25"/>
  <c r="O26" i="25"/>
  <c r="O28" i="25"/>
  <c r="O39" i="25"/>
  <c r="O38" i="25"/>
  <c r="O34" i="25"/>
  <c r="O15" i="25"/>
  <c r="O20" i="25"/>
  <c r="O12" i="25"/>
  <c r="O11" i="25"/>
  <c r="P539" i="25" l="1"/>
  <c r="P518" i="25"/>
  <c r="P411" i="25"/>
  <c r="H518" i="25"/>
  <c r="F10" i="17" l="1"/>
  <c r="F19" i="17"/>
  <c r="F62" i="17" s="1"/>
  <c r="E19" i="17"/>
  <c r="E62" i="17" s="1"/>
  <c r="E10" i="17"/>
  <c r="F147" i="16"/>
  <c r="E147" i="16"/>
  <c r="H152" i="16"/>
  <c r="H154" i="16"/>
  <c r="H155" i="16"/>
  <c r="H151" i="16"/>
  <c r="O155" i="16"/>
  <c r="O154" i="16"/>
  <c r="H146" i="16"/>
  <c r="F144" i="16"/>
  <c r="E144" i="16"/>
  <c r="F141" i="16"/>
  <c r="E141" i="16"/>
  <c r="H143" i="16"/>
  <c r="H157" i="16"/>
  <c r="H24" i="16"/>
  <c r="F449" i="15"/>
  <c r="E449" i="15"/>
  <c r="O465" i="15"/>
  <c r="H465" i="15"/>
  <c r="O464" i="15"/>
  <c r="H463" i="15"/>
  <c r="O462" i="15"/>
  <c r="H462" i="15"/>
  <c r="O461" i="15"/>
  <c r="H461" i="15"/>
  <c r="O460" i="15"/>
  <c r="H460" i="15"/>
  <c r="O459" i="15"/>
  <c r="H459" i="15"/>
  <c r="O458" i="15"/>
  <c r="H458" i="15"/>
  <c r="O457" i="15"/>
  <c r="H457" i="15"/>
  <c r="O456" i="15"/>
  <c r="H456" i="15"/>
  <c r="O455" i="15"/>
  <c r="H455" i="15"/>
  <c r="O454" i="15"/>
  <c r="H454" i="15"/>
  <c r="O453" i="15"/>
  <c r="H453" i="15"/>
  <c r="O452" i="15"/>
  <c r="H452" i="15"/>
  <c r="O451" i="15"/>
  <c r="H451" i="15"/>
  <c r="O450" i="15"/>
  <c r="H450" i="15"/>
  <c r="F39" i="15"/>
  <c r="F42" i="15" s="1"/>
  <c r="E39" i="15"/>
  <c r="E42" i="15" s="1"/>
  <c r="H40" i="15"/>
  <c r="H41" i="15"/>
  <c r="O41" i="15"/>
  <c r="O40" i="15"/>
  <c r="O466" i="15"/>
  <c r="O467" i="15"/>
  <c r="H466" i="15"/>
  <c r="H467" i="15"/>
  <c r="O468" i="15"/>
  <c r="H468" i="15"/>
  <c r="O442" i="15"/>
  <c r="O441" i="15"/>
  <c r="H441" i="15"/>
  <c r="F440" i="15"/>
  <c r="E440" i="15"/>
  <c r="O439" i="15"/>
  <c r="H439" i="15"/>
  <c r="F438" i="15"/>
  <c r="E438" i="15"/>
  <c r="O434" i="15"/>
  <c r="H435" i="15"/>
  <c r="O435" i="15"/>
  <c r="H434" i="15"/>
  <c r="F426" i="15"/>
  <c r="E426" i="15"/>
  <c r="H427" i="15"/>
  <c r="O427" i="15"/>
  <c r="O428" i="15"/>
  <c r="E80" i="15"/>
  <c r="P39" i="15" l="1"/>
  <c r="P449" i="15"/>
  <c r="E30" i="17"/>
  <c r="E56" i="17"/>
  <c r="F30" i="17"/>
  <c r="F56" i="17"/>
  <c r="P440" i="15"/>
  <c r="H39" i="15"/>
  <c r="H449" i="15"/>
  <c r="P438" i="15"/>
  <c r="H440" i="15"/>
  <c r="H438" i="15"/>
  <c r="H452" i="25"/>
  <c r="H454" i="25"/>
  <c r="H457" i="25"/>
  <c r="H458" i="25"/>
  <c r="P444" i="25" l="1"/>
  <c r="H497" i="25"/>
  <c r="O108" i="25"/>
  <c r="H108" i="25"/>
  <c r="F107" i="25"/>
  <c r="F109" i="25" s="1"/>
  <c r="F110" i="25" s="1"/>
  <c r="E107" i="25"/>
  <c r="E109" i="25" s="1"/>
  <c r="E110" i="25" s="1"/>
  <c r="O46" i="25"/>
  <c r="P45" i="25" s="1"/>
  <c r="H46" i="25"/>
  <c r="E103" i="25"/>
  <c r="E104" i="25" s="1"/>
  <c r="O40" i="25"/>
  <c r="O37" i="25"/>
  <c r="O35" i="25"/>
  <c r="O33" i="25"/>
  <c r="O32" i="25"/>
  <c r="O30" i="25"/>
  <c r="O27" i="25"/>
  <c r="O25" i="25"/>
  <c r="O24" i="25"/>
  <c r="O23" i="25"/>
  <c r="O19" i="25"/>
  <c r="O18" i="25"/>
  <c r="O16" i="25"/>
  <c r="O14" i="25"/>
  <c r="O13" i="25"/>
  <c r="O10" i="25"/>
  <c r="H10" i="25"/>
  <c r="F9" i="25"/>
  <c r="F41" i="25" s="1"/>
  <c r="F42" i="25" s="1"/>
  <c r="E9" i="25"/>
  <c r="E41" i="25" s="1"/>
  <c r="E42" i="25" s="1"/>
  <c r="G42" i="27"/>
  <c r="G40" i="27"/>
  <c r="F40" i="27"/>
  <c r="E40" i="27"/>
  <c r="G39" i="27"/>
  <c r="G38" i="27"/>
  <c r="G36" i="27"/>
  <c r="F30" i="27"/>
  <c r="E30" i="27"/>
  <c r="F29" i="27"/>
  <c r="E29" i="27"/>
  <c r="G17" i="27"/>
  <c r="F7" i="27"/>
  <c r="E7" i="27"/>
  <c r="E6" i="27"/>
  <c r="E8" i="27"/>
  <c r="O159" i="16"/>
  <c r="H159" i="16"/>
  <c r="F158" i="16"/>
  <c r="E158" i="16"/>
  <c r="F156" i="16"/>
  <c r="E156" i="16"/>
  <c r="H148" i="16"/>
  <c r="H149" i="16"/>
  <c r="O142" i="16"/>
  <c r="H142" i="16"/>
  <c r="O24" i="16"/>
  <c r="O15" i="16"/>
  <c r="O16" i="16"/>
  <c r="O25" i="16"/>
  <c r="O23" i="16"/>
  <c r="H23" i="16"/>
  <c r="F22" i="16"/>
  <c r="F26" i="16" s="1"/>
  <c r="F27" i="16" s="1"/>
  <c r="E22" i="16"/>
  <c r="E26" i="16" s="1"/>
  <c r="E27" i="16" s="1"/>
  <c r="O17" i="16"/>
  <c r="O14" i="16"/>
  <c r="F13" i="16"/>
  <c r="F18" i="16" s="1"/>
  <c r="E13" i="16"/>
  <c r="E18" i="16" s="1"/>
  <c r="F10" i="16"/>
  <c r="E10" i="16"/>
  <c r="F443" i="15"/>
  <c r="E443" i="15"/>
  <c r="O445" i="15"/>
  <c r="O77" i="15"/>
  <c r="H77" i="15"/>
  <c r="F76" i="15"/>
  <c r="E76" i="15"/>
  <c r="E43" i="15"/>
  <c r="F9" i="15"/>
  <c r="F28" i="15" s="1"/>
  <c r="E9" i="15"/>
  <c r="E28" i="15" s="1"/>
  <c r="H27" i="15"/>
  <c r="O26" i="15"/>
  <c r="H26" i="15"/>
  <c r="O25" i="15"/>
  <c r="H25" i="15"/>
  <c r="O24" i="15"/>
  <c r="H24" i="15"/>
  <c r="O23" i="15"/>
  <c r="H23" i="15"/>
  <c r="E29" i="15" l="1"/>
  <c r="F29" i="15"/>
  <c r="F19" i="16"/>
  <c r="F28" i="16" s="1"/>
  <c r="F29" i="16" s="1"/>
  <c r="E19" i="16"/>
  <c r="E28" i="16" s="1"/>
  <c r="E29" i="16" s="1"/>
  <c r="E111" i="25"/>
  <c r="P158" i="16"/>
  <c r="H158" i="16"/>
  <c r="H76" i="15"/>
  <c r="P76" i="15"/>
  <c r="H156" i="16"/>
  <c r="P107" i="25"/>
  <c r="H45" i="25"/>
  <c r="F103" i="25"/>
  <c r="F104" i="25" s="1"/>
  <c r="F111" i="25" s="1"/>
  <c r="P9" i="25"/>
  <c r="H9" i="25"/>
  <c r="H107" i="25"/>
  <c r="E35" i="27"/>
  <c r="G20" i="27"/>
  <c r="E41" i="27"/>
  <c r="G18" i="27"/>
  <c r="G16" i="27" s="1"/>
  <c r="F6" i="27"/>
  <c r="F8" i="27"/>
  <c r="F41" i="27" s="1"/>
  <c r="F43" i="27" s="1"/>
  <c r="H141" i="16"/>
  <c r="P22" i="16"/>
  <c r="P13" i="16"/>
  <c r="H13" i="16"/>
  <c r="H22" i="16"/>
  <c r="F43" i="15"/>
  <c r="E43" i="27" l="1"/>
  <c r="G43" i="27" s="1"/>
  <c r="G41" i="27"/>
  <c r="F35" i="27"/>
  <c r="F37" i="27" s="1"/>
  <c r="F44" i="27" s="1"/>
  <c r="G21" i="27"/>
  <c r="G19" i="27" s="1"/>
  <c r="E37" i="27"/>
  <c r="G14" i="27"/>
  <c r="G35" i="27" l="1"/>
  <c r="E44" i="27"/>
  <c r="G44" i="27" s="1"/>
  <c r="G37" i="27"/>
  <c r="F19" i="18" l="1"/>
  <c r="E19" i="18"/>
  <c r="O185" i="25" l="1"/>
  <c r="O181" i="25"/>
  <c r="O180" i="25"/>
  <c r="O179" i="25"/>
  <c r="O184" i="25"/>
  <c r="O183" i="25"/>
  <c r="O182" i="25"/>
  <c r="K26" i="26" l="1"/>
  <c r="J26" i="26"/>
  <c r="B164" i="23" l="1"/>
  <c r="B141" i="23"/>
  <c r="O162" i="25"/>
  <c r="C149" i="26"/>
  <c r="C148" i="26"/>
  <c r="C121" i="26"/>
  <c r="C122" i="26"/>
  <c r="C123" i="26"/>
  <c r="C120" i="26"/>
  <c r="C113" i="26"/>
  <c r="C114" i="26"/>
  <c r="C115" i="26"/>
  <c r="C116" i="26"/>
  <c r="C117" i="26"/>
  <c r="C118" i="26"/>
  <c r="C112" i="26"/>
  <c r="C108" i="26"/>
  <c r="C109" i="26"/>
  <c r="C110" i="26"/>
  <c r="C105" i="26"/>
  <c r="C106" i="26"/>
  <c r="C107" i="26"/>
  <c r="C99" i="26"/>
  <c r="C100" i="26"/>
  <c r="C102" i="26"/>
  <c r="C103" i="26"/>
  <c r="C104" i="26"/>
  <c r="C98" i="26"/>
  <c r="C80" i="26"/>
  <c r="C81" i="26"/>
  <c r="C82" i="26"/>
  <c r="C83" i="26"/>
  <c r="C84" i="26"/>
  <c r="C85" i="26"/>
  <c r="C86" i="26"/>
  <c r="C87" i="26"/>
  <c r="C88" i="26"/>
  <c r="C89" i="26"/>
  <c r="C90" i="26"/>
  <c r="C91" i="26"/>
  <c r="C92" i="26"/>
  <c r="C93" i="26"/>
  <c r="C94" i="26"/>
  <c r="C95" i="26"/>
  <c r="C96" i="26"/>
  <c r="C79" i="26"/>
  <c r="C78" i="26"/>
  <c r="J22" i="26"/>
  <c r="K22" i="26"/>
  <c r="J23" i="26"/>
  <c r="K23" i="26"/>
  <c r="J24" i="26"/>
  <c r="K24" i="26"/>
  <c r="K21" i="26"/>
  <c r="J21" i="26"/>
  <c r="K13" i="26" l="1"/>
  <c r="J11" i="26"/>
  <c r="I11" i="26"/>
  <c r="K11" i="26" s="1"/>
  <c r="E187" i="25"/>
  <c r="L26" i="26"/>
  <c r="L24" i="26"/>
  <c r="L23" i="26"/>
  <c r="L22" i="26"/>
  <c r="L21" i="26"/>
  <c r="H273" i="25" l="1"/>
  <c r="N9" i="26"/>
  <c r="O127" i="16" l="1"/>
  <c r="N13" i="26" l="1"/>
  <c r="O230" i="15"/>
  <c r="O229" i="15"/>
  <c r="O228" i="15"/>
  <c r="O227" i="15"/>
  <c r="O430" i="25" l="1"/>
  <c r="P429" i="25" s="1"/>
  <c r="O378" i="15"/>
  <c r="H491" i="25" l="1"/>
  <c r="O365" i="25"/>
  <c r="O364" i="25"/>
  <c r="O361" i="25"/>
  <c r="O360" i="25"/>
  <c r="H360" i="25"/>
  <c r="O333" i="15" l="1"/>
  <c r="O332" i="15"/>
  <c r="O331" i="15"/>
  <c r="O330" i="15"/>
  <c r="O329" i="15"/>
  <c r="O328" i="15"/>
  <c r="H485" i="25"/>
  <c r="O269" i="15"/>
  <c r="H342" i="25"/>
  <c r="O107" i="15"/>
  <c r="O108" i="15"/>
  <c r="O109" i="15"/>
  <c r="O110" i="15"/>
  <c r="O65" i="15"/>
  <c r="H65" i="15"/>
  <c r="H196" i="25"/>
  <c r="H14" i="17" l="1"/>
  <c r="O275" i="15"/>
  <c r="O276" i="15"/>
  <c r="O277" i="15"/>
  <c r="O124" i="15" l="1"/>
  <c r="O123" i="15"/>
  <c r="O122" i="15"/>
  <c r="O121" i="15"/>
  <c r="O120" i="15"/>
  <c r="O119" i="15"/>
  <c r="O118" i="15"/>
  <c r="O353" i="25"/>
  <c r="O290" i="15"/>
  <c r="O289" i="15"/>
  <c r="O288" i="15"/>
  <c r="O287" i="15"/>
  <c r="O286" i="15"/>
  <c r="O285" i="15"/>
  <c r="E6" i="24" l="1"/>
  <c r="E16" i="24" s="1"/>
  <c r="E17" i="24" s="1"/>
  <c r="F9" i="24"/>
  <c r="F6" i="24"/>
  <c r="F16" i="24" s="1"/>
  <c r="F17" i="24" s="1"/>
  <c r="O91" i="16" l="1"/>
  <c r="O90" i="16"/>
  <c r="O89" i="16"/>
  <c r="O88" i="16"/>
  <c r="O87" i="16"/>
  <c r="O106" i="16"/>
  <c r="O84" i="16"/>
  <c r="O83" i="16"/>
  <c r="O82" i="16"/>
  <c r="O81" i="16"/>
  <c r="O80" i="16"/>
  <c r="O79" i="16"/>
  <c r="O86" i="16"/>
  <c r="O85" i="16"/>
  <c r="O93" i="16"/>
  <c r="O92" i="16"/>
  <c r="C116" i="23" l="1"/>
  <c r="C117" i="23"/>
  <c r="C118" i="23"/>
  <c r="C119" i="23"/>
  <c r="C120" i="23"/>
  <c r="C121" i="23"/>
  <c r="C122" i="23"/>
  <c r="C123" i="23"/>
  <c r="C124" i="23"/>
  <c r="C125" i="23"/>
  <c r="C114" i="23"/>
  <c r="C115" i="23"/>
  <c r="H490" i="25" l="1"/>
  <c r="O488" i="25"/>
  <c r="P476" i="25" s="1"/>
  <c r="H488" i="25"/>
  <c r="H487" i="25"/>
  <c r="H486" i="25"/>
  <c r="H483" i="25"/>
  <c r="H477" i="25"/>
  <c r="D79" i="26"/>
  <c r="E79" i="26"/>
  <c r="D80" i="26"/>
  <c r="E80" i="26"/>
  <c r="D81" i="26"/>
  <c r="E81" i="26"/>
  <c r="D82" i="26"/>
  <c r="E82" i="26"/>
  <c r="D83" i="26"/>
  <c r="E83" i="26"/>
  <c r="D84" i="26"/>
  <c r="E84" i="26"/>
  <c r="D85" i="26"/>
  <c r="E85" i="26"/>
  <c r="D86" i="26"/>
  <c r="E86" i="26"/>
  <c r="D87" i="26"/>
  <c r="E87" i="26"/>
  <c r="D88" i="26"/>
  <c r="E88" i="26"/>
  <c r="D89" i="26"/>
  <c r="E89" i="26"/>
  <c r="D90" i="26"/>
  <c r="E90" i="26"/>
  <c r="D91" i="26"/>
  <c r="E91" i="26"/>
  <c r="D92" i="26"/>
  <c r="E92" i="26"/>
  <c r="D93" i="26"/>
  <c r="E93" i="26"/>
  <c r="D94" i="26"/>
  <c r="E94" i="26"/>
  <c r="D95" i="26"/>
  <c r="E95" i="26"/>
  <c r="D96" i="26"/>
  <c r="E96" i="26"/>
  <c r="E78" i="26"/>
  <c r="D78" i="26"/>
  <c r="E98" i="26"/>
  <c r="D98" i="26"/>
  <c r="H138" i="16"/>
  <c r="F137" i="16"/>
  <c r="E137" i="16"/>
  <c r="F156" i="25" l="1"/>
  <c r="F79" i="26"/>
  <c r="E97" i="26"/>
  <c r="F96" i="26"/>
  <c r="F94" i="26"/>
  <c r="F92" i="26"/>
  <c r="F90" i="26"/>
  <c r="F88" i="26"/>
  <c r="F86" i="26"/>
  <c r="F84" i="26"/>
  <c r="F82" i="26"/>
  <c r="F95" i="26"/>
  <c r="F93" i="26"/>
  <c r="F91" i="26"/>
  <c r="F89" i="26"/>
  <c r="F87" i="26"/>
  <c r="F85" i="26"/>
  <c r="F83" i="26"/>
  <c r="F81" i="26"/>
  <c r="F98" i="26"/>
  <c r="E123" i="23"/>
  <c r="E108" i="26"/>
  <c r="E119" i="23"/>
  <c r="E104" i="26"/>
  <c r="E115" i="23"/>
  <c r="E100" i="26"/>
  <c r="D123" i="23"/>
  <c r="D108" i="26"/>
  <c r="D119" i="23"/>
  <c r="D104" i="26"/>
  <c r="D115" i="23"/>
  <c r="D100" i="26"/>
  <c r="E122" i="23"/>
  <c r="E107" i="26"/>
  <c r="E118" i="23"/>
  <c r="E103" i="26"/>
  <c r="E114" i="23"/>
  <c r="E99" i="26"/>
  <c r="D122" i="23"/>
  <c r="D107" i="26"/>
  <c r="D118" i="23"/>
  <c r="D103" i="26"/>
  <c r="D114" i="23"/>
  <c r="D99" i="26"/>
  <c r="E125" i="23"/>
  <c r="E110" i="26"/>
  <c r="E121" i="23"/>
  <c r="E106" i="26"/>
  <c r="E117" i="23"/>
  <c r="E102" i="26"/>
  <c r="D125" i="23"/>
  <c r="D110" i="26"/>
  <c r="D121" i="23"/>
  <c r="D106" i="26"/>
  <c r="D117" i="23"/>
  <c r="D102" i="26"/>
  <c r="E124" i="23"/>
  <c r="E109" i="26"/>
  <c r="E120" i="23"/>
  <c r="E105" i="26"/>
  <c r="E116" i="23"/>
  <c r="D124" i="23"/>
  <c r="D109" i="26"/>
  <c r="D120" i="23"/>
  <c r="D105" i="26"/>
  <c r="D116" i="23"/>
  <c r="F146" i="26"/>
  <c r="F144" i="26"/>
  <c r="F142" i="26"/>
  <c r="F140" i="26"/>
  <c r="F138" i="26"/>
  <c r="F136" i="26"/>
  <c r="F134" i="26"/>
  <c r="F132" i="26"/>
  <c r="F130" i="26"/>
  <c r="F80" i="26"/>
  <c r="D97" i="26"/>
  <c r="F78" i="26"/>
  <c r="M7" i="26"/>
  <c r="F145" i="26"/>
  <c r="F143" i="26"/>
  <c r="F141" i="26"/>
  <c r="F139" i="26"/>
  <c r="F137" i="26"/>
  <c r="F135" i="26"/>
  <c r="F133" i="26"/>
  <c r="F131" i="26"/>
  <c r="F129" i="26"/>
  <c r="F144" i="23"/>
  <c r="P137" i="16"/>
  <c r="H137" i="16"/>
  <c r="F110" i="26" l="1"/>
  <c r="F109" i="26"/>
  <c r="F102" i="26"/>
  <c r="F99" i="26"/>
  <c r="F107" i="26"/>
  <c r="F108" i="26"/>
  <c r="F117" i="23"/>
  <c r="F100" i="26"/>
  <c r="F118" i="23"/>
  <c r="F128" i="26"/>
  <c r="F121" i="23"/>
  <c r="F125" i="23"/>
  <c r="F114" i="23"/>
  <c r="F122" i="23"/>
  <c r="F119" i="23"/>
  <c r="F126" i="26"/>
  <c r="F104" i="26"/>
  <c r="F115" i="23"/>
  <c r="F123" i="23"/>
  <c r="F116" i="23"/>
  <c r="F124" i="23"/>
  <c r="F120" i="23"/>
  <c r="E111" i="26"/>
  <c r="F106" i="26"/>
  <c r="F103" i="26"/>
  <c r="F105" i="26"/>
  <c r="D111" i="26"/>
  <c r="F143" i="23"/>
  <c r="F127" i="26"/>
  <c r="E147" i="26"/>
  <c r="F97" i="26"/>
  <c r="H394" i="25"/>
  <c r="H393" i="25"/>
  <c r="F111" i="26" l="1"/>
  <c r="O22" i="15" l="1"/>
  <c r="H22" i="15"/>
  <c r="O21" i="15"/>
  <c r="H21" i="15"/>
  <c r="O20" i="15"/>
  <c r="H20" i="15"/>
  <c r="O19" i="15"/>
  <c r="H19" i="15"/>
  <c r="O18" i="15"/>
  <c r="H18" i="15"/>
  <c r="H17" i="15"/>
  <c r="O16" i="15"/>
  <c r="H16" i="15"/>
  <c r="O15" i="15"/>
  <c r="H15" i="15"/>
  <c r="O14" i="15"/>
  <c r="H14" i="15"/>
  <c r="O13" i="15"/>
  <c r="H13" i="15"/>
  <c r="O12" i="15"/>
  <c r="H12" i="15"/>
  <c r="O11" i="15"/>
  <c r="H11" i="15"/>
  <c r="O10" i="15"/>
  <c r="P9" i="15" s="1"/>
  <c r="H10" i="15"/>
  <c r="H147" i="16" l="1"/>
  <c r="H9" i="15"/>
  <c r="O444" i="15" l="1"/>
  <c r="P443" i="15" s="1"/>
  <c r="H444" i="15"/>
  <c r="H443" i="15" l="1"/>
  <c r="F125" i="26" l="1"/>
  <c r="D147" i="26"/>
  <c r="F147" i="26" s="1"/>
  <c r="H7" i="24"/>
  <c r="O150" i="25"/>
  <c r="H150" i="25"/>
  <c r="H391" i="25"/>
  <c r="H313" i="25"/>
  <c r="E158" i="25"/>
  <c r="O36" i="16"/>
  <c r="H36" i="16"/>
  <c r="J23" i="21"/>
  <c r="J22" i="21"/>
  <c r="J14" i="21"/>
  <c r="F139" i="16"/>
  <c r="E139" i="16"/>
  <c r="E150" i="16"/>
  <c r="E133" i="16"/>
  <c r="E129" i="16"/>
  <c r="E46" i="16"/>
  <c r="E37" i="16"/>
  <c r="C165" i="23"/>
  <c r="C164" i="23"/>
  <c r="C139" i="23"/>
  <c r="C138" i="23"/>
  <c r="C133" i="23"/>
  <c r="C134" i="23"/>
  <c r="C128" i="23"/>
  <c r="C129" i="23"/>
  <c r="C130" i="23"/>
  <c r="C131" i="23"/>
  <c r="C132" i="23"/>
  <c r="E85" i="23"/>
  <c r="F85" i="23"/>
  <c r="F74" i="23"/>
  <c r="E74" i="23"/>
  <c r="F71" i="23"/>
  <c r="E71" i="23"/>
  <c r="F70" i="23"/>
  <c r="E70" i="23"/>
  <c r="F68" i="23"/>
  <c r="E68" i="23"/>
  <c r="C137" i="23"/>
  <c r="E156" i="25" l="1"/>
  <c r="D112" i="26"/>
  <c r="E112" i="26"/>
  <c r="E120" i="26"/>
  <c r="H140" i="16"/>
  <c r="D138" i="23" l="1"/>
  <c r="D122" i="26"/>
  <c r="E139" i="23"/>
  <c r="E123" i="26"/>
  <c r="E137" i="23"/>
  <c r="E121" i="26"/>
  <c r="D139" i="23"/>
  <c r="F139" i="23" s="1"/>
  <c r="D123" i="26"/>
  <c r="F123" i="26" s="1"/>
  <c r="D137" i="23"/>
  <c r="D121" i="26"/>
  <c r="F121" i="26" s="1"/>
  <c r="D136" i="23"/>
  <c r="D140" i="23" s="1"/>
  <c r="D120" i="26"/>
  <c r="E138" i="23"/>
  <c r="E122" i="26"/>
  <c r="D134" i="23"/>
  <c r="D118" i="26"/>
  <c r="D132" i="23"/>
  <c r="D116" i="26"/>
  <c r="D130" i="23"/>
  <c r="D128" i="23"/>
  <c r="D113" i="26"/>
  <c r="E133" i="23"/>
  <c r="F133" i="23" s="1"/>
  <c r="E117" i="26"/>
  <c r="E131" i="23"/>
  <c r="E115" i="26"/>
  <c r="E129" i="23"/>
  <c r="F129" i="23" s="1"/>
  <c r="E114" i="26"/>
  <c r="F112" i="26"/>
  <c r="D133" i="23"/>
  <c r="D117" i="26"/>
  <c r="D131" i="23"/>
  <c r="D115" i="26"/>
  <c r="D129" i="23"/>
  <c r="D114" i="26"/>
  <c r="E134" i="23"/>
  <c r="E118" i="26"/>
  <c r="E132" i="23"/>
  <c r="E116" i="26"/>
  <c r="E130" i="23"/>
  <c r="E128" i="23"/>
  <c r="E113" i="26"/>
  <c r="L7" i="26"/>
  <c r="N7" i="26" s="1"/>
  <c r="F138" i="23"/>
  <c r="G35" i="24"/>
  <c r="J16" i="21" s="1"/>
  <c r="G42" i="18"/>
  <c r="F115" i="26" l="1"/>
  <c r="F128" i="23"/>
  <c r="F132" i="23"/>
  <c r="F117" i="26"/>
  <c r="F130" i="23"/>
  <c r="F134" i="23"/>
  <c r="F131" i="23"/>
  <c r="F114" i="26"/>
  <c r="E119" i="26"/>
  <c r="E124" i="26"/>
  <c r="F120" i="26"/>
  <c r="D124" i="26"/>
  <c r="F122" i="26"/>
  <c r="F113" i="26"/>
  <c r="F116" i="26"/>
  <c r="F118" i="26"/>
  <c r="D119" i="26"/>
  <c r="F160" i="23"/>
  <c r="F156" i="23"/>
  <c r="F148" i="23"/>
  <c r="F152" i="23"/>
  <c r="F161" i="23"/>
  <c r="F159" i="23"/>
  <c r="F157" i="23"/>
  <c r="F155" i="23"/>
  <c r="F153" i="23"/>
  <c r="F151" i="23"/>
  <c r="F149" i="23"/>
  <c r="F147" i="23"/>
  <c r="F145" i="23"/>
  <c r="F162" i="23"/>
  <c r="F158" i="23"/>
  <c r="F154" i="23"/>
  <c r="F150" i="23"/>
  <c r="F146" i="23"/>
  <c r="F124" i="26" l="1"/>
  <c r="F119" i="26"/>
  <c r="E163" i="23"/>
  <c r="H392" i="25"/>
  <c r="H383" i="25"/>
  <c r="O186" i="25"/>
  <c r="O178" i="25"/>
  <c r="H178" i="25"/>
  <c r="F177" i="25"/>
  <c r="E177" i="25"/>
  <c r="F187" i="25"/>
  <c r="P177" i="25" l="1"/>
  <c r="F142" i="23"/>
  <c r="D163" i="23"/>
  <c r="H177" i="25"/>
  <c r="F158" i="25"/>
  <c r="H159" i="25"/>
  <c r="O159" i="25"/>
  <c r="O160" i="25"/>
  <c r="O161" i="25"/>
  <c r="O163" i="25"/>
  <c r="E164" i="25"/>
  <c r="F164" i="25"/>
  <c r="H165" i="25"/>
  <c r="O165" i="25"/>
  <c r="E172" i="25"/>
  <c r="F172" i="25"/>
  <c r="H173" i="25"/>
  <c r="O173" i="25"/>
  <c r="H187" i="25"/>
  <c r="H193" i="25"/>
  <c r="H194" i="25"/>
  <c r="H195" i="25"/>
  <c r="H197" i="25"/>
  <c r="H200" i="25"/>
  <c r="H224" i="25"/>
  <c r="H232" i="25"/>
  <c r="H240" i="25"/>
  <c r="O247" i="25"/>
  <c r="H188" i="25"/>
  <c r="H192" i="25"/>
  <c r="O306" i="25"/>
  <c r="P273" i="25" s="1"/>
  <c r="H320" i="25"/>
  <c r="H340" i="25"/>
  <c r="H343" i="25"/>
  <c r="O343" i="25"/>
  <c r="O344" i="25"/>
  <c r="O345" i="25"/>
  <c r="O346" i="25"/>
  <c r="H347" i="25"/>
  <c r="O347" i="25"/>
  <c r="O348" i="25"/>
  <c r="H349" i="25"/>
  <c r="O349" i="25"/>
  <c r="H350" i="25"/>
  <c r="O350" i="25"/>
  <c r="H351" i="25"/>
  <c r="O351" i="25"/>
  <c r="O356" i="25"/>
  <c r="O357" i="25"/>
  <c r="O358" i="25"/>
  <c r="O359" i="25"/>
  <c r="O371" i="25"/>
  <c r="H372" i="25"/>
  <c r="O372" i="25"/>
  <c r="H373" i="25"/>
  <c r="O373" i="25"/>
  <c r="H374" i="25"/>
  <c r="O374" i="25"/>
  <c r="H375" i="25"/>
  <c r="O375" i="25"/>
  <c r="O377" i="25"/>
  <c r="H399" i="25"/>
  <c r="H405" i="25"/>
  <c r="H384" i="25"/>
  <c r="H387" i="25"/>
  <c r="H390" i="25"/>
  <c r="H475" i="25"/>
  <c r="H114" i="25"/>
  <c r="O114" i="25"/>
  <c r="H116" i="25"/>
  <c r="O116" i="25"/>
  <c r="H117" i="25"/>
  <c r="O117" i="25"/>
  <c r="H118" i="25"/>
  <c r="O118" i="25"/>
  <c r="H119" i="25"/>
  <c r="O119" i="25"/>
  <c r="H120" i="25"/>
  <c r="O120" i="25"/>
  <c r="H121" i="25"/>
  <c r="O121" i="25"/>
  <c r="H122" i="25"/>
  <c r="O122" i="25"/>
  <c r="O7" i="24"/>
  <c r="H8" i="24"/>
  <c r="O8" i="24"/>
  <c r="E9" i="24"/>
  <c r="H10" i="24"/>
  <c r="O10" i="24"/>
  <c r="P9" i="24" s="1"/>
  <c r="E11" i="24"/>
  <c r="F11" i="24"/>
  <c r="H12" i="24"/>
  <c r="O12" i="24"/>
  <c r="P11" i="24" s="1"/>
  <c r="G54" i="24"/>
  <c r="G56" i="24"/>
  <c r="G57" i="24"/>
  <c r="E58" i="24"/>
  <c r="E72" i="23" s="1"/>
  <c r="F58" i="24"/>
  <c r="F72" i="23" s="1"/>
  <c r="G60" i="24"/>
  <c r="E552" i="25" l="1"/>
  <c r="F552" i="25"/>
  <c r="P341" i="25"/>
  <c r="P113" i="25"/>
  <c r="P187" i="25"/>
  <c r="H378" i="25"/>
  <c r="F64" i="23"/>
  <c r="P158" i="25"/>
  <c r="P164" i="25"/>
  <c r="D165" i="23"/>
  <c r="D149" i="26"/>
  <c r="E164" i="23"/>
  <c r="E148" i="26"/>
  <c r="D164" i="23"/>
  <c r="D148" i="26"/>
  <c r="E165" i="23"/>
  <c r="E149" i="26"/>
  <c r="G58" i="24"/>
  <c r="H11" i="24"/>
  <c r="P6" i="24"/>
  <c r="H6" i="24"/>
  <c r="F13" i="26"/>
  <c r="H9" i="24"/>
  <c r="G36" i="24"/>
  <c r="J17" i="21" s="1"/>
  <c r="H113" i="25"/>
  <c r="H473" i="25"/>
  <c r="H172" i="25"/>
  <c r="H164" i="25"/>
  <c r="H158" i="25"/>
  <c r="G13" i="26"/>
  <c r="D13" i="26" s="1"/>
  <c r="E64" i="23" l="1"/>
  <c r="D166" i="23"/>
  <c r="F165" i="23"/>
  <c r="E150" i="26"/>
  <c r="D150" i="26"/>
  <c r="F148" i="26"/>
  <c r="C13" i="26"/>
  <c r="H13" i="26"/>
  <c r="F149" i="26"/>
  <c r="E58" i="23"/>
  <c r="G34" i="24"/>
  <c r="J15" i="21" s="1"/>
  <c r="I22" i="21"/>
  <c r="J19" i="21"/>
  <c r="E53" i="24"/>
  <c r="E59" i="24"/>
  <c r="E73" i="23" s="1"/>
  <c r="F53" i="24"/>
  <c r="F59" i="24"/>
  <c r="F67" i="23" l="1"/>
  <c r="G26" i="26"/>
  <c r="D26" i="26" s="1"/>
  <c r="F150" i="26"/>
  <c r="E13" i="26"/>
  <c r="F26" i="26"/>
  <c r="C26" i="26" s="1"/>
  <c r="F57" i="23"/>
  <c r="K12" i="26"/>
  <c r="G37" i="24"/>
  <c r="J20" i="21"/>
  <c r="F61" i="24"/>
  <c r="F75" i="23" s="1"/>
  <c r="F73" i="23"/>
  <c r="E55" i="24"/>
  <c r="E69" i="23" s="1"/>
  <c r="E67" i="23"/>
  <c r="I17" i="21"/>
  <c r="E57" i="23"/>
  <c r="G59" i="24"/>
  <c r="E61" i="24"/>
  <c r="F61" i="23"/>
  <c r="F55" i="24"/>
  <c r="F69" i="23" s="1"/>
  <c r="G53" i="24"/>
  <c r="E26" i="26" l="1"/>
  <c r="E60" i="23"/>
  <c r="I15" i="21"/>
  <c r="H26" i="26"/>
  <c r="F58" i="23"/>
  <c r="I23" i="21"/>
  <c r="H12" i="26"/>
  <c r="C12" i="26"/>
  <c r="E62" i="24"/>
  <c r="E76" i="23" s="1"/>
  <c r="G32" i="24"/>
  <c r="J13" i="21" s="1"/>
  <c r="J18" i="21"/>
  <c r="G61" i="24"/>
  <c r="E75" i="23"/>
  <c r="F62" i="23"/>
  <c r="F62" i="24"/>
  <c r="G55" i="24"/>
  <c r="E62" i="23" l="1"/>
  <c r="E63" i="23"/>
  <c r="F60" i="23"/>
  <c r="H25" i="26"/>
  <c r="K20" i="26"/>
  <c r="D12" i="26"/>
  <c r="E12" i="26" s="1"/>
  <c r="G62" i="24"/>
  <c r="F76" i="23"/>
  <c r="F59" i="23"/>
  <c r="F9" i="18"/>
  <c r="E9" i="18"/>
  <c r="E66" i="23" l="1"/>
  <c r="F63" i="23"/>
  <c r="F65" i="23"/>
  <c r="F9" i="17"/>
  <c r="E9" i="17"/>
  <c r="H139" i="16"/>
  <c r="F46" i="16"/>
  <c r="F37" i="16"/>
  <c r="F31" i="16"/>
  <c r="E31" i="16"/>
  <c r="O436" i="15"/>
  <c r="H436" i="15"/>
  <c r="O433" i="15"/>
  <c r="H433" i="15"/>
  <c r="O432" i="15"/>
  <c r="H432" i="15"/>
  <c r="O430" i="15"/>
  <c r="H430" i="15"/>
  <c r="F87" i="15"/>
  <c r="E87" i="15"/>
  <c r="O88" i="15"/>
  <c r="H88" i="15"/>
  <c r="F80" i="15"/>
  <c r="O81" i="15"/>
  <c r="H81" i="15"/>
  <c r="F49" i="15"/>
  <c r="E49" i="15"/>
  <c r="F66" i="23" l="1"/>
  <c r="C136" i="23" l="1"/>
  <c r="B136" i="23"/>
  <c r="B127" i="23"/>
  <c r="C127" i="23"/>
  <c r="B113" i="23"/>
  <c r="C113" i="23"/>
  <c r="B93" i="23"/>
  <c r="C111" i="23"/>
  <c r="C110" i="23"/>
  <c r="C109" i="23"/>
  <c r="C108" i="23"/>
  <c r="C107" i="23"/>
  <c r="C106" i="23"/>
  <c r="C105" i="23"/>
  <c r="C104" i="23"/>
  <c r="C103" i="23"/>
  <c r="C102" i="23"/>
  <c r="C101" i="23"/>
  <c r="C100" i="23"/>
  <c r="C99" i="23"/>
  <c r="C98" i="23"/>
  <c r="C97" i="23"/>
  <c r="C96" i="23"/>
  <c r="C95" i="23"/>
  <c r="C94" i="23"/>
  <c r="C93" i="23"/>
  <c r="G84" i="23"/>
  <c r="G83" i="23"/>
  <c r="G82" i="23"/>
  <c r="G81" i="23"/>
  <c r="G80" i="23"/>
  <c r="F86" i="23"/>
  <c r="G79" i="23"/>
  <c r="G78" i="23"/>
  <c r="G77" i="23"/>
  <c r="G74" i="23"/>
  <c r="G72" i="23"/>
  <c r="G71" i="23"/>
  <c r="G70" i="23"/>
  <c r="G68" i="23"/>
  <c r="G64" i="23"/>
  <c r="F54" i="23"/>
  <c r="E54" i="23"/>
  <c r="G54" i="23" s="1"/>
  <c r="F53" i="23"/>
  <c r="E53" i="23"/>
  <c r="F51" i="23"/>
  <c r="E51" i="23"/>
  <c r="G51" i="23" s="1"/>
  <c r="F48" i="23"/>
  <c r="E48" i="23"/>
  <c r="G48" i="23" s="1"/>
  <c r="F44" i="23"/>
  <c r="E44" i="23"/>
  <c r="G44" i="23" s="1"/>
  <c r="F43" i="23"/>
  <c r="E43" i="23"/>
  <c r="G43" i="23" s="1"/>
  <c r="F41" i="23"/>
  <c r="E41" i="23"/>
  <c r="G41" i="23" s="1"/>
  <c r="F34" i="23"/>
  <c r="E34" i="23"/>
  <c r="G34" i="23" s="1"/>
  <c r="F33" i="23"/>
  <c r="E33" i="23"/>
  <c r="F31" i="23"/>
  <c r="E31" i="23"/>
  <c r="G31" i="23" s="1"/>
  <c r="F28" i="23"/>
  <c r="E28" i="23"/>
  <c r="G28" i="23" s="1"/>
  <c r="F24" i="23"/>
  <c r="E24" i="23"/>
  <c r="G24" i="23" s="1"/>
  <c r="F23" i="23"/>
  <c r="E23" i="23"/>
  <c r="F21" i="23"/>
  <c r="E21" i="23"/>
  <c r="F18" i="23"/>
  <c r="E18" i="23"/>
  <c r="F164" i="23"/>
  <c r="G18" i="23" l="1"/>
  <c r="G21" i="23"/>
  <c r="G53" i="23"/>
  <c r="F14" i="23"/>
  <c r="F11" i="23"/>
  <c r="F141" i="23"/>
  <c r="E14" i="23"/>
  <c r="E166" i="23"/>
  <c r="G85" i="23"/>
  <c r="G23" i="23"/>
  <c r="G60" i="23"/>
  <c r="G62" i="23"/>
  <c r="G33" i="23"/>
  <c r="G57" i="23"/>
  <c r="G66" i="23"/>
  <c r="G58" i="23"/>
  <c r="G63" i="23"/>
  <c r="E86" i="23"/>
  <c r="G86" i="23" s="1"/>
  <c r="F67" i="18"/>
  <c r="F50" i="23" s="1"/>
  <c r="E67" i="18"/>
  <c r="E50" i="23" s="1"/>
  <c r="G50" i="23" s="1"/>
  <c r="E136" i="23"/>
  <c r="E140" i="23" s="1"/>
  <c r="F72" i="18"/>
  <c r="F55" i="23" s="1"/>
  <c r="E72" i="18"/>
  <c r="G71" i="18"/>
  <c r="G70" i="18"/>
  <c r="G68" i="18"/>
  <c r="G65" i="18"/>
  <c r="E127" i="23"/>
  <c r="E135" i="23" s="1"/>
  <c r="D127" i="23"/>
  <c r="D135" i="23" s="1"/>
  <c r="F77" i="17"/>
  <c r="F45" i="23" s="1"/>
  <c r="E77" i="17"/>
  <c r="G76" i="17"/>
  <c r="G75" i="17"/>
  <c r="G73" i="17"/>
  <c r="F35" i="23"/>
  <c r="E35" i="23"/>
  <c r="F47" i="15"/>
  <c r="E93" i="23"/>
  <c r="D93" i="23"/>
  <c r="F446" i="15"/>
  <c r="E446" i="15"/>
  <c r="E94" i="23"/>
  <c r="D94" i="23"/>
  <c r="D95" i="23"/>
  <c r="E95" i="23"/>
  <c r="D96" i="23"/>
  <c r="E96" i="23"/>
  <c r="D97" i="23"/>
  <c r="E97" i="23"/>
  <c r="D98" i="23"/>
  <c r="E98" i="23"/>
  <c r="D99" i="23"/>
  <c r="E99" i="23"/>
  <c r="D100" i="23"/>
  <c r="E100" i="23"/>
  <c r="D101" i="23"/>
  <c r="E101" i="23"/>
  <c r="D102" i="23"/>
  <c r="E102" i="23"/>
  <c r="D103" i="23"/>
  <c r="E103" i="23"/>
  <c r="D104" i="23"/>
  <c r="E104" i="23"/>
  <c r="D105" i="23"/>
  <c r="E105" i="23"/>
  <c r="D106" i="23"/>
  <c r="E106" i="23"/>
  <c r="D107" i="23"/>
  <c r="E107" i="23"/>
  <c r="D108" i="23"/>
  <c r="E108" i="23"/>
  <c r="D109" i="23"/>
  <c r="E109" i="23"/>
  <c r="D110" i="23"/>
  <c r="E110" i="23"/>
  <c r="D111" i="23"/>
  <c r="E111" i="23"/>
  <c r="F537" i="15"/>
  <c r="F25" i="23" s="1"/>
  <c r="E537" i="15"/>
  <c r="E25" i="23" s="1"/>
  <c r="G536" i="15"/>
  <c r="G535" i="15"/>
  <c r="G533" i="15"/>
  <c r="G528" i="15"/>
  <c r="G14" i="23" l="1"/>
  <c r="J8" i="26"/>
  <c r="I8" i="26"/>
  <c r="D113" i="23"/>
  <c r="D126" i="23" s="1"/>
  <c r="E113" i="23"/>
  <c r="E126" i="23" s="1"/>
  <c r="F135" i="23"/>
  <c r="G67" i="18"/>
  <c r="F69" i="18"/>
  <c r="F52" i="23" s="1"/>
  <c r="G72" i="18"/>
  <c r="E55" i="23"/>
  <c r="G55" i="23" s="1"/>
  <c r="G77" i="17"/>
  <c r="E45" i="23"/>
  <c r="G45" i="23" s="1"/>
  <c r="G35" i="23"/>
  <c r="F106" i="23"/>
  <c r="G25" i="23"/>
  <c r="F102" i="23"/>
  <c r="F96" i="23"/>
  <c r="F137" i="23"/>
  <c r="F136" i="23"/>
  <c r="F127" i="23"/>
  <c r="F108" i="23"/>
  <c r="F104" i="23"/>
  <c r="F100" i="23"/>
  <c r="F98" i="23"/>
  <c r="F110" i="23"/>
  <c r="F111" i="23"/>
  <c r="F109" i="23"/>
  <c r="F107" i="23"/>
  <c r="F105" i="23"/>
  <c r="F103" i="23"/>
  <c r="F101" i="23"/>
  <c r="F99" i="23"/>
  <c r="F97" i="23"/>
  <c r="F95" i="23"/>
  <c r="F94" i="23"/>
  <c r="D112" i="23"/>
  <c r="E112" i="23"/>
  <c r="F93" i="23"/>
  <c r="E69" i="18"/>
  <c r="G537" i="15"/>
  <c r="K8" i="26" l="1"/>
  <c r="F113" i="23"/>
  <c r="G69" i="18"/>
  <c r="E52" i="23"/>
  <c r="G52" i="23" s="1"/>
  <c r="F126" i="23"/>
  <c r="F112" i="23"/>
  <c r="F140" i="23" l="1"/>
  <c r="F163" i="23" l="1"/>
  <c r="F166" i="23"/>
  <c r="O20" i="17" l="1"/>
  <c r="H23" i="21" l="1"/>
  <c r="G23" i="21"/>
  <c r="F23" i="21"/>
  <c r="E23" i="21"/>
  <c r="H22" i="21"/>
  <c r="G22" i="21"/>
  <c r="F22" i="21"/>
  <c r="E22" i="21"/>
  <c r="H14" i="21"/>
  <c r="G14" i="21"/>
  <c r="F14" i="21"/>
  <c r="E14" i="21"/>
  <c r="H16" i="21"/>
  <c r="O20" i="18"/>
  <c r="O22" i="18"/>
  <c r="P21" i="18" s="1"/>
  <c r="H22" i="18"/>
  <c r="F21" i="18"/>
  <c r="E21" i="18"/>
  <c r="O18" i="18"/>
  <c r="O17" i="18"/>
  <c r="H17" i="18"/>
  <c r="F16" i="18"/>
  <c r="E16" i="18"/>
  <c r="O10" i="18"/>
  <c r="H10" i="18"/>
  <c r="O15" i="18"/>
  <c r="H15" i="18"/>
  <c r="O14" i="18"/>
  <c r="O13" i="18"/>
  <c r="H13" i="18"/>
  <c r="O12" i="18"/>
  <c r="O11" i="18"/>
  <c r="H11" i="18"/>
  <c r="O8" i="18"/>
  <c r="P6" i="18" s="1"/>
  <c r="H7" i="18"/>
  <c r="F6" i="18"/>
  <c r="F23" i="18" s="1"/>
  <c r="E6" i="18"/>
  <c r="G16" i="21"/>
  <c r="F31" i="17"/>
  <c r="E31" i="17"/>
  <c r="C69" i="26" s="1"/>
  <c r="D67" i="26" s="1"/>
  <c r="O25" i="17"/>
  <c r="O24" i="17"/>
  <c r="H24" i="17"/>
  <c r="F23" i="17"/>
  <c r="E23" i="17"/>
  <c r="O22" i="17"/>
  <c r="H22" i="17"/>
  <c r="F21" i="17"/>
  <c r="E21" i="17"/>
  <c r="O19" i="17"/>
  <c r="H19" i="17"/>
  <c r="O18" i="17"/>
  <c r="O17" i="17"/>
  <c r="O16" i="17"/>
  <c r="H16" i="17"/>
  <c r="O13" i="17"/>
  <c r="H13" i="17"/>
  <c r="O12" i="17"/>
  <c r="H12" i="17"/>
  <c r="O11" i="17"/>
  <c r="O10" i="17"/>
  <c r="H10" i="17"/>
  <c r="O8" i="17"/>
  <c r="O7" i="17"/>
  <c r="H7" i="17"/>
  <c r="F6" i="17"/>
  <c r="F26" i="17" s="1"/>
  <c r="E6" i="17"/>
  <c r="E26" i="17" s="1"/>
  <c r="F16" i="21"/>
  <c r="I9" i="26"/>
  <c r="H145" i="16"/>
  <c r="O136" i="16"/>
  <c r="P135" i="16" s="1"/>
  <c r="H136" i="16"/>
  <c r="F135" i="16"/>
  <c r="E135" i="16"/>
  <c r="O152" i="16"/>
  <c r="O151" i="16"/>
  <c r="F150" i="16"/>
  <c r="O134" i="16"/>
  <c r="P133" i="16" s="1"/>
  <c r="H134" i="16"/>
  <c r="F133" i="16"/>
  <c r="O130" i="16"/>
  <c r="H130" i="16"/>
  <c r="F129" i="16"/>
  <c r="O47" i="16"/>
  <c r="H47" i="16"/>
  <c r="O128" i="16"/>
  <c r="O125" i="16"/>
  <c r="H111" i="16"/>
  <c r="H108" i="16"/>
  <c r="O78" i="16"/>
  <c r="O77" i="16"/>
  <c r="O76" i="16"/>
  <c r="O75" i="16"/>
  <c r="O74" i="16"/>
  <c r="O73" i="16"/>
  <c r="O72" i="16"/>
  <c r="O71" i="16"/>
  <c r="H71" i="16"/>
  <c r="O70" i="16"/>
  <c r="O69" i="16"/>
  <c r="O68" i="16"/>
  <c r="O67" i="16"/>
  <c r="O66" i="16"/>
  <c r="O65" i="16"/>
  <c r="O64" i="16"/>
  <c r="O63" i="16"/>
  <c r="O62" i="16"/>
  <c r="O61" i="16"/>
  <c r="O60" i="16"/>
  <c r="O59" i="16"/>
  <c r="O58" i="16"/>
  <c r="O57" i="16"/>
  <c r="H57" i="16"/>
  <c r="O56" i="16"/>
  <c r="O55" i="16"/>
  <c r="O54" i="16"/>
  <c r="O53" i="16"/>
  <c r="O52" i="16"/>
  <c r="O51" i="16"/>
  <c r="H51" i="16"/>
  <c r="O50" i="16"/>
  <c r="O49" i="16"/>
  <c r="O48" i="16"/>
  <c r="H48" i="16"/>
  <c r="O38" i="16"/>
  <c r="H38" i="16"/>
  <c r="O45" i="16"/>
  <c r="O44" i="16"/>
  <c r="O43" i="16"/>
  <c r="H43" i="16"/>
  <c r="O42" i="16"/>
  <c r="O41" i="16"/>
  <c r="H41" i="16"/>
  <c r="O40" i="16"/>
  <c r="O39" i="16"/>
  <c r="H39" i="16"/>
  <c r="O35" i="16"/>
  <c r="O34" i="16"/>
  <c r="O33" i="16"/>
  <c r="O32" i="16"/>
  <c r="H32" i="16"/>
  <c r="E16" i="21"/>
  <c r="O448" i="15"/>
  <c r="P446" i="15" s="1"/>
  <c r="H447" i="15"/>
  <c r="O437" i="15"/>
  <c r="H437" i="15"/>
  <c r="O431" i="15"/>
  <c r="H431" i="15"/>
  <c r="O429" i="15"/>
  <c r="H429" i="15"/>
  <c r="H428" i="15"/>
  <c r="O425" i="15"/>
  <c r="H425" i="15"/>
  <c r="F424" i="15"/>
  <c r="E424" i="15"/>
  <c r="O423" i="15"/>
  <c r="O422" i="15"/>
  <c r="O419" i="15"/>
  <c r="O417" i="15"/>
  <c r="O416" i="15"/>
  <c r="O415" i="15"/>
  <c r="O414" i="15"/>
  <c r="O412" i="15"/>
  <c r="O411" i="15"/>
  <c r="O410" i="15"/>
  <c r="O409" i="15"/>
  <c r="O408" i="15"/>
  <c r="O407" i="15"/>
  <c r="O406" i="15"/>
  <c r="O405" i="15"/>
  <c r="O404" i="15"/>
  <c r="O403" i="15"/>
  <c r="O402" i="15"/>
  <c r="O401" i="15"/>
  <c r="O400" i="15"/>
  <c r="O398" i="15"/>
  <c r="H398" i="15"/>
  <c r="O397" i="15"/>
  <c r="O396" i="15"/>
  <c r="O395" i="15"/>
  <c r="O394" i="15"/>
  <c r="O393" i="15"/>
  <c r="O392" i="15"/>
  <c r="O391" i="15"/>
  <c r="O390" i="15"/>
  <c r="H390" i="15"/>
  <c r="O389" i="15"/>
  <c r="O388" i="15"/>
  <c r="O387" i="15"/>
  <c r="O386" i="15"/>
  <c r="O385" i="15"/>
  <c r="O384" i="15"/>
  <c r="O383" i="15"/>
  <c r="O382" i="15"/>
  <c r="O381" i="15"/>
  <c r="O380" i="15"/>
  <c r="H380" i="15"/>
  <c r="O379" i="15"/>
  <c r="O377" i="15"/>
  <c r="O376" i="15"/>
  <c r="O375" i="15"/>
  <c r="O374" i="15"/>
  <c r="O373" i="15"/>
  <c r="O372" i="15"/>
  <c r="O371" i="15"/>
  <c r="O370" i="15"/>
  <c r="O369" i="15"/>
  <c r="O368" i="15"/>
  <c r="O367" i="15"/>
  <c r="O366" i="15"/>
  <c r="O365" i="15"/>
  <c r="O364" i="15"/>
  <c r="O363" i="15"/>
  <c r="O362" i="15"/>
  <c r="H362" i="15"/>
  <c r="O361" i="15"/>
  <c r="O353" i="15"/>
  <c r="O352" i="15"/>
  <c r="O351" i="15"/>
  <c r="O350" i="15"/>
  <c r="O349" i="15"/>
  <c r="O348" i="15"/>
  <c r="O347" i="15"/>
  <c r="O346" i="15"/>
  <c r="O345" i="15"/>
  <c r="O343" i="15"/>
  <c r="O342" i="15"/>
  <c r="O341" i="15"/>
  <c r="O340" i="15"/>
  <c r="H340" i="15"/>
  <c r="O339" i="15"/>
  <c r="O338" i="15"/>
  <c r="O337" i="15"/>
  <c r="O336" i="15"/>
  <c r="O335" i="15"/>
  <c r="O334" i="15"/>
  <c r="O327" i="15"/>
  <c r="O326" i="15"/>
  <c r="O325" i="15"/>
  <c r="O324" i="15"/>
  <c r="O323" i="15"/>
  <c r="O322" i="15"/>
  <c r="H322" i="15"/>
  <c r="O321" i="15"/>
  <c r="O319" i="15"/>
  <c r="O318" i="15"/>
  <c r="O317" i="15"/>
  <c r="O316" i="15"/>
  <c r="O315" i="15"/>
  <c r="O314" i="15"/>
  <c r="O313" i="15"/>
  <c r="O312" i="15"/>
  <c r="O311" i="15"/>
  <c r="O310" i="15"/>
  <c r="O309" i="15"/>
  <c r="H309" i="15"/>
  <c r="O308" i="15"/>
  <c r="O307" i="15"/>
  <c r="O306" i="15"/>
  <c r="O305" i="15"/>
  <c r="O304" i="15"/>
  <c r="O303" i="15"/>
  <c r="O302" i="15"/>
  <c r="O301" i="15"/>
  <c r="O300" i="15"/>
  <c r="O299" i="15"/>
  <c r="O298" i="15"/>
  <c r="O297" i="15"/>
  <c r="O296" i="15"/>
  <c r="O295" i="15"/>
  <c r="H295" i="15"/>
  <c r="O294" i="15"/>
  <c r="O292" i="15"/>
  <c r="O291" i="15"/>
  <c r="O284" i="15"/>
  <c r="O283" i="15"/>
  <c r="O282" i="15"/>
  <c r="O281" i="15"/>
  <c r="O280" i="15"/>
  <c r="O279" i="15"/>
  <c r="H279" i="15"/>
  <c r="O278" i="15"/>
  <c r="O274" i="15"/>
  <c r="O273" i="15"/>
  <c r="O272" i="15"/>
  <c r="O271" i="15"/>
  <c r="H271" i="15"/>
  <c r="O265" i="15"/>
  <c r="O264" i="15"/>
  <c r="O263" i="15"/>
  <c r="O262" i="15"/>
  <c r="O261" i="15"/>
  <c r="O260" i="15"/>
  <c r="O259" i="15"/>
  <c r="O258" i="15"/>
  <c r="O257" i="15"/>
  <c r="O256" i="15"/>
  <c r="O255" i="15"/>
  <c r="O254" i="15"/>
  <c r="O253" i="15"/>
  <c r="O252" i="15"/>
  <c r="O251" i="15"/>
  <c r="O250" i="15"/>
  <c r="O249" i="15"/>
  <c r="O248" i="15"/>
  <c r="O247" i="15"/>
  <c r="O246" i="15"/>
  <c r="O245" i="15"/>
  <c r="O244" i="15"/>
  <c r="O243" i="15"/>
  <c r="O242" i="15"/>
  <c r="O241" i="15"/>
  <c r="O240" i="15"/>
  <c r="O239" i="15"/>
  <c r="O238" i="15"/>
  <c r="O237" i="15"/>
  <c r="O236" i="15"/>
  <c r="H236" i="15"/>
  <c r="O235" i="15"/>
  <c r="O234" i="15"/>
  <c r="O232" i="15"/>
  <c r="O231" i="15"/>
  <c r="O226" i="15"/>
  <c r="O225" i="15"/>
  <c r="O224" i="15"/>
  <c r="O223" i="15"/>
  <c r="O222" i="15"/>
  <c r="O221" i="15"/>
  <c r="O220" i="15"/>
  <c r="O219" i="15"/>
  <c r="O218" i="15"/>
  <c r="O217" i="15"/>
  <c r="O216" i="15"/>
  <c r="O215" i="15"/>
  <c r="O214" i="15"/>
  <c r="O213" i="15"/>
  <c r="O212" i="15"/>
  <c r="O211" i="15"/>
  <c r="O210" i="15"/>
  <c r="O209" i="15"/>
  <c r="O208" i="15"/>
  <c r="O207" i="15"/>
  <c r="O206" i="15"/>
  <c r="O205" i="15"/>
  <c r="O204" i="15"/>
  <c r="O203" i="15"/>
  <c r="O202" i="15"/>
  <c r="O201" i="15"/>
  <c r="O200" i="15"/>
  <c r="O199" i="15"/>
  <c r="O198" i="15"/>
  <c r="H198" i="15"/>
  <c r="O197" i="15"/>
  <c r="O196" i="15"/>
  <c r="O188" i="15"/>
  <c r="O187" i="15"/>
  <c r="O186" i="15"/>
  <c r="O185" i="15"/>
  <c r="O184" i="15"/>
  <c r="O183" i="15"/>
  <c r="O182" i="15"/>
  <c r="O181" i="15"/>
  <c r="O180" i="15"/>
  <c r="O179" i="15"/>
  <c r="O178" i="15"/>
  <c r="O177" i="15"/>
  <c r="O176" i="15"/>
  <c r="O175" i="15"/>
  <c r="O174" i="15"/>
  <c r="O173" i="15"/>
  <c r="O172" i="15"/>
  <c r="O171" i="15"/>
  <c r="O170" i="15"/>
  <c r="O169" i="15"/>
  <c r="O168" i="15"/>
  <c r="O167" i="15"/>
  <c r="O166" i="15"/>
  <c r="O165" i="15"/>
  <c r="O163" i="15"/>
  <c r="O162" i="15"/>
  <c r="O161" i="15"/>
  <c r="O160" i="15"/>
  <c r="O159" i="15"/>
  <c r="H159" i="15"/>
  <c r="O158" i="15"/>
  <c r="O157" i="15"/>
  <c r="O156" i="15"/>
  <c r="O155" i="15"/>
  <c r="O154" i="15"/>
  <c r="O153" i="15"/>
  <c r="O152" i="15"/>
  <c r="O151" i="15"/>
  <c r="H151" i="15"/>
  <c r="O150" i="15"/>
  <c r="O149" i="15"/>
  <c r="O148" i="15"/>
  <c r="O147" i="15"/>
  <c r="O146" i="15"/>
  <c r="O145" i="15"/>
  <c r="O144" i="15"/>
  <c r="O143" i="15"/>
  <c r="O142" i="15"/>
  <c r="O141" i="15"/>
  <c r="O140" i="15"/>
  <c r="O139" i="15"/>
  <c r="O138" i="15"/>
  <c r="H138" i="15"/>
  <c r="O137" i="15"/>
  <c r="O136" i="15"/>
  <c r="O135" i="15"/>
  <c r="O134" i="15"/>
  <c r="O133" i="15"/>
  <c r="O132" i="15"/>
  <c r="O131" i="15"/>
  <c r="O130" i="15"/>
  <c r="O129" i="15"/>
  <c r="O128" i="15"/>
  <c r="O127" i="15"/>
  <c r="O126" i="15"/>
  <c r="O125" i="15"/>
  <c r="O117" i="15"/>
  <c r="O116" i="15"/>
  <c r="O115" i="15"/>
  <c r="O114" i="15"/>
  <c r="O113" i="15"/>
  <c r="O112" i="15"/>
  <c r="O111" i="15"/>
  <c r="H111" i="15"/>
  <c r="O106" i="15"/>
  <c r="O105" i="15"/>
  <c r="O104" i="15"/>
  <c r="O103" i="15"/>
  <c r="O102" i="15"/>
  <c r="O101" i="15"/>
  <c r="O100" i="15"/>
  <c r="O99" i="15"/>
  <c r="O98" i="15"/>
  <c r="O97" i="15"/>
  <c r="O96" i="15"/>
  <c r="O95" i="15"/>
  <c r="O94" i="15"/>
  <c r="O93" i="15"/>
  <c r="O92" i="15"/>
  <c r="O91" i="15"/>
  <c r="O90" i="15"/>
  <c r="O89" i="15"/>
  <c r="H89" i="15"/>
  <c r="O86" i="15"/>
  <c r="O85" i="15"/>
  <c r="O84" i="15"/>
  <c r="O83" i="15"/>
  <c r="O82" i="15"/>
  <c r="H82" i="15"/>
  <c r="O34" i="15"/>
  <c r="O33" i="15"/>
  <c r="H33" i="15"/>
  <c r="F32" i="15"/>
  <c r="E32" i="15"/>
  <c r="O75" i="15"/>
  <c r="O74" i="15"/>
  <c r="O73" i="15"/>
  <c r="O72" i="15"/>
  <c r="O71" i="15"/>
  <c r="O70" i="15"/>
  <c r="O69" i="15"/>
  <c r="H69" i="15"/>
  <c r="F68" i="15"/>
  <c r="E68" i="15"/>
  <c r="O67" i="15"/>
  <c r="H67" i="15"/>
  <c r="O66" i="15"/>
  <c r="H66" i="15"/>
  <c r="O64" i="15"/>
  <c r="H64" i="15"/>
  <c r="O63" i="15"/>
  <c r="H63" i="15"/>
  <c r="O62" i="15"/>
  <c r="H62" i="15"/>
  <c r="O61" i="15"/>
  <c r="H61" i="15"/>
  <c r="O60" i="15"/>
  <c r="H60" i="15"/>
  <c r="O59" i="15"/>
  <c r="H59" i="15"/>
  <c r="O58" i="15"/>
  <c r="H58" i="15"/>
  <c r="O57" i="15"/>
  <c r="H57" i="15"/>
  <c r="O56" i="15"/>
  <c r="H56" i="15"/>
  <c r="O55" i="15"/>
  <c r="H55" i="15"/>
  <c r="O54" i="15"/>
  <c r="H54" i="15"/>
  <c r="O53" i="15"/>
  <c r="H53" i="15"/>
  <c r="O52" i="15"/>
  <c r="H52" i="15"/>
  <c r="O51" i="15"/>
  <c r="H51" i="15"/>
  <c r="O50" i="15"/>
  <c r="H50" i="15"/>
  <c r="H48" i="15"/>
  <c r="E47" i="15"/>
  <c r="P9" i="17" l="1"/>
  <c r="P46" i="16"/>
  <c r="F35" i="15"/>
  <c r="F36" i="15" s="1"/>
  <c r="F44" i="15" s="1"/>
  <c r="F45" i="15" s="1"/>
  <c r="G21" i="26" s="1"/>
  <c r="E35" i="15"/>
  <c r="E36" i="15" s="1"/>
  <c r="E44" i="15" s="1"/>
  <c r="E45" i="15" s="1"/>
  <c r="F21" i="26" s="1"/>
  <c r="G532" i="15"/>
  <c r="E23" i="18"/>
  <c r="E24" i="18" s="1"/>
  <c r="P6" i="17"/>
  <c r="F24" i="18"/>
  <c r="F469" i="15"/>
  <c r="O21" i="26" s="1"/>
  <c r="O20" i="26" s="1"/>
  <c r="E469" i="15"/>
  <c r="N21" i="26" s="1"/>
  <c r="F162" i="16"/>
  <c r="F163" i="16" s="1"/>
  <c r="E27" i="17"/>
  <c r="F27" i="17"/>
  <c r="F9" i="26"/>
  <c r="C9" i="26" s="1"/>
  <c r="E162" i="16"/>
  <c r="E163" i="16" s="1"/>
  <c r="P426" i="15"/>
  <c r="P16" i="18"/>
  <c r="P9" i="18"/>
  <c r="P21" i="17"/>
  <c r="P32" i="15"/>
  <c r="P80" i="15"/>
  <c r="P31" i="16"/>
  <c r="P68" i="15"/>
  <c r="P37" i="16"/>
  <c r="E72" i="17"/>
  <c r="E40" i="23" s="1"/>
  <c r="G40" i="23" s="1"/>
  <c r="I10" i="26"/>
  <c r="F72" i="17"/>
  <c r="F74" i="17" s="1"/>
  <c r="F42" i="23" s="1"/>
  <c r="J10" i="26"/>
  <c r="F11" i="26"/>
  <c r="P87" i="15"/>
  <c r="P49" i="15"/>
  <c r="G8" i="26"/>
  <c r="G9" i="26"/>
  <c r="P19" i="18"/>
  <c r="P23" i="17"/>
  <c r="H129" i="16"/>
  <c r="H37" i="16"/>
  <c r="H31" i="16"/>
  <c r="H133" i="16"/>
  <c r="H16" i="18"/>
  <c r="H6" i="18"/>
  <c r="H9" i="18"/>
  <c r="H21" i="18"/>
  <c r="H19" i="18"/>
  <c r="H135" i="16"/>
  <c r="P150" i="16"/>
  <c r="P129" i="16"/>
  <c r="H6" i="17"/>
  <c r="H9" i="17"/>
  <c r="H21" i="17"/>
  <c r="H23" i="17"/>
  <c r="H424" i="15"/>
  <c r="H49" i="15"/>
  <c r="H426" i="15"/>
  <c r="H47" i="15"/>
  <c r="P424" i="15"/>
  <c r="H68" i="15"/>
  <c r="H80" i="15"/>
  <c r="H87" i="15"/>
  <c r="H32" i="15"/>
  <c r="H446" i="15"/>
  <c r="H46" i="16"/>
  <c r="H144" i="16"/>
  <c r="H150" i="16"/>
  <c r="P47" i="15"/>
  <c r="P21" i="26" l="1"/>
  <c r="N20" i="26"/>
  <c r="P20" i="26" s="1"/>
  <c r="D21" i="26"/>
  <c r="C21" i="26"/>
  <c r="F470" i="15"/>
  <c r="E470" i="15"/>
  <c r="G72" i="17"/>
  <c r="H9" i="26"/>
  <c r="E74" i="17"/>
  <c r="G43" i="18"/>
  <c r="G41" i="18" s="1"/>
  <c r="F40" i="23"/>
  <c r="F32" i="23"/>
  <c r="J9" i="26"/>
  <c r="K9" i="26" s="1"/>
  <c r="E64" i="18"/>
  <c r="E66" i="18" s="1"/>
  <c r="E49" i="23" s="1"/>
  <c r="F64" i="18"/>
  <c r="G11" i="26"/>
  <c r="D11" i="26" s="1"/>
  <c r="C11" i="26"/>
  <c r="E69" i="17"/>
  <c r="F23" i="26" s="1"/>
  <c r="C23" i="26" s="1"/>
  <c r="F10" i="26"/>
  <c r="C10" i="26" s="1"/>
  <c r="F69" i="17"/>
  <c r="G23" i="26" s="1"/>
  <c r="D23" i="26" s="1"/>
  <c r="G10" i="26"/>
  <c r="K10" i="26"/>
  <c r="I7" i="26"/>
  <c r="F8" i="26"/>
  <c r="D8" i="26"/>
  <c r="G44" i="17"/>
  <c r="G17" i="21" s="1"/>
  <c r="G183" i="16"/>
  <c r="G181" i="16" s="1"/>
  <c r="E30" i="18"/>
  <c r="G45" i="18" s="1"/>
  <c r="H19" i="21" s="1"/>
  <c r="G74" i="17"/>
  <c r="E42" i="23"/>
  <c r="G42" i="23" s="1"/>
  <c r="E32" i="17"/>
  <c r="G46" i="17" s="1"/>
  <c r="G19" i="21" s="1"/>
  <c r="F13" i="23"/>
  <c r="F15" i="23"/>
  <c r="E13" i="23"/>
  <c r="G73" i="23"/>
  <c r="E22" i="23"/>
  <c r="E20" i="23"/>
  <c r="F22" i="23"/>
  <c r="F20" i="23"/>
  <c r="E30" i="23"/>
  <c r="F168" i="16"/>
  <c r="E168" i="16"/>
  <c r="C22" i="26"/>
  <c r="F30" i="18"/>
  <c r="G46" i="18" s="1"/>
  <c r="F32" i="17"/>
  <c r="F475" i="15"/>
  <c r="E475" i="15"/>
  <c r="G489" i="15"/>
  <c r="G487" i="15" s="1"/>
  <c r="E21" i="26" l="1"/>
  <c r="E23" i="26"/>
  <c r="H11" i="26"/>
  <c r="E47" i="23"/>
  <c r="F24" i="26"/>
  <c r="C24" i="26" s="1"/>
  <c r="E17" i="23"/>
  <c r="H17" i="21"/>
  <c r="F30" i="23"/>
  <c r="G30" i="23" s="1"/>
  <c r="D9" i="26"/>
  <c r="J7" i="26"/>
  <c r="K7" i="26" s="1"/>
  <c r="F47" i="23"/>
  <c r="G24" i="26"/>
  <c r="D24" i="26" s="1"/>
  <c r="E11" i="26"/>
  <c r="H10" i="26"/>
  <c r="D10" i="26"/>
  <c r="E10" i="26" s="1"/>
  <c r="G7" i="26"/>
  <c r="H23" i="26"/>
  <c r="H8" i="26"/>
  <c r="C8" i="26"/>
  <c r="F7" i="26"/>
  <c r="H21" i="26"/>
  <c r="F20" i="26"/>
  <c r="F12" i="23"/>
  <c r="G185" i="16"/>
  <c r="F19" i="21" s="1"/>
  <c r="G186" i="16"/>
  <c r="F20" i="21" s="1"/>
  <c r="F17" i="21"/>
  <c r="F15" i="21"/>
  <c r="G67" i="23"/>
  <c r="E73" i="18"/>
  <c r="E56" i="23" s="1"/>
  <c r="G47" i="17"/>
  <c r="G20" i="21" s="1"/>
  <c r="G42" i="17"/>
  <c r="G13" i="23"/>
  <c r="G75" i="23"/>
  <c r="G534" i="15"/>
  <c r="G20" i="23"/>
  <c r="G22" i="23"/>
  <c r="F17" i="23"/>
  <c r="E10" i="23"/>
  <c r="E32" i="23"/>
  <c r="F27" i="23"/>
  <c r="E27" i="23"/>
  <c r="E17" i="21"/>
  <c r="H15" i="21"/>
  <c r="H20" i="21"/>
  <c r="G44" i="18"/>
  <c r="H18" i="21" s="1"/>
  <c r="F66" i="18"/>
  <c r="F49" i="23" s="1"/>
  <c r="G64" i="18"/>
  <c r="G491" i="15"/>
  <c r="E19" i="21" s="1"/>
  <c r="E19" i="23"/>
  <c r="G527" i="15"/>
  <c r="G492" i="15"/>
  <c r="E24" i="26" l="1"/>
  <c r="C20" i="26"/>
  <c r="H22" i="26"/>
  <c r="D22" i="26"/>
  <c r="G39" i="18"/>
  <c r="G15" i="21"/>
  <c r="G47" i="23"/>
  <c r="F10" i="23"/>
  <c r="G10" i="23" s="1"/>
  <c r="G17" i="23"/>
  <c r="D7" i="26"/>
  <c r="E9" i="26"/>
  <c r="H24" i="26"/>
  <c r="G20" i="26"/>
  <c r="H20" i="26" s="1"/>
  <c r="H7" i="26"/>
  <c r="E8" i="26"/>
  <c r="C7" i="26"/>
  <c r="G184" i="16"/>
  <c r="F18" i="21" s="1"/>
  <c r="G490" i="15"/>
  <c r="G45" i="17"/>
  <c r="G18" i="21" s="1"/>
  <c r="G49" i="23"/>
  <c r="G76" i="23"/>
  <c r="G69" i="23"/>
  <c r="F26" i="23"/>
  <c r="F19" i="23"/>
  <c r="G32" i="23"/>
  <c r="E12" i="23"/>
  <c r="G12" i="23" s="1"/>
  <c r="F29" i="23"/>
  <c r="F36" i="23"/>
  <c r="E29" i="23"/>
  <c r="G27" i="23"/>
  <c r="F73" i="18"/>
  <c r="G66" i="18"/>
  <c r="E20" i="21"/>
  <c r="G529" i="15"/>
  <c r="E15" i="21"/>
  <c r="G40" i="17" l="1"/>
  <c r="G13" i="21" s="1"/>
  <c r="D20" i="26"/>
  <c r="E20" i="26" s="1"/>
  <c r="E22" i="26"/>
  <c r="E18" i="21"/>
  <c r="G485" i="15"/>
  <c r="E13" i="21" s="1"/>
  <c r="D69" i="26"/>
  <c r="D70" i="26"/>
  <c r="D68" i="26"/>
  <c r="D71" i="26"/>
  <c r="D72" i="26"/>
  <c r="E7" i="26"/>
  <c r="G179" i="16"/>
  <c r="F13" i="21" s="1"/>
  <c r="G73" i="18"/>
  <c r="F56" i="23"/>
  <c r="G538" i="15"/>
  <c r="E26" i="23"/>
  <c r="G19" i="23"/>
  <c r="G29" i="23"/>
  <c r="E36" i="23"/>
  <c r="H13" i="21"/>
  <c r="G56" i="23" l="1"/>
  <c r="G36" i="23"/>
  <c r="G26" i="23"/>
  <c r="G69" i="17"/>
  <c r="G70" i="17"/>
  <c r="E38" i="23"/>
  <c r="E8" i="23" s="1"/>
  <c r="F71" i="17"/>
  <c r="F78" i="17" s="1"/>
  <c r="F46" i="23" s="1"/>
  <c r="E37" i="23"/>
  <c r="E7" i="23" s="1"/>
  <c r="E71" i="17"/>
  <c r="E78" i="17" s="1"/>
  <c r="F37" i="23"/>
  <c r="F7" i="23" s="1"/>
  <c r="F38" i="23"/>
  <c r="F8" i="23" s="1"/>
  <c r="G8" i="23" l="1"/>
  <c r="F39" i="23"/>
  <c r="F9" i="23" s="1"/>
  <c r="F16" i="23" s="1"/>
  <c r="G38" i="23"/>
  <c r="G7" i="23"/>
  <c r="G37" i="23"/>
  <c r="G78" i="17"/>
  <c r="E46" i="23"/>
  <c r="G71" i="17"/>
  <c r="E39" i="23"/>
  <c r="G46" i="23" l="1"/>
  <c r="G39" i="23"/>
  <c r="H539" i="25" l="1"/>
  <c r="I13" i="21"/>
  <c r="D6" i="21" s="1"/>
  <c r="D4" i="21" s="1"/>
  <c r="E4" i="21" s="1"/>
  <c r="E61" i="23" l="1"/>
  <c r="E59" i="23"/>
  <c r="J20" i="26" l="1"/>
  <c r="L25" i="26"/>
  <c r="E65" i="23"/>
  <c r="G61" i="23"/>
  <c r="E11" i="23"/>
  <c r="G11" i="23" s="1"/>
  <c r="G59" i="23"/>
  <c r="E9" i="23"/>
  <c r="L20" i="26" l="1"/>
  <c r="G65" i="23"/>
  <c r="E15" i="23"/>
  <c r="G15" i="23" s="1"/>
  <c r="G9" i="23"/>
  <c r="E16" i="23" l="1"/>
  <c r="G16" i="23" s="1"/>
  <c r="I14" i="21"/>
  <c r="I19" i="21"/>
  <c r="H519" i="25"/>
  <c r="H540" i="25"/>
  <c r="H498" i="25"/>
  <c r="H472" i="25"/>
  <c r="H429" i="25" l="1"/>
  <c r="H427" i="25"/>
  <c r="H548" i="25"/>
  <c r="H424" i="25"/>
  <c r="H471" i="25"/>
  <c r="H550" i="25"/>
  <c r="E553" i="25" l="1"/>
  <c r="H451" i="25"/>
  <c r="H450" i="25"/>
  <c r="H449" i="25"/>
  <c r="G643" i="25" l="1"/>
  <c r="G642" i="25"/>
  <c r="F553" i="25"/>
  <c r="F647" i="25"/>
  <c r="G592" i="25"/>
  <c r="G590" i="25" s="1"/>
  <c r="G636" i="25" l="1"/>
  <c r="E647" i="25"/>
  <c r="G647" i="25" s="1"/>
  <c r="G635" i="25"/>
  <c r="I20" i="21"/>
  <c r="G593" i="25"/>
  <c r="H444" i="25"/>
  <c r="H476" i="25"/>
  <c r="H411" i="25"/>
  <c r="H408" i="25"/>
  <c r="H341" i="25"/>
  <c r="H382" i="25"/>
  <c r="H395" i="25"/>
  <c r="H542" i="25"/>
  <c r="I18" i="21"/>
  <c r="G588" i="25"/>
  <c r="I16" i="21" s="1"/>
</calcChain>
</file>

<file path=xl/comments1.xml><?xml version="1.0" encoding="utf-8"?>
<comments xmlns="http://schemas.openxmlformats.org/spreadsheetml/2006/main">
  <authors>
    <author>Иванова Анна Андреевна</author>
  </authors>
  <commentList>
    <comment ref="G486" authorId="0">
      <text>
        <r>
          <rPr>
            <b/>
            <sz val="9"/>
            <color indexed="81"/>
            <rFont val="Tahoma"/>
            <family val="2"/>
            <charset val="204"/>
          </rPr>
          <t>ВСТАВИТЬ из раздела 1</t>
        </r>
      </text>
    </comment>
    <comment ref="G495" authorId="0">
      <text>
        <r>
          <rPr>
            <b/>
            <sz val="9"/>
            <color indexed="81"/>
            <rFont val="Tahoma"/>
            <family val="2"/>
            <charset val="204"/>
          </rPr>
          <t>вставить из раздела 1.3</t>
        </r>
      </text>
    </comment>
  </commentList>
</comments>
</file>

<file path=xl/comments2.xml><?xml version="1.0" encoding="utf-8"?>
<comments xmlns="http://schemas.openxmlformats.org/spreadsheetml/2006/main">
  <authors>
    <author>Иванова Анна Андреевна</author>
  </authors>
  <commentList>
    <comment ref="G180" authorId="0">
      <text>
        <r>
          <rPr>
            <b/>
            <sz val="9"/>
            <color indexed="81"/>
            <rFont val="Tahoma"/>
            <family val="2"/>
            <charset val="204"/>
          </rPr>
          <t>ВСТАВИТЬ из раздела 1</t>
        </r>
      </text>
    </comment>
  </commentList>
</comments>
</file>

<file path=xl/comments3.xml><?xml version="1.0" encoding="utf-8"?>
<comments xmlns="http://schemas.openxmlformats.org/spreadsheetml/2006/main">
  <authors>
    <author>Иванова Анна Андреевна</author>
  </authors>
  <commentList>
    <comment ref="G41" authorId="0">
      <text>
        <r>
          <rPr>
            <b/>
            <sz val="9"/>
            <color indexed="81"/>
            <rFont val="Tahoma"/>
            <family val="2"/>
            <charset val="204"/>
          </rPr>
          <t>ВСТАВИТЬ из раздела 1</t>
        </r>
      </text>
    </comment>
  </commentList>
</comments>
</file>

<file path=xl/comments4.xml><?xml version="1.0" encoding="utf-8"?>
<comments xmlns="http://schemas.openxmlformats.org/spreadsheetml/2006/main">
  <authors>
    <author>Иванова Анна Андреевна</author>
  </authors>
  <commentList>
    <comment ref="G40" authorId="0">
      <text>
        <r>
          <rPr>
            <b/>
            <sz val="9"/>
            <color indexed="81"/>
            <rFont val="Tahoma"/>
            <family val="2"/>
            <charset val="204"/>
          </rPr>
          <t>ВСТАВИТЬ из раздела 1</t>
        </r>
      </text>
    </comment>
  </commentList>
</comments>
</file>

<file path=xl/comments5.xml><?xml version="1.0" encoding="utf-8"?>
<comments xmlns="http://schemas.openxmlformats.org/spreadsheetml/2006/main">
  <authors>
    <author>Иванова Анна Андреевна</author>
  </authors>
  <commentList>
    <comment ref="G33" authorId="0">
      <text>
        <r>
          <rPr>
            <b/>
            <sz val="9"/>
            <color indexed="81"/>
            <rFont val="Tahoma"/>
            <family val="2"/>
            <charset val="204"/>
          </rPr>
          <t>ВСТАВИТЬ из раздела 1</t>
        </r>
      </text>
    </comment>
  </commentList>
</comments>
</file>

<file path=xl/comments6.xml><?xml version="1.0" encoding="utf-8"?>
<comments xmlns="http://schemas.openxmlformats.org/spreadsheetml/2006/main">
  <authors>
    <author>Иванова Анна Андреевна</author>
  </authors>
  <commentList>
    <comment ref="G15" authorId="0">
      <text>
        <r>
          <rPr>
            <b/>
            <sz val="9"/>
            <color indexed="81"/>
            <rFont val="Tahoma"/>
            <family val="2"/>
            <charset val="204"/>
          </rPr>
          <t>ВСТАВИТЬ из раздела 1</t>
        </r>
      </text>
    </comment>
  </commentList>
</comments>
</file>

<file path=xl/comments7.xml><?xml version="1.0" encoding="utf-8"?>
<comments xmlns="http://schemas.openxmlformats.org/spreadsheetml/2006/main">
  <authors>
    <author>Иванова Анна Андреевна</author>
  </authors>
  <commentList>
    <comment ref="D5" authorId="0">
      <text>
        <r>
          <rPr>
            <b/>
            <sz val="9"/>
            <color indexed="81"/>
            <rFont val="Tahoma"/>
            <family val="2"/>
            <charset val="204"/>
          </rPr>
          <t>взять из раздела 1.3</t>
        </r>
      </text>
    </comment>
  </commentList>
</comments>
</file>

<file path=xl/sharedStrings.xml><?xml version="1.0" encoding="utf-8"?>
<sst xmlns="http://schemas.openxmlformats.org/spreadsheetml/2006/main" count="7667" uniqueCount="1785">
  <si>
    <t>№ п/п</t>
  </si>
  <si>
    <t>Наименование мероприятий подпрограммы, отдельных мероприятий</t>
  </si>
  <si>
    <t>Код целевой статьи расходов бюджета Санкт-Петербурга</t>
  </si>
  <si>
    <t>Исполнитель, участник</t>
  </si>
  <si>
    <t>Финансирование мероприятий за счет соответствующего источника</t>
  </si>
  <si>
    <t>Детализация мероприятия подпрограммы, отдельного мероприятия</t>
  </si>
  <si>
    <t>Количественные характеристики выполнения детализированных мероприятий подпрограммы, отдельного мероприятия</t>
  </si>
  <si>
    <t>источник финансирования</t>
  </si>
  <si>
    <t>наименование</t>
  </si>
  <si>
    <t>единица измерения</t>
  </si>
  <si>
    <t>планируемое значение</t>
  </si>
  <si>
    <t>1</t>
  </si>
  <si>
    <t>2</t>
  </si>
  <si>
    <t>3</t>
  </si>
  <si>
    <t>5</t>
  </si>
  <si>
    <t>7</t>
  </si>
  <si>
    <t>Подпрограмма 1 "Профилактика заболеваний и формирование здорового образа жизни. Развитие первичной медико-санитарной помощи"</t>
  </si>
  <si>
    <t>0110010080</t>
  </si>
  <si>
    <t>Всего по мероприятию</t>
  </si>
  <si>
    <t>Бюджет Санкт-Петербурга</t>
  </si>
  <si>
    <t>Комитет по здравоохранению</t>
  </si>
  <si>
    <t>Субсидии на финансовое обеспечение выполнения государственного (муниципального) задания</t>
  </si>
  <si>
    <t>Количество заключенных соглашений</t>
  </si>
  <si>
    <t>шт.</t>
  </si>
  <si>
    <t>Организация мероприятий по выполнению государственного задания СПб ГАУЗ "Городская поликлиника №40"</t>
  </si>
  <si>
    <t>Врачебные посещения</t>
  </si>
  <si>
    <t>ед.</t>
  </si>
  <si>
    <t>Профилактика инфекционных заболеваний, включая иммунопрофилактику</t>
  </si>
  <si>
    <t>0110010020</t>
  </si>
  <si>
    <t>Администрация Адмиралтейского района Санкт-Петербурга</t>
  </si>
  <si>
    <t>Количество доз вакцины</t>
  </si>
  <si>
    <t>Администрация Василеостровского района Санкт-Петербурга</t>
  </si>
  <si>
    <t>Администрация Выборгского района Санкт-Петербурга</t>
  </si>
  <si>
    <t>Администрация Калининского района Санкт-Петербурга</t>
  </si>
  <si>
    <t>Администрация Кировского района Санкт-Петербурга</t>
  </si>
  <si>
    <t>Администрация Колпинского района Санкт-Петербурга</t>
  </si>
  <si>
    <t>Администрация Красногвардейского района Санкт-Петербурга</t>
  </si>
  <si>
    <t>Администрация Красносельского района Санкт-Петербурга</t>
  </si>
  <si>
    <t>Администрация Кронштадтского района Санкт-Петербурга</t>
  </si>
  <si>
    <t>Администрация Курортного района Санкт-Петербурга</t>
  </si>
  <si>
    <t>Администрация Московского района Санкт-Петербурга</t>
  </si>
  <si>
    <t>Администрация Невского района Санкт-Петербурга</t>
  </si>
  <si>
    <t>Администрация Петроградского района Санкт-Петербурга</t>
  </si>
  <si>
    <t>Администрация Петродворцового района Санкт-Петербурга</t>
  </si>
  <si>
    <t>Администрация Приморского района Санкт-Петербурга</t>
  </si>
  <si>
    <t>Администрация Пушкинского района Санкт-Петербурга</t>
  </si>
  <si>
    <t>Администрация Фрунзенского района Санкт-Петербурга</t>
  </si>
  <si>
    <t>Администрация Центрального района Санкт-Петербурга</t>
  </si>
  <si>
    <t>Количество посещений</t>
  </si>
  <si>
    <t>Субсидии на иные цели</t>
  </si>
  <si>
    <t>Количество вызовов скорой помощи</t>
  </si>
  <si>
    <t>чел.</t>
  </si>
  <si>
    <t>0110010040</t>
  </si>
  <si>
    <t>Организация мероприятий по формированию здорового образа жизни для мед.работников</t>
  </si>
  <si>
    <t>Количество мероприятий</t>
  </si>
  <si>
    <t>Организация мероприятий по формированию здорового образа жизни для пед.агогов</t>
  </si>
  <si>
    <t>Организация мероприятий по формированию здорового образа жизни для населения</t>
  </si>
  <si>
    <t>Организация методических консультаций</t>
  </si>
  <si>
    <t>Организация экскурсий в музее Гигиены</t>
  </si>
  <si>
    <t>Количество экскурсий</t>
  </si>
  <si>
    <t>Публикация литературы по формированию здорового образа жизни</t>
  </si>
  <si>
    <t>Количество наименований</t>
  </si>
  <si>
    <t>0110010050</t>
  </si>
  <si>
    <t>кг.</t>
  </si>
  <si>
    <t>Оборудование</t>
  </si>
  <si>
    <t>Расходные материалы</t>
  </si>
  <si>
    <t>Количество врачебных посещений</t>
  </si>
  <si>
    <t>Количество пациенто-дней</t>
  </si>
  <si>
    <t>тыс.ед.</t>
  </si>
  <si>
    <t>Количество детей</t>
  </si>
  <si>
    <t>Количество исследований</t>
  </si>
  <si>
    <t>Количество выполненных работ</t>
  </si>
  <si>
    <t>Количество чел. прикрепленного контингента</t>
  </si>
  <si>
    <t>Обеспечение работы во вспомогательных специальных коррекционных школах для умственно отсталых детей</t>
  </si>
  <si>
    <t>Организационно-методическая работа по дополнительному лекарственному обеспечению</t>
  </si>
  <si>
    <t>работа</t>
  </si>
  <si>
    <t>Обеспечение работы службы "Телефон доверия" в пcихоневрологических диспансерах (психиатрических больницах)</t>
  </si>
  <si>
    <t>Количество выездов</t>
  </si>
  <si>
    <t>Специализированная медицинская помощь, оказываемая централизованной бактериологической лабораторией</t>
  </si>
  <si>
    <t>Исследование</t>
  </si>
  <si>
    <t>Специализированная медицинская помощь, оказываемая централизованной серологической лабораторией</t>
  </si>
  <si>
    <t>Специализированная медицинская помощь по клинической лабораторной диагностике на ВИЧ-инфекцию</t>
  </si>
  <si>
    <t>Специализированная медицинская помощь по клинической лабораторной диагностике на гепатит B и C</t>
  </si>
  <si>
    <t>Специализированная медицинская помощь, оказываемая централизованной цитологической лабораторией</t>
  </si>
  <si>
    <t>Количество учреждений</t>
  </si>
  <si>
    <t>Организация получения, хранения на складе и выдачи иммунобиологических препаратов</t>
  </si>
  <si>
    <t>Количество обучающихся</t>
  </si>
  <si>
    <t>Специализированная медицинская помощь, оказываемая в амбулаторных условиях в кабинетах (отделениях) инфекционных заболеваний поликлиник</t>
  </si>
  <si>
    <t>Количество ВИЧ-инфицированных, зарегистрированных на территории обслуживания</t>
  </si>
  <si>
    <t>Количество чел. в сутки</t>
  </si>
  <si>
    <t>тыс.шт.</t>
  </si>
  <si>
    <t>Специализ. мед. помощь, оказываемая во врачебно-физкультур, диспансерах лицам, занимающим спортом в учреждениях физкультурно-спортивной направленности</t>
  </si>
  <si>
    <t>Количество бригад</t>
  </si>
  <si>
    <t>Оказание специализированной медицинской  помощи в кабинетах инфекционных заболеваний  поликлиник взрослой сети ВИЧ-инфицированным больным</t>
  </si>
  <si>
    <t>Оказание специализированной медицинской помощи гражданам при постановке на воинский учет, призыве или поступлении на военную службу: - в СПб ГБУЗ «Городская поликлиника № 46»; -в СПб ГБУЗ «Психоневрологический диспансер № 9 Невского района»</t>
  </si>
  <si>
    <t>Количество услуг</t>
  </si>
  <si>
    <t>Организация получения, хранения на складе и выдачи иммунобиологических препаратов СПб ГБУЗ «Детская городская поликлиника   №19»</t>
  </si>
  <si>
    <t>Выполнение государственного задания по оказанию государственных услуг (выполнению работ) в сфере здравоохранения</t>
  </si>
  <si>
    <t>пациенто-день</t>
  </si>
  <si>
    <t>исследование</t>
  </si>
  <si>
    <t>13</t>
  </si>
  <si>
    <t>Количество койко-дней</t>
  </si>
  <si>
    <t>Специализированная медицинская помощь, оказываемая в амбулаторных условиях в кабинетах (отделениях) инфекционных заболеваний  поликлиник</t>
  </si>
  <si>
    <t>Количество врачебных  посещений</t>
  </si>
  <si>
    <t>Организационно-методическая работа по оценке, прогнозированию, охране здоровья матери и ребенка</t>
  </si>
  <si>
    <t>Организация получения, хранения на складе и выдачи иммунобиологических препаратов - Санкт-Петербургское государственное бюджетное учреждение здравоохранения «Детская городская поликлиника № 44»</t>
  </si>
  <si>
    <t>Специализированная медицинская помощь, оказываемая в амбулаторных условиях</t>
  </si>
  <si>
    <t>Специализированная медицинская помощь, оказываемая вирусологическими центрами</t>
  </si>
  <si>
    <t>Обеспечение бесплатного слухопротезирования</t>
  </si>
  <si>
    <t>0110010090</t>
  </si>
  <si>
    <t>0110010100</t>
  </si>
  <si>
    <t>Площадь обрабатываемых территорий</t>
  </si>
  <si>
    <t>га</t>
  </si>
  <si>
    <t>Федеральный бюджет</t>
  </si>
  <si>
    <t>Организация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</si>
  <si>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0110051610</t>
  </si>
  <si>
    <t>Обеспечение оказания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</si>
  <si>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0110054600</t>
  </si>
  <si>
    <t>Подпрограмма 2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</si>
  <si>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Выборочный капитальный ремонт</t>
  </si>
  <si>
    <t>Количество медикаментов</t>
  </si>
  <si>
    <t>0120010130</t>
  </si>
  <si>
    <t>Комитет по молодежной политике и взаимодействию с общественными организациями</t>
  </si>
  <si>
    <t>Количество массовых мероприятий</t>
  </si>
  <si>
    <t>Содержание больниц, клиник</t>
  </si>
  <si>
    <t>0120010240</t>
  </si>
  <si>
    <t>Организация содержания больниц, клиник</t>
  </si>
  <si>
    <t>Предоставление субсидий бюджетным учреждениям - больницам, клиникам на финансовое обеспечение выполнения государственного задания</t>
  </si>
  <si>
    <t>0120010250</t>
  </si>
  <si>
    <t>Проведение профилактических флюорографических исследований</t>
  </si>
  <si>
    <t>0120010260</t>
  </si>
  <si>
    <t>Обеспечение донорской крови - заготовка, переработка, хранение и обеспечение безопасности донорской крови</t>
  </si>
  <si>
    <t>Количество цельной донорской крови</t>
  </si>
  <si>
    <t>л;дм3</t>
  </si>
  <si>
    <t>Обеспечение донорской крови - заготовка тромбоцитного концентрата</t>
  </si>
  <si>
    <t>Количество тромбоцитного концентрата</t>
  </si>
  <si>
    <t>доз.</t>
  </si>
  <si>
    <t>Обеспечение содержания станций и отделений переливания крови</t>
  </si>
  <si>
    <t>0120010270</t>
  </si>
  <si>
    <t>Обеспечение донорской кровью и ее компонентами</t>
  </si>
  <si>
    <t>0120010290</t>
  </si>
  <si>
    <t>Количество операций</t>
  </si>
  <si>
    <t>01200R4020</t>
  </si>
  <si>
    <t>Подпрограмма 3 "Охрана здоровья матери и ребенка"</t>
  </si>
  <si>
    <t>0130010330</t>
  </si>
  <si>
    <t>Обеспечение питанием беременных женщин и кормящих матерей</t>
  </si>
  <si>
    <t>Вес приобретенного питания</t>
  </si>
  <si>
    <t>Обеспечение продуктами детского лечебного питания</t>
  </si>
  <si>
    <t>Обеспечение содержания домов ребенка</t>
  </si>
  <si>
    <t>0130010350</t>
  </si>
  <si>
    <t>Количество койко-мест</t>
  </si>
  <si>
    <t>Содержание учреждения здравоохранения, СПб ГБУЗ «СДР № 3»</t>
  </si>
  <si>
    <t>0130010360</t>
  </si>
  <si>
    <t>0130010410</t>
  </si>
  <si>
    <t>Подпрограмма 4 "Развитие реабилитационной медицинской помощи и санаторно-курортного лечения"</t>
  </si>
  <si>
    <t>0140010420</t>
  </si>
  <si>
    <t>Количество путевок</t>
  </si>
  <si>
    <t>0140010430</t>
  </si>
  <si>
    <t>0140010440</t>
  </si>
  <si>
    <t>Санаторно-курортное лечение детей,
больных туберкулезом, в СПб ГКУЗ «Детский туберкулёзный санаторий «Дружба»</t>
  </si>
  <si>
    <t>Санаторно-курортное лечение детей,
больных туберкулезом, в СПб ГКУЗ «Детский туберкулёзный санаторий «Жемчужина»</t>
  </si>
  <si>
    <t>0140010700</t>
  </si>
  <si>
    <t>Санаторно-курортное лечение детей в СПб ГКУЗ «Детский санаторий «Берёзка»</t>
  </si>
  <si>
    <t>Предоставление субсидий бюджетным учреждениям - санаториям для больных туберкулезом на финансовое обеспечение выполнения государственного задания</t>
  </si>
  <si>
    <t>0140010450</t>
  </si>
  <si>
    <t>Внебюджетные средства</t>
  </si>
  <si>
    <t>Подпрограмма 6 "Медицинская помощь в рамках Территориальной программы обязательного медицинского страхования"</t>
  </si>
  <si>
    <t>0160010670</t>
  </si>
  <si>
    <t>Направление межбюджетного трансферта из бюджета Санкт-Петербурга в бюджет Территориального фонда ОМС на дополнительное финансовое обеспечение выполнения Территориальной программы ОМС в рамках базовой программы ОМС</t>
  </si>
  <si>
    <t>0160010680</t>
  </si>
  <si>
    <t>Направление межбюджетного трансферта в бюджет Территориального фонда ОМС на финансовое обеспечение дополнительных видов и условий оказания медицинской помощи, не установленных базовой программой ОМС</t>
  </si>
  <si>
    <t>0160010690</t>
  </si>
  <si>
    <t>Специализированная медицинская помощь, оказываемая в амбулаторных условиях в кожно-венерологических учреждениях (отделениях, кабинетах): в отделениях кожно-венерологических диспансеров</t>
  </si>
  <si>
    <t>Специализированная медицинская помощь, оказываемая в условиях дневных стационаров в психиатрических (психоневрологических) учреждениях (отделениях)</t>
  </si>
  <si>
    <t>Специализированная медицинская помощь, оказываемая в амбулаторных условиях в психоневрологических диспансерах (взр.сеть) в психотерапевтических кабинетах</t>
  </si>
  <si>
    <t>Специализированная медицинская помощь, оказываемая в пунктах индивидуальной профилактики</t>
  </si>
  <si>
    <t>Специализированная медицинская помощь, оказываемая в амбулаторных условиях в Центре профессиональной патологии: осуществление консультативно-экспертного приема в поликлинике</t>
  </si>
  <si>
    <t>Специализированная медицинская помощь, оказываемая в условиях дневных стационаров в психоневрологических диспансеров</t>
  </si>
  <si>
    <t>Оказание специализированной медицинской помощи, оказываемой в амбулаторных условиях в  СПб ГБУЗ «Психоневрологический диспансер № 9 Невского района» (взрослая сеть)</t>
  </si>
  <si>
    <t>Оказание специализированной медицинской помощи, оказываемой в амбулаторных условиях в СПб ГБУЗ «Кожно-венерологический диспансер Невского района»</t>
  </si>
  <si>
    <t>Оказание специализированной медицинской помощи, оказываемой в амбулаторных условиях  врачебно-физкультурном диспансерном отделении СПб ГБУЗ «Городская поликлиника № 6»</t>
  </si>
  <si>
    <t>Оказание специализированной медицинской помощи в централизованной серологической лаборатории СПб ГБУЗ «Кожно-венерологический диспансер Невского района»</t>
  </si>
  <si>
    <t>Оказание специализированной медицинской помощи по вакцинопрофилактике</t>
  </si>
  <si>
    <t>Первичная медицинская помощь, оказываемая в  отделениях организации медицинской помощи детям в образовательных учреждениях</t>
  </si>
  <si>
    <t>Специализированная медицинская помощь, оказываемая в амбулаторных условиях в психиатрических (психоневрологических)  учреждениях (отделениях), с количеством прикрепленного контингента до 250 тысяч включительно</t>
  </si>
  <si>
    <t>Специализированная медицинская помощь, оказываемая в амбулаторных условиях во врачебно-физкультурных  учреждениях (отделениях, кабинетах)- учащимся специализированных детско-юношеских спортивных школ олимпийского резерва, детско-юношеских спортивных школ, центров паралимпийской подготовки, центров физической культуры, спорта и здоровья</t>
  </si>
  <si>
    <t>Специализированная медицинская помощь, оказываемая в амбулаторных условиях во врачебно-физкультурных  учреждениях (отделениях, кабинетах)-лицам, занимающимся спортом в учреждениях физкультурно-спортивной направленности</t>
  </si>
  <si>
    <t>Специализированная медицинская помощь, оказываемая в амбулаторных условиях  в хосписах( отделениях хосписах)(взрослая сеть)</t>
  </si>
  <si>
    <t>Специализированная медицинская помощь, оказываемая в условиях дневных стационаров</t>
  </si>
  <si>
    <t>Специализированная медицинская помощь, оказываемая в амбулаторных условиях в  кожно-венерологических учреждениях (отделениях, кабинетах)</t>
  </si>
  <si>
    <t>Специализированная медицинская помощь оказываемая в амбулаторных условиях во врачебно-физкультурных диспансерах (отделениях, кабинетах)</t>
  </si>
  <si>
    <t>Специализированная медицинская помощь оказываемая в амбулаторных условиях в гериатрических учреждениях (отделениях, кабинетах)</t>
  </si>
  <si>
    <t>Специализированная медицинская  помощь, оказываемая в амбулаторных условиях в  хосписах (отделениях-хосписах ) (взрослая сеть)</t>
  </si>
  <si>
    <t>Специализированная медицинская помощь, оказываемая выездной обсервационной бригадой</t>
  </si>
  <si>
    <t>Специализированная медицинская помощь, оказываемая в стационарных условиях</t>
  </si>
  <si>
    <t>Оказание специализированной высокотехнологичной медицинской помощи</t>
  </si>
  <si>
    <t>Специализированная скорая медицинская помощь: выполнение вызова выездной специализированной психиатрической бригадой скорой медицинской помощи</t>
  </si>
  <si>
    <t>медицинская реабилитация и санаторно-курортное лечение по туберкулезному профилю (взрослая сеть)</t>
  </si>
  <si>
    <t>Приобретение вакцины для проведения профилактики инфекционных заболеваний, включая иммунопрофилактику</t>
  </si>
  <si>
    <t>Проведение акарицидных и ларвицидных обработок территорий и водоемов</t>
  </si>
  <si>
    <t xml:space="preserve">Число посещений </t>
  </si>
  <si>
    <t>Обеспечение работы в общеобразовательных организациях:  для несовершеннолетних</t>
  </si>
  <si>
    <t>Обеспечение работы в профессиональных образовательных организациях: для несовершеннолетних</t>
  </si>
  <si>
    <t>Число спортсменов</t>
  </si>
  <si>
    <t>Специализированная медицинская помощь, оказываемая в условиях дневных стационаров в гериатрических учреждениях (отделениях, кабинетах): в отделениях больниц, в отделениях поликлиник</t>
  </si>
  <si>
    <t xml:space="preserve">Количество обслуживаемых лиц </t>
  </si>
  <si>
    <t>Количество лиц</t>
  </si>
  <si>
    <t xml:space="preserve">Хранение и транспортировка, обеспечение иммунобиологическими лекарственными препаратами для иммунопрофилактики </t>
  </si>
  <si>
    <t>Количество пролеченных больных</t>
  </si>
  <si>
    <t>Число посещений</t>
  </si>
  <si>
    <t xml:space="preserve">Число исследований </t>
  </si>
  <si>
    <t xml:space="preserve">Случаев лечения </t>
  </si>
  <si>
    <t>Специализированная медицинская помощь, оказываемая в стационарных условиях-оказание медицинской помощи (в том числе психиатрической), социальной и психолого-педагогической помощи детям,оставшимся без попечения родителей</t>
  </si>
  <si>
    <t>Число пациенто-дней</t>
  </si>
  <si>
    <t>Количество чел. прикрепленного контенгента</t>
  </si>
  <si>
    <t>Количество чел.о-дней</t>
  </si>
  <si>
    <t>Предоставление государственных  услуг по медицинской реабилитация и санаторно-курортному лечению по пульмонологическому профилю  в СПб ГБУЗ «Детский санаторий «Спартак»</t>
  </si>
  <si>
    <t>Количество чел.</t>
  </si>
  <si>
    <t>Проведение диагностических флюорографических исследований</t>
  </si>
  <si>
    <t>Медицинская помощь,  оказываемая в фельдшерском здравпункте с численностью работников/учащихся обслуживаемой организации до 800 чел., от 800 до 1500 и 2000 человек.</t>
  </si>
  <si>
    <t>Специализированная медицинская помощь, оказываемая в амбулаторных условиях в кожно-венерологических  учреждениях (отделениях, кабинетах) - в кожно-венерологических диспансерах</t>
  </si>
  <si>
    <t>Медицинская помощь, оказываемая в здравпунктах</t>
  </si>
  <si>
    <t>Количество УЕТ</t>
  </si>
  <si>
    <t>Специализированная медицинская помощь, оказываемая  централизованной бактериологической лабораторией</t>
  </si>
  <si>
    <t>Специализированная медицинская помощь, оказываемая  централизованной цитологической лабораторией</t>
  </si>
  <si>
    <t>Специализированная медицинская помощь, оказываемая  централизованной серологической лабораторией</t>
  </si>
  <si>
    <t>Обеспечение работы в детских яслях (ясельных группах)общеразвивающей, оздоровительной направленности: врач-педиатр, медицинская сестра</t>
  </si>
  <si>
    <t>Обеспечение работы в специализированных  яслях-садах и ясельных группах для детей со сложными дефектами: врач-педиатр, врач-невролог, врач по лечебной физкультуре, инструктор по лечебной физкультуре, медицинская сестра</t>
  </si>
  <si>
    <t>Обеспечение работы в специализированных детских садах для слабовидящих, слепых детей: врач-педиатр,  врач-офтальмолог, медицинская сестра, медицинская сестра для слабовидящих детей</t>
  </si>
  <si>
    <t>Обеспечение работы в общеобразовательных учреждениях: врач-педиатр, медицинская сестра</t>
  </si>
  <si>
    <t>Первичная медицинская помощь, оказываемая в отделениях (кабинетах) автоматизированного диспансерного обследования детского населения</t>
  </si>
  <si>
    <t>Первичная медицинская помощь, оказываемая в отделениях медико-социальной помощи</t>
  </si>
  <si>
    <t>Специализированная медицинская помощь, оказываемая в амбулаторных условиях в медицинских учреждениях общего профиля  (взр.сеть и/или детская сеть) в  психотерапевтических кабинетах:  по обеспечению работы психотерапевта,  по обеспечению работы психолога, по обеспечению работы социального работника.</t>
  </si>
  <si>
    <t>Организация получения, хранения на складе и выдачи иммунобиологических препаратов.</t>
  </si>
  <si>
    <t>Количество исследований (доз вакцин)</t>
  </si>
  <si>
    <t>Паллиативная медицинская помощь, оказываемая в амбулаторных условиях бригадой выездной службы в хосписах (отделениях-хосписах, отделениях паллиативной медицинской помощи) (взрослая и/или детская сеть).</t>
  </si>
  <si>
    <t>Организация лечебного питания в государственных учреждениях, оказывающих специализированную медицинскую помощь, в стационарных условиях – в лечебно-профилактических учреждениях.</t>
  </si>
  <si>
    <t>Паллиативная медицинская помощь, оказываемая в стационарных условиях в хосписах (отделениях-хосписах) (взрослая и/или детская сеть)</t>
  </si>
  <si>
    <t>Организация лечебного питания в государственных учреждениях, оказывающих специализированную медицинскую помощь, в стационарных условиях – в домах ребенка: в возрасте до 12 месяцев, от 12 месяцев до 3 лет.</t>
  </si>
  <si>
    <t>Специализированная медицинская помощь, оказываемая в стационарных условиях – оказание медицинской помощи (в том числе психиатрической), социальной и  психолого-педагогической  помощи детям, оставшимся без попечения родителей.</t>
  </si>
  <si>
    <t xml:space="preserve">Число пациентов </t>
  </si>
  <si>
    <t>Обеспечение работы в детских яслях (ясельных группах) общеразвивающей, оздоровительной направленности: врач-педиатр, медицинская сестра</t>
  </si>
  <si>
    <t>Комитет по здравоохранению, государственное учреждение "Территориальный фонд обязательного медицинского страхования Санкт-Петербурга"</t>
  </si>
  <si>
    <t>Специализированная медицинская помощь, оказываемая в амбулаторных условияхв кабинетах (отделениях) инфекционных заболеваний поликлиник</t>
  </si>
  <si>
    <t>Первичная медицинская помощь, оказываемая  в отделениях медико-социальной помощи (МСО)</t>
  </si>
  <si>
    <t>Специализированная медицинская помощь, оказываемая в амбулаторных условиях в гериатрических медико-социальных отделениях поликлиник</t>
  </si>
  <si>
    <t>Специализированная медицинская помощь, оказываемая в амбулаторных условиях в гериатрических  кабинетах поликлиник</t>
  </si>
  <si>
    <t>Специализированная медицинская помощь, оказываемая в амбулаторных условиях в кожно-венерологических учреждениях (отделениях, кабинетах)</t>
  </si>
  <si>
    <t>Специализированная медицинская помощь, оказываемая в амбулаторных условиях в гериатрических кабинетах поликлиник</t>
  </si>
  <si>
    <t>Специализированная медицинская помощь по клинической лабораторной диагногстике на гепатит В и С</t>
  </si>
  <si>
    <t>Специализированная медицинская помощь, оказываемая во врачебно-физкультурных диспансерах городскому населению, проживающему на территории деятельности диспансера</t>
  </si>
  <si>
    <t>Специализированная медицинская помощь, оказываемая во врачебно-физкультурных диспансерах  лицам, занимающимся спортом  в учреждениях физкультурно-спортивной направленности</t>
  </si>
  <si>
    <t>Специализированная медицинская помощь, оказываемая во врачебно-физкультурных, диспансерах: учащимся специализированных детско-юношеских спортивных школ олимпийского резерва, детско-юношеских спортивных школ, центров паралимпийской подготовки, центров физической культуры, спорта и здоровья</t>
  </si>
  <si>
    <t>Специализированная медицинская помощь, оказываемая в амбулаторных условиях в кожно-венерологических учреждениях(отделениях, кабинетах): в отделениях кожно-венерологических диспансеров</t>
  </si>
  <si>
    <t>Специализированная медицинская помощь, оказываемая центральной серологической лабораторией</t>
  </si>
  <si>
    <t>Паллиативная медицинская помощь</t>
  </si>
  <si>
    <t>Специализированная медицинская помощь, оказываемая в амбулаторных условиях в кожно-венерологических учреждениях</t>
  </si>
  <si>
    <t>Специализированная медицинская помощь, оказываемая в амбулаторных условиях в психоневрологических диспансерах</t>
  </si>
  <si>
    <t>Оказание медицинской помощи в образовательных  учреждениях учреждениями здравоохранения</t>
  </si>
  <si>
    <t>Специализированная медицинская помощь, оказываемая в условиях дневных стационаров в гериатрических учреждениях</t>
  </si>
  <si>
    <t>Специализированная медицинская помощь, оказываемая в амбулаторных условиях в гериатрических  кабинетах</t>
  </si>
  <si>
    <t>Оказание первичной медико-санитарной  помощи в отделениях организации медицинской  помощи детям  в образовательных учреждениях поликлиник детской сети</t>
  </si>
  <si>
    <t>Специализированная медицинская помощь  в амбулаторных условиях в консультативно-диагностических центрах для подростков</t>
  </si>
  <si>
    <t>Специализированная медицинская помощь, оказываемая в амбулаторных условиях в гериатрических медико-социальных отделениях</t>
  </si>
  <si>
    <t>Специализированная медицинская помощь, оказываемая в условиях дневных стационаров в гериатрических учреждениях (отделениях, кабинетах)</t>
  </si>
  <si>
    <t>Первичная медицинская помощь, оказываемая в отделениях организации медицинской помощи детям в образовательных организациях. Обеспечение работы в детских яслях (ясельных группах) дошкольных образовательных организациях: для несовершеннолетних.</t>
  </si>
  <si>
    <t>Первичная медицинская помощь, оказываемая в отделениях организации медицинской помощи детям в образовательных организациях. Обеспечение работы в детских садах (соответствующих группах в детских яслях-садах) дошкольных образовательных организациях: для несовершеннолетних.</t>
  </si>
  <si>
    <t>Первичная медицинская помощь, оказываемая в отделениях организации медицинской помощи детям в образовательных организациях. Обеспечение работы в детских садах (соответствующих группах в детских яслях-садах) дошкольных образовательных организациях: для несовершеннолетних с хроническими болезнями глаза, придаточного аппарата и орбиты: врач-педиатр (фельдшер), врач-офтальмолог, медицинская сестра (фельдшер), медицинская сестра офтальмолога, санитарка.</t>
  </si>
  <si>
    <t>Первичная медицинская помощь, оказываемая в отделениях организации медицинской помощи детям в образовательных организациях. Обеспечение работы в общеобразовательных организациях: для несовершеннолетних.</t>
  </si>
  <si>
    <t>Первичная медицинская помощь, оказываемая в отделениях организации медицинской помощи детям в образовательных организациях. Обеспечение работы в профессиональных образовательных организациях: для несовершеннолетних.</t>
  </si>
  <si>
    <t>Оказание первичной медицинская помощи в школьно-дошкольных отделениях</t>
  </si>
  <si>
    <t>Оказание первичной медицинской помощи в отделениях медико-социальной помощи</t>
  </si>
  <si>
    <t>Оказание специализированной медицинской помощи в амбулаторных условиях</t>
  </si>
  <si>
    <t>Специализированная медицинская помощь, оказываемая в условиях дневных стационаров в противотуберкулезных учреждениях (отделениях, кабинетах)</t>
  </si>
  <si>
    <t>Специализированная медицинская помощь, оказываемая в стационарных условиях в отделении паллиативной помощи</t>
  </si>
  <si>
    <t>Специализированная медицинская помощь, оказываемая в амбулаторных условиях в  хосписах</t>
  </si>
  <si>
    <t>Оказание медицинской помощи детям с психоневрологическими заболеваниями</t>
  </si>
  <si>
    <t>Обеспечение работы в общеобразовательных учреждениях: врач-педиатр</t>
  </si>
  <si>
    <t>Организация закупок и предоставление бесплатных медикаментов, изделий медицинского назначения, продуктов лечебного питания для льготных категорий граждан Санкт-Петербурга</t>
  </si>
  <si>
    <t>Оказание специализированной медицинской помощи в травматологических отделениях поликлиник по  исследованию клещей на наличие возбудителя клещевого энцефалита и клещевого боррелиоза</t>
  </si>
  <si>
    <t>Предоставление государственных  услуг по организации получения, хранения на складе и выдачи иммунобиологических препаратов  в СПб ГБУЗ «Детская городская поликлиника № 73</t>
  </si>
  <si>
    <t>Количество человек прикрепленного контенгента</t>
  </si>
  <si>
    <t>Количество человек прикрепленного контингента</t>
  </si>
  <si>
    <t>Врачебное посещение</t>
  </si>
  <si>
    <t xml:space="preserve">Оказание специализированной медицинской помощи при проведении флюорографических исследований: - в СПб ГБУЗ «Городская поликлиника № 77 Невского района» </t>
  </si>
  <si>
    <t>количество врачебных посещений</t>
  </si>
  <si>
    <t>специализированная  медицинская помощь, оказываемая в амбулаторных условиях в поликлиниках, центрах (прием логопеда)</t>
  </si>
  <si>
    <t xml:space="preserve">Медицинская помощь, оказываемая в врачебно-физкультурных отделениях (кабинетах) в составе поликлиник: учащимся специализированных детско-юношеских спортивных школ, центров паралимпийской подготовки, центров физической культуры, спорта и здоровья </t>
  </si>
  <si>
    <t>Количество спортсменов</t>
  </si>
  <si>
    <t xml:space="preserve">Медицинская помощь, оказываемая в врачебно-физкультурных отделениях (кабинетах) в составе поликлиник: лицам занимающимся спортом в учреждениях физкультурно-спортивной направленности </t>
  </si>
  <si>
    <t>Количество исслед.ований</t>
  </si>
  <si>
    <t>посещений</t>
  </si>
  <si>
    <t>количество детей</t>
  </si>
  <si>
    <t>Количество случаев лечения</t>
  </si>
  <si>
    <t>случай лечения</t>
  </si>
  <si>
    <t>Организация лечебного питания в  государственных учреждениях , оказывающими специализированную мед.ицинскую помощь, в стационарных условиях - в домах ребенка</t>
  </si>
  <si>
    <t>Оказание мед.ицинской помощи и защита прав детей с нарушением развития в домах ребенка</t>
  </si>
  <si>
    <t>Организация лечебного питания в  государственных учреждениях , оказывающим специальную мед.ицинскую помощь, в санаторно-курортных  лечебно-профилактических учреждениях различного профиля для детей (за искл.больных туберкулезом)</t>
  </si>
  <si>
    <t>Проведение социальных опросов населения</t>
  </si>
  <si>
    <t>Проведение профилактических флюорографических исследований - флюоростанция в поликлинике</t>
  </si>
  <si>
    <t>Проведение флюорографических осмотров</t>
  </si>
  <si>
    <t>Проведение вакцинопрфилактики детей, не посещающих школы, детские ясли, ясли-сады и детские сады</t>
  </si>
  <si>
    <t>Проведение мероприятий по закупке медикаментов, расходных материалов</t>
  </si>
  <si>
    <t>Закупка иммунобиологиеских препаратов, для проведения иммунизации населения в рамках национального календаря прививок и по эпидпоказаниям</t>
  </si>
  <si>
    <t>0110010070</t>
  </si>
  <si>
    <t>Предоставление субсидий автономным учреждениям – поликлиникам, амбулаториям, диагностическим центрам на финансовое обеспечение выполнения государственного задания</t>
  </si>
  <si>
    <t>Содержание Санкт‑Петербургского государственного казенного учреждения Центра медицинской профилактики</t>
  </si>
  <si>
    <t>Содержание поликлиник, амбулаторий, диагностических центров</t>
  </si>
  <si>
    <t>Предоставление субсидий бюджетным учреждениям – поликлиникам, амбулаториям, диагностическим центрам на финансовое обеспечение выполнения государственного задания</t>
  </si>
  <si>
    <t>Проведение мероприятий по совершенствованию профилактики и оказания медицинской помощи лицам, инфицированным вирусами иммунодефицита человека, гепатитов B и C</t>
  </si>
  <si>
    <t>Предоставление субсидий бюджетным учреждениям – станциям и отделениям переливания крови на финансовое обеспечение государственного задания</t>
  </si>
  <si>
    <t>Предоставление субсидий бюджетным учреждениям – станциям скорой и неотложной помощи на финансовое обеспечение выполнения государственного задания</t>
  </si>
  <si>
    <t>Предоставление субсидий автономным учреждениям – больницам, клиникам на финансовое обеспечение выполнения государственного задания</t>
  </si>
  <si>
    <t>Развитие медицинской реабилитации и санаторно-курортного лечения</t>
  </si>
  <si>
    <t>Предоставление субсидий бюджетным учреждениям – санаториям для детей и подростков на финансовое обеспечение выполнения государственного задания</t>
  </si>
  <si>
    <t>Содержание санаториев для детей и подростков</t>
  </si>
  <si>
    <t>Всего</t>
  </si>
  <si>
    <t>Проведение акарицидных и ларвицидных обработок территорий и водоемов Санкт-Петербурга</t>
  </si>
  <si>
    <t>Обеспечение продуктами детского лечебного питания, специальным питанием беременных и кормящих в соответствии с законодательством Санкт-Петербурга</t>
  </si>
  <si>
    <t>фактически достигнутое значение, тыс.руб.</t>
  </si>
  <si>
    <t>планируемый объем,тыс.руб.</t>
  </si>
  <si>
    <t>фактически значение</t>
  </si>
  <si>
    <t>Уровень выполнения детализированного мероприятия подпрограммы, отдельного мероприятия,%</t>
  </si>
  <si>
    <t xml:space="preserve">Степень реализации мероприятия подпрограммы отдельного мероприятия </t>
  </si>
  <si>
    <t xml:space="preserve">Факторы влияющие на ход реализации государственной программы </t>
  </si>
  <si>
    <t>Степень соответствия объёма финансирования планируемому,%</t>
  </si>
  <si>
    <t xml:space="preserve">Факторы повлиявшие на исполнение финансирования государственной программы </t>
  </si>
  <si>
    <t xml:space="preserve">Количество исследований </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</si>
  <si>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с поражением центральной нервной системы  и умственной отсталостью: врач-педиатр (фельдшер), врач-психиатр детский, медицинская сестра (фельдшер), санитарка</t>
  </si>
  <si>
    <t>Обеспечение работы в общеобразовательных организациях: для несовершеннолетних с поражением центральной нервной системы  и умственной отсталостью: врач-педиатр (фельдшер), врач-психиатр детский, медицинская сестра (фельдшер), санитарка</t>
  </si>
  <si>
    <t>Обеспечение работы в общеобразовательных организациях: для несовершеннолетних с хроническими болезнями глаза, придаточного аппарата и орбиты: врач-педиатр (фельдшер), врач-офтальмолог, медицинская сестра (фельдшер), медицинская сестра офтальмолога, санитарка</t>
  </si>
  <si>
    <t>Медицинская помощь, оказываемая во врачебном здравпункте круглосуточного режима работы</t>
  </si>
  <si>
    <t>Специализированная медицинская помощь, оказываемая в амбулаторных условиях в психоневрологических диспансерах (взрослая сеть) с количеством прикрепленного  контингента свыше 250 тысяч человек</t>
  </si>
  <si>
    <t>Специализированная медицинская помощь, оказываемая в амбулаторных условиях в специализированных кабинетах социально-психологической помощи в психоневрологических дипансерах</t>
  </si>
  <si>
    <t>Специализированная медицинская помощь, оказываемая в условиях дневных стационаров психоневрологических учреждениях</t>
  </si>
  <si>
    <t>Случаев лечения</t>
  </si>
  <si>
    <t>Организация лечебного питания в государственных учреждениях, оказывающих специализированную медицинскую помощь, в условиях дневных стационаров – в лечебно-профилактических учреждениях: прием пищи два раза в сутки</t>
  </si>
  <si>
    <t>Количество обслуживаемых лиц</t>
  </si>
  <si>
    <t>Первичная мед.ицинская помощь, оказываемая в школьно-дошкольных отделениях</t>
  </si>
  <si>
    <t>Специализированная мед.ицинская помощь, оказываемая в амбулаторных условиях в кабинетах (отделениях) инфекционных заболеваний поликлиник</t>
  </si>
  <si>
    <t>Специализированная мед.ицинская помощь оказываемая в амбулаторных условиях в гериатрических учреждениях (отделениях, кабинетах), специализированная мед.ицинская помощь оказываемая в амбулаторных условиях в гериатрических кабинетах поликлиник</t>
  </si>
  <si>
    <t>Специализированная мед.ицинская помощь, оказываемая в амбулаторных условиях в психоневрологических  диспансерах</t>
  </si>
  <si>
    <t>Специализированная мед.ицинская помощь, оказываемая  в условиях дневных стационаров психоневрологических диспансеров</t>
  </si>
  <si>
    <t>Специализированная мед.ицинская помощь, оказываемая в амбулаторных условиях в кожно-венерологических учреждениях (отделениях, кабинетах): в отделениях кожно-венерологических диспансеров</t>
  </si>
  <si>
    <t>Специализированная мед.ицинская помощь, оказываемая централизованной бактериологической лабораторией</t>
  </si>
  <si>
    <t>Специализированная мед.ицинская помощь, оказываемая централизованной серологической лабораторией</t>
  </si>
  <si>
    <t>1.2.1</t>
  </si>
  <si>
    <t xml:space="preserve">кв. м. </t>
  </si>
  <si>
    <t>9</t>
  </si>
  <si>
    <t>ЭРгп</t>
  </si>
  <si>
    <t>высокая</t>
  </si>
  <si>
    <t>СДцп</t>
  </si>
  <si>
    <t>-</t>
  </si>
  <si>
    <t>средняя</t>
  </si>
  <si>
    <t>ЭРпп</t>
  </si>
  <si>
    <t>удовлетворительная</t>
  </si>
  <si>
    <t xml:space="preserve">Показатель оценки эффективности реализации государственной программы Санкт-Петербурга  </t>
  </si>
  <si>
    <t>Единица измерения</t>
  </si>
  <si>
    <t>Подпрограмма 1</t>
  </si>
  <si>
    <t>Подпрограмма 2</t>
  </si>
  <si>
    <t>Подпрограмма 3</t>
  </si>
  <si>
    <t>Подпрограмма 4</t>
  </si>
  <si>
    <t>Подпрограмма 5</t>
  </si>
  <si>
    <t>Подпрограмма 6</t>
  </si>
  <si>
    <t>Эффективность реализации подпрограммы</t>
  </si>
  <si>
    <t>%</t>
  </si>
  <si>
    <t>1.</t>
  </si>
  <si>
    <t>Степень достижения индикаторов подпрограммы</t>
  </si>
  <si>
    <t>СДи</t>
  </si>
  <si>
    <t>2.</t>
  </si>
  <si>
    <t>Степень реализации мероприятий подпрограммы</t>
  </si>
  <si>
    <t>СРм</t>
  </si>
  <si>
    <t>2.1.</t>
  </si>
  <si>
    <t>Общее количество мероприятий подпрограммы</t>
  </si>
  <si>
    <t>М</t>
  </si>
  <si>
    <t>2.2.</t>
  </si>
  <si>
    <t>Количество выполненных мероприятий подпрограммы</t>
  </si>
  <si>
    <t>Мв</t>
  </si>
  <si>
    <t>Степень соответствия запланированному уровню расходов по подпрограмме</t>
  </si>
  <si>
    <t>ССур</t>
  </si>
  <si>
    <t>3.1.</t>
  </si>
  <si>
    <t xml:space="preserve">Объем бюджетных ассигнований, предусмотренных законом о бюджете </t>
  </si>
  <si>
    <t>Зп</t>
  </si>
  <si>
    <t>тыс. руб.</t>
  </si>
  <si>
    <t>3.2.</t>
  </si>
  <si>
    <t>Объем фактически использованных бюджетных ассигнований</t>
  </si>
  <si>
    <t>Зф</t>
  </si>
  <si>
    <t>Справочно:</t>
  </si>
  <si>
    <t>Общее количество индикаторов по подпрограмме</t>
  </si>
  <si>
    <t>Количество индикаторов подпрограммы со степенью достижения планового значения 100 % и более</t>
  </si>
  <si>
    <t>0110010010</t>
  </si>
  <si>
    <t>Расходы на реализацию отдельных полномочий в области лекарственного обеспечения за счет средств федерального бюджета</t>
  </si>
  <si>
    <t xml:space="preserve">ИТОГО за счет средств 
 бюджета СПб
</t>
  </si>
  <si>
    <t xml:space="preserve">ИТОГО за счет средств 
 федерального бюджета
</t>
  </si>
  <si>
    <t xml:space="preserve">Значение </t>
  </si>
  <si>
    <t>Подпрограмма 1 (мероприятия за счет средств Cанкт-Петербурга и Федерального бюджета)</t>
  </si>
  <si>
    <t xml:space="preserve">ИТОГО за счет средств бюджета 
Санкт-Петербурга </t>
  </si>
  <si>
    <t>Медицинская помощь, оказываемая в фельдшерском здравпункте</t>
  </si>
  <si>
    <t>Наименование подпрограммы (отдельного мероприятия)</t>
  </si>
  <si>
    <t>Вид источника финансирования</t>
  </si>
  <si>
    <t>Вид расходов</t>
  </si>
  <si>
    <t>Степень соответствия фактического объема финансирования планируемому объему финансирования, % *</t>
  </si>
  <si>
    <t>планируемый объем</t>
  </si>
  <si>
    <t>фактический объем</t>
  </si>
  <si>
    <t>Государственная программа</t>
  </si>
  <si>
    <t>Текущие расходы</t>
  </si>
  <si>
    <t>Расходы развития</t>
  </si>
  <si>
    <t>ИТОГО</t>
  </si>
  <si>
    <t>ВСЕГО</t>
  </si>
  <si>
    <t>&lt;*&gt; в том числе бюджетные ассигнования на уплату страховых взносов на обязательное медицинское страхование неработающего населения</t>
  </si>
  <si>
    <t>Значение,%</t>
  </si>
  <si>
    <t>Эффективностьреализацииподпрограммы</t>
  </si>
  <si>
    <t>Наименование соисполнителя подпрограммы (отдельного мероприятия)</t>
  </si>
  <si>
    <t>Объем финансирования, тыс. руб. *</t>
  </si>
  <si>
    <t>Приобретение медикаментов</t>
  </si>
  <si>
    <t>Приобретение расходных материалов и тест-систем</t>
  </si>
  <si>
    <t>Количество расходных материалов и тест-систем</t>
  </si>
  <si>
    <t>Эффективность реализации государственной программы</t>
  </si>
  <si>
    <t>ИТОГО по соисполнителям</t>
  </si>
  <si>
    <r>
      <t xml:space="preserve">Объем финансирования, тыс. руб. </t>
    </r>
    <r>
      <rPr>
        <i/>
        <sz val="11"/>
        <color theme="1"/>
        <rFont val="Calibri"/>
        <family val="2"/>
        <charset val="204"/>
        <scheme val="minor"/>
      </rPr>
      <t>(округление до одного знака после запятой)</t>
    </r>
  </si>
  <si>
    <t>Подпрограмма 2 (мероприятия за счет средств Cанкт-Петербурга и Федерального бюджета)</t>
  </si>
  <si>
    <t>Подпрограмма 3 (мероприятия за счет средств Cанкт-Петербурга и Федерального бюджета)</t>
  </si>
  <si>
    <t>Подпрограмма 4 (мероприятия за счет средств Cанкт-Петербурга и Федерального бюджета)</t>
  </si>
  <si>
    <t>Подпрограмма 6 (мероприятия за счет средств Cанкт-Петербурга и Федерального бюджета)</t>
  </si>
  <si>
    <t xml:space="preserve">2. Данные об использовании бюджетных ассигнований и иных средств на выполнение мероприятий государственной программы </t>
  </si>
  <si>
    <t>По результатам оценки эффективности реализации государственной программы (ЭРгп) принимается одно из следующих решений:</t>
  </si>
  <si>
    <r>
      <t xml:space="preserve">эффективность реализации государственной программы признается </t>
    </r>
    <r>
      <rPr>
        <b/>
        <sz val="11"/>
        <color theme="1"/>
        <rFont val="Calibri"/>
        <family val="2"/>
        <charset val="204"/>
        <scheme val="minor"/>
      </rPr>
      <t>высокой,</t>
    </r>
    <r>
      <rPr>
        <sz val="8"/>
        <rFont val="Arial"/>
        <family val="2"/>
        <charset val="204"/>
      </rPr>
      <t xml:space="preserve"> если значение ЭРгп составляет </t>
    </r>
    <r>
      <rPr>
        <b/>
        <sz val="11"/>
        <color theme="1"/>
        <rFont val="Calibri"/>
        <family val="2"/>
        <charset val="204"/>
        <scheme val="minor"/>
      </rPr>
      <t>не менее 90 процентов</t>
    </r>
    <r>
      <rPr>
        <sz val="8"/>
        <rFont val="Arial"/>
        <family val="2"/>
        <charset val="204"/>
      </rPr>
      <t>;</t>
    </r>
  </si>
  <si>
    <r>
      <t xml:space="preserve">эффективность реализации государственной программы признается </t>
    </r>
    <r>
      <rPr>
        <b/>
        <sz val="11"/>
        <color theme="1"/>
        <rFont val="Calibri"/>
        <family val="2"/>
        <charset val="204"/>
        <scheme val="minor"/>
      </rPr>
      <t>средней,</t>
    </r>
    <r>
      <rPr>
        <sz val="8"/>
        <rFont val="Arial"/>
        <family val="2"/>
        <charset val="204"/>
      </rPr>
      <t xml:space="preserve"> если; значение ЭРгп составляет </t>
    </r>
    <r>
      <rPr>
        <b/>
        <sz val="11"/>
        <color theme="1"/>
        <rFont val="Calibri"/>
        <family val="2"/>
        <charset val="204"/>
        <scheme val="minor"/>
      </rPr>
      <t>от 80 процентов до 90 процентов</t>
    </r>
    <r>
      <rPr>
        <sz val="8"/>
        <rFont val="Arial"/>
        <family val="2"/>
        <charset val="204"/>
      </rPr>
      <t>;</t>
    </r>
  </si>
  <si>
    <r>
      <t xml:space="preserve">эффективность реализации государственной программы признается </t>
    </r>
    <r>
      <rPr>
        <b/>
        <sz val="11"/>
        <color theme="1"/>
        <rFont val="Calibri"/>
        <family val="2"/>
        <charset val="204"/>
        <scheme val="minor"/>
      </rPr>
      <t>удовлетворительной,</t>
    </r>
    <r>
      <rPr>
        <sz val="8"/>
        <rFont val="Arial"/>
        <family val="2"/>
        <charset val="204"/>
      </rPr>
      <t xml:space="preserve"> если значение ЭРгп составляет </t>
    </r>
    <r>
      <rPr>
        <b/>
        <sz val="11"/>
        <color theme="1"/>
        <rFont val="Calibri"/>
        <family val="2"/>
        <charset val="204"/>
        <scheme val="minor"/>
      </rPr>
      <t>от 70 процентов до 80 процентов</t>
    </r>
    <r>
      <rPr>
        <sz val="8"/>
        <rFont val="Arial"/>
        <family val="2"/>
        <charset val="204"/>
      </rPr>
      <t>.</t>
    </r>
  </si>
  <si>
    <t xml:space="preserve">Расчет оценки эффективности реализации подпрограмм и отдельных мероприятий государственной программы </t>
  </si>
  <si>
    <t>ИТОГО по подпрограмме 1</t>
  </si>
  <si>
    <t>ИТОГО по подпрограмме 2</t>
  </si>
  <si>
    <t>ИТОГО по подпрограмме 3</t>
  </si>
  <si>
    <t>ИТОГО по подпрограмме 4</t>
  </si>
  <si>
    <t>ИТОГО по подпрограмме 5</t>
  </si>
  <si>
    <t>ИТОГО по подпрограмме 6</t>
  </si>
  <si>
    <t xml:space="preserve">Уровень эффективности </t>
  </si>
  <si>
    <t>Показатели оценки</t>
  </si>
  <si>
    <t>Реализация базовой программы ОМС за счет субвенции из бюджета Федерального фонда ОМС на выполнение территориальной программы ОМС СПб в рамках базовой программы ОМС</t>
  </si>
  <si>
    <t>0120010810</t>
  </si>
  <si>
    <t>Комитет по строительству</t>
  </si>
  <si>
    <t>Подпрограмма 5 (мероприятия за счет средств Cанкт-Петербурга и Федерального бюджета)</t>
  </si>
  <si>
    <t>ИТОГО за счет средств федерального бюджета (расходы развития)</t>
  </si>
  <si>
    <t>ИТОГО за счет средств бюджета 
Санкт-Петербурга (расходы развития)</t>
  </si>
  <si>
    <t>ИТОГО за счет средств федерального бюджета (текущие расходы)</t>
  </si>
  <si>
    <t>ИТОГО за счет средств бюджета 
Санкт-Петербурга (текущие расходы)</t>
  </si>
  <si>
    <t>0150010720</t>
  </si>
  <si>
    <t>Строительство и реконструкция объектов здравоохранения</t>
  </si>
  <si>
    <t>Количество получателей</t>
  </si>
  <si>
    <t>Единовременные компенсационные выплаты медицинским работникам</t>
  </si>
  <si>
    <t>0150010650</t>
  </si>
  <si>
    <t>Приобретение немонтируемого оборудования и инвентаря для оснащения вводных объектов здравоохранения</t>
  </si>
  <si>
    <t>0150010660</t>
  </si>
  <si>
    <t>Обеспечение доступности учреждений здравоохранения для инвалидов и других маломобильных групп населения</t>
  </si>
  <si>
    <t>0150010570</t>
  </si>
  <si>
    <t>Обеспечение приобретения оборудования и материалов к оборудованию для учреждений здравоохранения</t>
  </si>
  <si>
    <t>Оснащение лечебных учреждений расходными материалами к оборудованию</t>
  </si>
  <si>
    <t>Оснащение лечебных учреждений медицинским и технологическим оборудованием</t>
  </si>
  <si>
    <t>0150010560</t>
  </si>
  <si>
    <t>Предоставление субсидий на приобретение оборудования для оснащения государственных учреждений здравоохранения, функционирующих в системе обязательного медицинского страхования</t>
  </si>
  <si>
    <t>0150010540</t>
  </si>
  <si>
    <t>Обеспечение прочих мероприятий в области здравоохранения</t>
  </si>
  <si>
    <t>Расходы на прочие мероприятия в области здравоохранения</t>
  </si>
  <si>
    <t>Количество работ в год</t>
  </si>
  <si>
    <t>Проведение прочих работ в области здравоохранения</t>
  </si>
  <si>
    <t>Субсидии на финансовое обеспечение выполнения государственного (муниципального) задания (количество заключенных соглашений)</t>
  </si>
  <si>
    <t>Обеспечение содержания медицинского центра «Резерв»</t>
  </si>
  <si>
    <t>0150010530</t>
  </si>
  <si>
    <t>0150010520</t>
  </si>
  <si>
    <t>Обеспечение капитального ремонта государственных учреждений здравоохранения</t>
  </si>
  <si>
    <t>Проведение капитального ремонта государственных учреждений здравоохранения, подведомственных Комитету по здравоохранению</t>
  </si>
  <si>
    <t>объект</t>
  </si>
  <si>
    <t>Разработка проектно-сметной документации</t>
  </si>
  <si>
    <t>Ремонт кровли</t>
  </si>
  <si>
    <t>Количчество выполненных работ</t>
  </si>
  <si>
    <t>Выполнений функций контроля за выпонением строительных работ - технический надзор за Проведением строительньно-монтажных работ</t>
  </si>
  <si>
    <t>0150010490</t>
  </si>
  <si>
    <t>Предоставление субсидий бюджетным учреждениям службы заказчика на финансовое обеспечение выполнения государственного задания</t>
  </si>
  <si>
    <t>Выполнений функций контроля за выпонением строительных работ - разработка и проверка сметной документации</t>
  </si>
  <si>
    <t>Выполнений функций контроля за выпонением строительных работ - организация и контроль за выполнением работ по проектированию</t>
  </si>
  <si>
    <t>Судебно-медицинская экспертиза - экспертиза вещественных доказательств и исследование биологических объектов</t>
  </si>
  <si>
    <t>0150010480</t>
  </si>
  <si>
    <t>Предоставление субсидий Санкт‑Петербургскому государственному бюджетному учреждению здравоохранения «Бюро судебно-медицинской экспертизы» на финансовое обеспечение выполнения государственного задания</t>
  </si>
  <si>
    <t>Судебно-медицинская экспертиза - судебно-медицинское обеспечение работ по забору органов и тканей для трансплантации</t>
  </si>
  <si>
    <t>Судебно-медицинская экспертиза - обследование потерпевших</t>
  </si>
  <si>
    <t>Судебно-медицинская экспертиза - исследование трупов, в том числе осмотр трупа на месте его обнаружения</t>
  </si>
  <si>
    <t>Судебно-медицинская экспертиза - исследование по материалам уголовных, арбитражных, гражданских и административных дел</t>
  </si>
  <si>
    <t>Особо сложная повторная комиссионная и комплексная экспертиза</t>
  </si>
  <si>
    <t>Предоставление субсидий Санкт‑Петербургскому государственному бюджетному учреждению здравоохранения «Санкт‑Петербургская городская дезинфекционная станция» на финансовое обеспечение выполнения государственного задания</t>
  </si>
  <si>
    <t>Площадь обработанных очагов инфекционных и паразитарных заболеваний</t>
  </si>
  <si>
    <t>Вес обработанных в дезинфекционных камерах вещей из очагов инфекционных и паразитарных заболеваний</t>
  </si>
  <si>
    <t>0150010470</t>
  </si>
  <si>
    <t>Подпрограмма 5 "Формирование эффективной системы оказания медицинской помощи"</t>
  </si>
  <si>
    <t>0150010500</t>
  </si>
  <si>
    <t>Предоставление субсидий государственному бюджетному учреждению здравоохранения "Медицинский информационно-аналитический центр" на финансовое обеспечение выполнения государственного задания</t>
  </si>
  <si>
    <t>Предоставление субсидий государственному бюджетному учреждению «Медицинский санитарный транспорт» на финансовое обеспечение выполнения государственного задания</t>
  </si>
  <si>
    <t>Проведение мероприятий, направленных на развитие материально-технической базы детских поликлиник и детских поликлинических отделений медицинских организаций</t>
  </si>
  <si>
    <t>0150010870</t>
  </si>
  <si>
    <t>0150010830</t>
  </si>
  <si>
    <t>Замена лифтового оборудования учреждений здравоохранения</t>
  </si>
  <si>
    <t>0150010850</t>
  </si>
  <si>
    <t>Комитет по социальной политике Санкт-Петербурга</t>
  </si>
  <si>
    <t>4. Результаты оценки эффективности реализации государственной программы за  2018 год</t>
  </si>
  <si>
    <t>Степень достижения целевых показателей государственной программы</t>
  </si>
  <si>
    <t>Итоговый показатель эффективности реализации по подпрограммам государственной программы</t>
  </si>
  <si>
    <t>Комитет по печати и взаимодействию со средствами массовой информации</t>
  </si>
  <si>
    <t xml:space="preserve">Совершенствование системы оказания медицинской помощи больным сосудистыми заболеваниями </t>
  </si>
  <si>
    <t xml:space="preserve">Совершенствование системы оказания медицинской помощи больным онкологическими заболеваниями </t>
  </si>
  <si>
    <t>ИТОГО за счет внебюджетных средств (текущие расходы)</t>
  </si>
  <si>
    <t>ИТОГО за счет внебюджетных средств (расходы развития)</t>
  </si>
  <si>
    <t>0110052160</t>
  </si>
  <si>
    <t>011P354680</t>
  </si>
  <si>
    <t>Расходы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</si>
  <si>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012N251920</t>
  </si>
  <si>
    <t>Оказание медицинской помощи больным онкологическими заболеваниями с использованием протонно-лучевой терапии</t>
  </si>
  <si>
    <t>Обеспечение закупок диагностических средств в рамках мероприятий по совершенствованию системы оказания медицинской помощи больным туберкулезом</t>
  </si>
  <si>
    <t>01200R2021</t>
  </si>
  <si>
    <t>01200R2022</t>
  </si>
  <si>
    <t>Обеспечение закупок диагностических средств в рамках мероприятий по совершенствованию профилактики и оказания медицинской помощи лицам, инфицированным вирусом иммунодефицита человека, гепатитами В и С</t>
  </si>
  <si>
    <t>Обеспечение реализации мероприятий по профилактике ВИЧ- инфекции и гепатитов B и C</t>
  </si>
  <si>
    <t>01200R2023</t>
  </si>
  <si>
    <t>01500R1380</t>
  </si>
  <si>
    <t>0150010820</t>
  </si>
  <si>
    <t>015N451700</t>
  </si>
  <si>
    <t>015N751140</t>
  </si>
  <si>
    <t>Расходы на реализацию регионального проекта «Создание единого цифрового контура здравоохранения на основе единой государственной информационной системы в сфере здравоохранения (ЕГИСЗ)»</t>
  </si>
  <si>
    <t>Комитет имущественных отношений Санкт-Петербурга</t>
  </si>
  <si>
    <t>ГУ "Территориальный фонд обязательного медицинского страхования Санкт-Петербурга"</t>
  </si>
  <si>
    <t>Приобретение вакцины</t>
  </si>
  <si>
    <t>количество доз  вакцины</t>
  </si>
  <si>
    <t>количество единиц оборудования</t>
  </si>
  <si>
    <t>Высокотехнологичная медицинская помощь, не включенная в базовую программу обязательного медицинского страхования: 1/абдоминальная хирургия</t>
  </si>
  <si>
    <t>число пациентов</t>
  </si>
  <si>
    <t>Высокотехнологичная медицинская помощь, не включенная в базовую программу обязательного медицинского страхования: 2/абдоминальная хирургия</t>
  </si>
  <si>
    <t>Высокотехнологичная медицинская помощь, не включенная в базовую программу обязательного медицинского страхования: 4/акушерство и гинекология</t>
  </si>
  <si>
    <t>Высокотехнологичная медицинская помощь, не включенная в базовую программу обязательного медицинского страхования: 5/акушерство и гинекология</t>
  </si>
  <si>
    <t>Высокотехнологичная медицинская помощь, не включенная в базовую программу обязательного медицинского страхования:10/невтология (нейрореабилитация)</t>
  </si>
  <si>
    <t>Высокотехнологичная медицинская помощь, не включенная в базовую программу обязательного медицинского страхования: 11/нейрохирургия</t>
  </si>
  <si>
    <t>Высокотехнологичная медицинская помощь, не включенная в базовую программу обязательного медицинского страхования: 13/нейрохирургия</t>
  </si>
  <si>
    <t>Высокотехнологичная медицинская помощь, не включенная в базовую программу обязательного медицинского страхования: 16/нейрохирургия</t>
  </si>
  <si>
    <t>Высокотехнологичная медицинская помощь, не включенная в базовую программу обязательного медицинского страхования: 17/онкология</t>
  </si>
  <si>
    <t>Высокотехнологичная медицинская помощь, не включенная в базовую программу обязательного медицинского страхования: 19/онкология</t>
  </si>
  <si>
    <t>Высокотехнологичная медицинская помощь, не включенная в базовую программу обязательного медицинского страхования: 40/сердечно-сосудистая хирургия</t>
  </si>
  <si>
    <t>Высокотехнологичная медицинская помощь, не включенная в базовую программу обязательного медицинского страхования: 41/сердечно-сосудистая хирургия</t>
  </si>
  <si>
    <t>Высокотехнологичная медицинская помощь, не включенная в базовую программу обязательного медицинского страхования: 54/травматология и ортопедия</t>
  </si>
  <si>
    <t>Оказание услуг по организации и проведению серии мероприятий, направленных на повышение уровня информированности молодежи по вопросам профилактики заболевания ВИЧ-инфекцией</t>
  </si>
  <si>
    <t>Оказание услуг по организации и проведению серии общегородских молодежных мероприятий, посвященных проблемам СПИДа</t>
  </si>
  <si>
    <t>Раздаточный материал </t>
  </si>
  <si>
    <t> Экз.</t>
  </si>
  <si>
    <t> Количество мероприятий</t>
  </si>
  <si>
    <t>Шт. </t>
  </si>
  <si>
    <t xml:space="preserve">Количество акций </t>
  </si>
  <si>
    <t>количество пациентов, получивших услугу</t>
  </si>
  <si>
    <t>Условная единица</t>
  </si>
  <si>
    <t>Число исследований</t>
  </si>
  <si>
    <t>Хранение и транспортировка, обеспечение иммунобиологическими лекарственными препаратами для иммунопрофилактики</t>
  </si>
  <si>
    <t>Выполнение работы в год</t>
  </si>
  <si>
    <t>Специализированная медицинская помощь, оказываемая в амбулаторных условиях в противотуберкулезных  учреждениях (отделения, кабинетах): в участковой службе в противотуберкулезных диспансерах, многопрофильных и туберкулезных больницах</t>
  </si>
  <si>
    <t xml:space="preserve">Специализированная медицинская помощь, оказываемая в амбулаторных условиях в противотуберкулезных  учреждениях в кабинете врача-фтизиатра амбулаторно-консультационного приема  в противотуберкулезных диспансерах, многопрофильных и туберкулезных больницах </t>
  </si>
  <si>
    <t>Специализированная медицинская помощь, оказываемая в амбулаторных условиях в противотуберкулезных  учреждениях в кабинете врача-отоларинголога  в противотуберкулезных диспансерах, многопрофильных и туберкулезных больницах</t>
  </si>
  <si>
    <t>Специализированная медицинская помощь, оказываемая в амбулаторных условиях в противотуберкулезных  учреждениях в кабинете (отделении) лучевой диагностики в противотуберкулезных диспансерах, многопрофильных и туберкулезных больницах</t>
  </si>
  <si>
    <t xml:space="preserve">Специализированная медицинская помощь, оказываемая в стационарных условиях в противотуберкулезных учреждениях в отделениях для больных туберкулезом органов дыхания без бактериовыделений </t>
  </si>
  <si>
    <t>Случаев госпитализации</t>
  </si>
  <si>
    <t>Специализированная медицинская помощь, оказываемая в стационарных условиях в противотуберкулезных учреждениях в отделениях для больных туберкулезом органов дыхания с бактериовыделениями</t>
  </si>
  <si>
    <t xml:space="preserve">Специализированная медицинская помощь, оказываемая в стационарных условиях в противотуберкулезных учреждениях в отделениях для больных туберкулезом с множественной лекарственной устойчивостью возбудителя </t>
  </si>
  <si>
    <t>Специализированная медицинская помощь, оказываемая в стационарных условиях в противотуберкулезных учреждениях для больных дифференциально-диагностических отделений</t>
  </si>
  <si>
    <t xml:space="preserve">Специализированная медицинская помощь, оказываемая в стационарных условиях в гериатрических учреждениях, гериатрическое отделение  общего  профиля </t>
  </si>
  <si>
    <t>количество койко-дней</t>
  </si>
  <si>
    <t>койко-день</t>
  </si>
  <si>
    <t>Паллиативная медицинская помощь, оказываемая в стационарных условиях в хосписах (отделениях-хоспис) (взрослая сеть)</t>
  </si>
  <si>
    <t>Паллиативная медицинская помощь, оказываемая в стационарных условиях в отделениях сестринского ухода</t>
  </si>
  <si>
    <t xml:space="preserve">Обеспечение лечебным питанием, стационар </t>
  </si>
  <si>
    <t>человек</t>
  </si>
  <si>
    <t>Обеспечение лечебным питанием, дневной стационар</t>
  </si>
  <si>
    <t>Медицинская реабилитация и санаторно-курортное лечение по пульманологическому профилю в санаториях и санаторно-реабилитационных центрах (дети до и старше 3-лет)</t>
  </si>
  <si>
    <t>Обеспечение лечебным  питанием в  государственных учреждениях, оказывающих специализированную  медицинскую помощь, в санаторно-курортных лечебно-профилактических учреждениях различного профиля для детей ( за искл. больных туберкулезом) в ворзрасте от 1 до 17 лет</t>
  </si>
  <si>
    <t>ед</t>
  </si>
  <si>
    <t>Первичная медико-санитарная помощь, не включенная в базовую программу обязательного медицинского страхования,оказываемая в фельдшерском здравпункте с численностью работников/учащихся обслуживаемой организации до 800 человек, от 800  до 2000 человек</t>
  </si>
  <si>
    <t>усл. ед.</t>
  </si>
  <si>
    <t xml:space="preserve">Первичная медико-санитарная помощь, не включенная в базовую программу обязательного медицинского страхования,в части профилактики </t>
  </si>
  <si>
    <t>Первичная медико-санитарная помощь, не включенная в базовую программу обязательного медицинского страхования, в части диагностики и лечения, по профилю венерология</t>
  </si>
  <si>
    <t>Первичная медико-санитарная помощь, не включенная в базовую программу обязательного медицинского страхования, в части диагностики и лечения, по профилю психиатрия</t>
  </si>
  <si>
    <t>Первичная медико-санитарная помощь, не включенная в базовую программу обязательного медицинского страхования, в части диагностики и лечения, по профилю Вич-инфекция</t>
  </si>
  <si>
    <t>Первичная медико-санитарная помощь, не включенная в базовую программу обязательного медицинского страхования, в части диагностики и лечения, по профилю фтизиатрия</t>
  </si>
  <si>
    <t>Кол-во исследований</t>
  </si>
  <si>
    <t>Первичная медико-санитарная помощь, не включенная в базовую программу обязательного медицинского страхования, проведение углубленных медицинских обследований спортсменов спортивных сборных команд субъекта Российской Федерации</t>
  </si>
  <si>
    <t>Первичная медико-санитарная помощь, не включенная в базовую программу обязательного медицинского страхования, в части диагностики и лечения, клиническая диагностика</t>
  </si>
  <si>
    <t>Обеспечение лечебным и профилактическим питанием</t>
  </si>
  <si>
    <t xml:space="preserve"> Количество  обслуживаемых лиц</t>
  </si>
  <si>
    <t>Проведение трудовой, медико-социальной реабилитации больных с психическими заболеваниями</t>
  </si>
  <si>
    <t>Первичная медико-санитарная помощь гериатрия</t>
  </si>
  <si>
    <t>Специализированная медицинская помощь, оказываемая  в амбулаторных условиях бригадой выездной службы в хосписах (отделениях-хосписах)</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</si>
  <si>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гериатрия</t>
  </si>
  <si>
    <t>Количество пациентоа</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</si>
  <si>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гериатрия</t>
  </si>
  <si>
    <t>ус.ед.</t>
  </si>
  <si>
    <t>кв.м.</t>
  </si>
  <si>
    <t xml:space="preserve">Количество посещений </t>
  </si>
  <si>
    <t xml:space="preserve"> Обеспечение работы в детских садах общеразвивающей, оздоровительной направленности:врач-педиатр, медицинская сестра</t>
  </si>
  <si>
    <t>Обеспечение работы в образовательных учреждениях начального и среднего профессионального образования врач-педиатр, медицинская сестра</t>
  </si>
  <si>
    <t>ВИЧ-инфицированный, зарегистрированный на территории обслуживания</t>
  </si>
  <si>
    <t xml:space="preserve">Проведение  диагностических флюорографических исследований  флюорографический кабинет (при использовании цифрового аппарата) </t>
  </si>
  <si>
    <t xml:space="preserve">Проведение  профилактических флюорографических исследований  флюорографический кабинет (при использовании цифрового аппарата) </t>
  </si>
  <si>
    <t>Специализированная медицинская помощь, оказываемая в амбулаторных условиях в поликлиниках, центрах (прием логопеда)</t>
  </si>
  <si>
    <t>Паллиативная медициснкая помощь, оказываемая в амбулаторных условиях в хосписах, отделениях хосписах, кабинетах (взрослая)</t>
  </si>
  <si>
    <t>Количество консультаций</t>
  </si>
  <si>
    <t>Хранение, транспортировка и обеспечение иммунобиологическими и лекарственными препаратами для иммунопрофилактики</t>
  </si>
  <si>
    <t>Количество доз</t>
  </si>
  <si>
    <t xml:space="preserve">Специализированная медицинская помощь, оказываемая в амбулаторных условиях в психиатрических (психоневрологических) учреждениях (отделениях, кабинетах) с количеством прикрепленного контингента до 250 тысяч человек включительно </t>
  </si>
  <si>
    <t>Специализированная медициснкая помощь, оказываемая в амбулаторных условиях в психоневрологических диспансерах (взр. Сеть) в логопедических кабинетах</t>
  </si>
  <si>
    <t>Специализированная медицинская помощь, оказываемая в амбулаторных условиях в специализированных кабинетах социально-психологической в психоневрологических диспансреах и специализированных психиатрических больницах</t>
  </si>
  <si>
    <t xml:space="preserve">количество вызовов </t>
  </si>
  <si>
    <t>Специализированная медицинская помощь, оказываемая в условиях дневных стационаров в психоневрологических диспансерах</t>
  </si>
  <si>
    <t>Специализированная медицинская помощь, оказываемая в амбулаторных условиях в психоневрологических  диспансерах (взрослая сеть) в психотерапевтических кабинетах</t>
  </si>
  <si>
    <t>Специализированная медицинская помощь, оказываемая централизованной бактериоскопической лабораторией</t>
  </si>
  <si>
    <t>Специализированная медицинская помощь, оказываемая лабораторией молекулярной генетики</t>
  </si>
  <si>
    <t>Первичная медико-санитарная помощь, не включенная в базовую программу обязательного медицинского страхования, в части профилактики</t>
  </si>
  <si>
    <t>Первичная медико-санитарная помощь, в части диагностики и лечения:  Специализированная медицинская помощь, оказываемая в амбулаторных условиях в кожно-венерологических учреждениях (отделениях, кабинетах): в отделениях кожно-венерологических диспансеров</t>
  </si>
  <si>
    <t>1 человек прикрепленного населения</t>
  </si>
  <si>
    <t>усл.ед.</t>
  </si>
  <si>
    <t xml:space="preserve">Первичная медико-санитарная помощь, не включенная в базовую программу обязательного медицинского страхования,  в части диагностики и лечения:  Специализированная медицинская помощь, оказываемая в амбулаторных условиях в кабинетах (отделениях) инфекционных заболеваний поликлиник.   ВИЧ-инфекция </t>
  </si>
  <si>
    <t xml:space="preserve">Прикрепленный контингент </t>
  </si>
  <si>
    <t xml:space="preserve">Первичная медико-санитарная помощь, не включенная в базовую программу обязательного медицинского страхования;   в части диагностики и лечения:  Специализированная медицинская помощь, оказываемая в амбулаторных условиях в медицинских учреждениях общего профиля. Психиатрия  </t>
  </si>
  <si>
    <t xml:space="preserve">Первичная медико-санитарная помощь, не включенная в базовую программу обязательного медицинского страхования,  в части диагностики и лечения:  проведение профилактических флюорографических исследований </t>
  </si>
  <si>
    <t>Первичная медико-санитарная помощь, не включенная в базовую программу обязательного медицинского страхования;   в части профилактики: Специализированная медицинская помощь, оказываемая в амбулаторных условиях в гериатрических  кабинетах поликлиник</t>
  </si>
  <si>
    <t>Первичная медико-санитарная помощь,   не включенная в базовую программу обязательного медицинского страхования;   в части диагностики и лечения:  Специализированная медицинская помощь.  Клиническая лабораторная диагностика</t>
  </si>
  <si>
    <t xml:space="preserve"> Паллиативная медицинская помощь, оказываемая  в амбулаторных условиях бригадой выездной службы в хосписах (отделениях-хосписах, отделениях паллиативной медицинской помощи)(взрослая  и/или детская сеть)</t>
  </si>
  <si>
    <t>Число отделений</t>
  </si>
  <si>
    <t>ВИЧ-инфицирован-ный, зарегистриро-ванный на территории обслуживания</t>
  </si>
  <si>
    <t>человек прикреплен-ного взрослого контингента</t>
  </si>
  <si>
    <t>Специализированная медицинская помощь, оказываемая в стационарных условиях - оказание медицинской помощи (в том числе психиатрической), социальной и психолого-педагогической помощи детям, оставшимся без попечения родителей</t>
  </si>
  <si>
    <t>Специализированная медицинская помощь, оказываемая в стационарных условиях - оказание медицинской помощи (в том числе психиатрической), социальной и психолого-педагогической помощи детям, оставщимся без попечения родителей</t>
  </si>
  <si>
    <t xml:space="preserve">Число пациенто-дней </t>
  </si>
  <si>
    <t>усл. ед</t>
  </si>
  <si>
    <t>Усл.ед</t>
  </si>
  <si>
    <t>Человек</t>
  </si>
  <si>
    <t>чел</t>
  </si>
  <si>
    <t xml:space="preserve">Приобретение вакцины </t>
  </si>
  <si>
    <t>Количчество доз вакцины</t>
  </si>
  <si>
    <t>Вакцины</t>
  </si>
  <si>
    <t>дозы</t>
  </si>
  <si>
    <t>посещение</t>
  </si>
  <si>
    <t>Проведение диагностических флюорографических исследований - флюорографический кабинет (при использовании пленочного аппарата, цифрового аппарата)</t>
  </si>
  <si>
    <t>исследования</t>
  </si>
  <si>
    <t>Специализированная медицинская помощь, оказываемая в амбулаторных условиях в медицинских учреждениях общего профиля (взр.сеть и детская сеть) в диспансерных психиатрических отделениях</t>
  </si>
  <si>
    <t>Специализированная медицинская помощь, оказываемая в амбулаторных условиях в кожно-венерологических учреждениях (отделениях, кабинетах): в кожно-венерологических отделениях</t>
  </si>
  <si>
    <t>Проведение мероприятий по исследованию клещей на наличие возбудителя клещевого энцефалита и клещевого боррелиоза</t>
  </si>
  <si>
    <t>количество пациенто-дней</t>
  </si>
  <si>
    <t>пациенто-дней</t>
  </si>
  <si>
    <t>Специализированная медицинская помощь, оказываемая в амбулаторных условиях в медицинских учреждениях общего профиля  (взрослая сеть или детская сеть): в психотерапевтических кабинетах: по обеспечению работы психотерапевта, по обеспечению работы психолога</t>
  </si>
  <si>
    <t xml:space="preserve">Специализированая  медицинская помощь , оказываемая во врачебно-физкультурных диспансерах (отделениях, кабинетах) населению, проживаюшему на территории обслуживания диспансера (отделения) (прием врача по  спортивной медицине) </t>
  </si>
  <si>
    <t xml:space="preserve"> количество прикрепленного населения</t>
  </si>
  <si>
    <t>первичная медицинская помощь, оказываемая в отделениях медико-социальной помощи</t>
  </si>
  <si>
    <t xml:space="preserve"> количество прикрепленного контингента (чел)</t>
  </si>
  <si>
    <t>Мед.ицинская помощь, оказываемая в здравпунктах: мед.ицинская помощь, оказываемая во врачебном здравпункте с численностью работников/учащихся обслуживаемой организации свыше 2000 чел.</t>
  </si>
  <si>
    <t>Специализированная мед.ицинская помощь оказываемая в условиях дневных стационаров в гериатрических учреждениях (отделениях, кабинетах), в отделениях больниц, в отделениях поликлиник</t>
  </si>
  <si>
    <t>количество  человек прикрепленного населения</t>
  </si>
  <si>
    <t xml:space="preserve"> Организация лечебного питания в  государственных учреждениях , оказывающими специализированную медицинскую помощь, в  условиях дневных стационаров - в лечебно-профилактических  учреждениях: прием пищи 1 - 2 раза в сутки</t>
  </si>
  <si>
    <t xml:space="preserve">количество обслуживаемых лиц </t>
  </si>
  <si>
    <t xml:space="preserve">случаев лечения </t>
  </si>
  <si>
    <t xml:space="preserve"> Первичная медико-санитарная помощь, оказываемая в амбулаторных условиях  СПб ГБУЗ ГП №62 </t>
  </si>
  <si>
    <t xml:space="preserve">количество выполняемых работ в год </t>
  </si>
  <si>
    <t xml:space="preserve">количество обслуживших </t>
  </si>
  <si>
    <t>Медицинская реабилитация и санаторно-курортное лечение по пульмонологическому профилю в учреждениях коечной мощностью 100 коек и более</t>
  </si>
  <si>
    <t xml:space="preserve">Обеспечение работы в детских яслях (ясельных группах детских яслей-садов) дошкольных образовательных организациях: для несовершеннолетних </t>
  </si>
  <si>
    <t>условная ед.</t>
  </si>
  <si>
    <t>Обеспечение работы в детских яслях (ясельных группах детских яслей-садов) дошкольных образовательных организациях: для несовершеннолетних с поражением центральной нервной системы  и другими нарушениями опорно-двигательного аппарата: врач-педиатр (фельдшер), врач-травматолог-ортопед, врач-физиотерапевт, врач по лечебной физкультуре, медицинская сестра (фельдшер), медицинская сестра травматолога-ортопеда, санитарка</t>
  </si>
  <si>
    <t>Обеспечение работы в детских садах (соответствующих группах в детских яслях-садах) дошкольных образовательных организациях: для несовершеннолетних</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</si>
  <si>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с нарушением слуха: врач-педиатр (фельдшер), врач-оториноларинголог, медицинская сестра  (фельдшер), санитарка</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</si>
  <si>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с хроническими болезнями глаза, придаточного аппарата и орбиты: врач-педиатр (фельдшер),  врач-офтальмолог, медицинская сестра (фельдшер), медицинская сестра врача-офтальмолога, санитарка</t>
  </si>
  <si>
    <t xml:space="preserve">Обеспечение работы в детских садах (соответствующих группах в детских яслях-садах) дошкольных образовательных организациях: для несовершеннолетних с поражением центральной нервной системы  и другими нарушениями опорно-двигательного аппарата: врач-педиатр (фельдшер), врач-травматолог-ортопед, врач-физиотерапевт, врач по лечебной физкультуре, медицинская сестра (фельдшер), медицинская сестра травматолога-ортопеда, санитарка </t>
  </si>
  <si>
    <t xml:space="preserve">Первичная специализированная медико-санитарная помощь, оказываемая в амбулаторных условиях в поликлиниках, центрах (прием логопеда) </t>
  </si>
  <si>
    <t xml:space="preserve">Хранение и транспортировка, обеспечение иммунобиологическими лекарственными препаратами для иммунопрофилактики - Санкт-Петербургское государственное бюджетное учреждение здравоохранения  «Детская городская поликлиника № 68»  </t>
  </si>
  <si>
    <t>Работа (услуга) в год</t>
  </si>
  <si>
    <t xml:space="preserve"> ед.</t>
  </si>
  <si>
    <t>Проведение мероприятий по исследованию клещей на наличие  клещевого энцефалита и клещевого боррелиоза</t>
  </si>
  <si>
    <t>Медицинская помощь, оказываемая в фельдшерском здравпункте с численностью работников/учащихся обслуживаемой организации до 800 человек, от 801 до 1500, от 1501 до 2000 человек</t>
  </si>
  <si>
    <t>Специализированная медицинская помощь, оказываемая в амбулаторных условиях в кабинетах (отделениях) инфекционных заболеваний поликлиник, больниц, центров</t>
  </si>
  <si>
    <t>Первичная медико-санитарная помощь / Гериатрия / Амбулаторно</t>
  </si>
  <si>
    <t>Проведение профилактических флюорографических исследований (в поликлиниках, противотуберкулезных диспансерах)</t>
  </si>
  <si>
    <t xml:space="preserve">Специализированная медицинская помощь (за исключением высокотехнологичной медицинской помощи) / Гериатрия / Дневной стационар  - Санкт-Петербургское государственное бюджетное учреждение здравоохранения  «Городская поликлиника № 107»  </t>
  </si>
  <si>
    <t>Специализированная медицинская помощь, оказываемая иммунологической лабораторией</t>
  </si>
  <si>
    <t>Специализированная медицинская помощь, оказываемая во врачебно-физкультурном диспансере: лицам занимающимся спортом в учреждениях физкультурно-спортивной направленности и иных учреждениях и организациях различных организационно-правовых форм собственности</t>
  </si>
  <si>
    <t xml:space="preserve">Специализированная  медицинская помощь, оказываемая во врачебно-физкультурных диспансерах: учащимся специализированных детско-юношеских спортивных школ олимпийского резерва, детско-юношеских спортивных школ, центров паралимпийской подготовки, центров физической культуры, спорта и здоровья </t>
  </si>
  <si>
    <t>Паллиативная медицинская помощь, оказываемая  в амбулаторных условиях бригадой выездной службы в хосписах (отделениях-хосписах) (взрослая сеть)</t>
  </si>
  <si>
    <t xml:space="preserve">Обеспечение лечебным питанием </t>
  </si>
  <si>
    <t>Специализированная медицинская помощь, оказываемая в амбулаторных условиях в психоневрологических диспансерах (диспансерных отделениях психиатрических больниц) (взрослая сеть) с количеством прикреплепленного населения свыше 250 тысяч человек</t>
  </si>
  <si>
    <t>Специализированная медицинская помощь, оказываемая в амбулаторных условиях в психоневрологических диспансерах (диспансерных отделениях психиатрических больниц) (взрослая сеть) в психотерапевтических кабинетах</t>
  </si>
  <si>
    <t>Специализированная медицинская помощь, оказываемая  амбулаторных условиях в медицинских учреждениях общего профиля (вз. Сеть и/или дет.сеть) в псиотерапевтических кабинетах: по обеспечению работы психотерпевта, по обеспечению работы псхолога, по обеспечению работы социального работника</t>
  </si>
  <si>
    <t>Специализированная медицинская помощь, оказываемая в амбулаторных условиях в психиатрических диспасерах (взр.сеть) в психоневрологических кабинетах</t>
  </si>
  <si>
    <t>Организция лечебного питания в государственных учреждениях, окзывающих специальную медицинскую помощь, в условиях дневных стационаров - в лечебно-профилактических учреждениях прием пищп 1-2 раза в сутки</t>
  </si>
  <si>
    <t>Количество исследовний</t>
  </si>
  <si>
    <t>Специализированная медицинская помощь. оказываемая в амбулаторных условиях в поликлинках, центрах (прием логопеда)</t>
  </si>
  <si>
    <t xml:space="preserve"> Количество посещений  </t>
  </si>
  <si>
    <t>Контингент</t>
  </si>
  <si>
    <t>Количество пунктов</t>
  </si>
  <si>
    <t>Обеспечение работы в детских яслях (ясельных группах) дошкольных образовательных организациях: для несовершеннолетних</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</si>
  <si>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хроническими болезнями глаза, придаточного аппарата и орбиты: врач-педиатр</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</si>
  <si>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хроническими болезнями глаза, придаточного аппарата и орбиты: врач-офтальмолог</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</si>
  <si>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хроническими болезнями глаза, придаточного аппарата и орбиты: медицинская сестра</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</si>
  <si>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хроническими болезнями глаза, придаточного аппарата и орбиты: медицинская сестра врача-офтольмолога</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</si>
  <si>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с поражением центральной нервной системы и умственной отсталостью): врач-педиатр</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</si>
  <si>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с поражением центральной нервной системы и умственной отсталостью): медицинская сестра</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</si>
  <si>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с поражением центральной нервной системы и другими нарушениями опорно-двигательного аппарата: врач-педиатр</t>
  </si>
  <si>
    <t>Обеспечение работы в детских садах (соответствующих группах в детских яслях-садах) дошкольных образовательных организациях: для несовершеннолетних с поражением центральной нервной системы и другими нарушениями опорно-двигательного аппарата: медицинская сестра</t>
  </si>
  <si>
    <t>Обеспечение работы в общеобразовательных учреждениях: медицинская сестра</t>
  </si>
  <si>
    <t>Обеспечение работы в общеобразовательных организациях: для несовершеннолетних с поражением центральной нервной системы и умственной отсталостью: врач-педиатр</t>
  </si>
  <si>
    <t>Обеспечение работы в общеобразовательных организациях: для несовершеннолетних с поражением центральной нервной системы и умственной отсталостью: медицинская сестра</t>
  </si>
  <si>
    <t>Обеспечение работы в общеобразовательных организациях: для несовершеннолетних с хроническими болезнями глаза, придаточного аппарата и орбиты: врач-педиатр (фельдшер), врач-офтальмолог, медицинская сестра (фельдшер), медицинская сестра офтальмолога, санитарка. Врач-педиатр</t>
  </si>
  <si>
    <t>Количество воспитаников</t>
  </si>
  <si>
    <t>Обеспечение работы в общеобразовательных организациях: для несовершеннолетних с хроническими болезнями глаза, придаточного аппарата и орбиты: врач-педиатр (фельдшер), врач-офтальмолог, медицинская сестра (фельдшер), медицинская сестра офтальмолога, санитарка. Врач-офтальмолог возраста</t>
  </si>
  <si>
    <t>Обеспечение работы в общеобразовательных организациях: для несовершеннолетних с хроническими болезнями глаза, придаточного аппарата и орбиты: врач-педиатр (фельдшер), врач-офтальмолог, медицинская сестра (фельдшер), медицинская сестра офтальмолога, санитарка. Медицинская сестра</t>
  </si>
  <si>
    <t>Обеспечение работы в общеобразовательных организациях: для несовершеннолетних с хроническими болезнями глаза, придаточного аппарата и орбиты: врач-педиатр (фельдшер), врач-офтальмолог, медицинская сестра (фельдшер), медицинская сестра офтальмолога, санитарка. Медицинская сестра врача-офтальмолога</t>
  </si>
  <si>
    <t>Контингент ВИЧ-инфицированный, зарегистрированный на территории обслуживания</t>
  </si>
  <si>
    <t xml:space="preserve">Специализированная медицинская помощь, оказываемая в условиях дневных стационаров в гериатрических учреждениях: в отделениях поликлиник </t>
  </si>
  <si>
    <t>Паллиативная медицинская помощь, оказываемая на дому (взрослая и/или детская сеть)</t>
  </si>
  <si>
    <t>фактическое значение</t>
  </si>
  <si>
    <t>Работы по ремонту кровли</t>
  </si>
  <si>
    <t>Работы по ремонту полов</t>
  </si>
  <si>
    <t>Прочие ремонтные работы</t>
  </si>
  <si>
    <t>Услуги автотранспорта</t>
  </si>
  <si>
    <t>час.</t>
  </si>
  <si>
    <t>Потребление электрической энергии</t>
  </si>
  <si>
    <t>кВТ/ч</t>
  </si>
  <si>
    <t>Потребление тепловой энергии</t>
  </si>
  <si>
    <t>Гкал</t>
  </si>
  <si>
    <t>Холодное водоснабжение</t>
  </si>
  <si>
    <t>куб.м.</t>
  </si>
  <si>
    <t>Услуги по физической охране</t>
  </si>
  <si>
    <t>мес.</t>
  </si>
  <si>
    <t>Обслуживание пожарно-охранной сигнализации</t>
  </si>
  <si>
    <t>Поставка бумаги для офисной техники</t>
  </si>
  <si>
    <t>пач.</t>
  </si>
  <si>
    <t>Поставка строительных материалов</t>
  </si>
  <si>
    <t>Работы по ремонту окон</t>
  </si>
  <si>
    <t>Работы по ремонту котлов</t>
  </si>
  <si>
    <t>Прочие хозяйственные товары и зап.части</t>
  </si>
  <si>
    <t>Поставка картриджей для принтера</t>
  </si>
  <si>
    <t>Специализированная медицинская помощь, оказываемая в амбулаторных условиях в в психоневрологических дипансерах в психотерапевтических кабинетах</t>
  </si>
  <si>
    <t>Проведение мероприятий по исследованию клещей на наличие клещевого энцефалита и клещевого боррелиоза</t>
  </si>
  <si>
    <t>Услуга, исследование</t>
  </si>
  <si>
    <t>Сложное протезирование челюстно-лицевой области по медицинским показаниям взрослому населению</t>
  </si>
  <si>
    <t>Сложное протезирование челюстно-лицевой области по медицинским показаниям детскому населению населению</t>
  </si>
  <si>
    <t>Первичная медико-социальная помощь, а части профилактики в детских яслях (ясельных группах детских яслей-садов) дошкольных образовательных организаций для несовершеннолетних</t>
  </si>
  <si>
    <t>Первичная медико-социальная помощь, а части профилактики в детских яслях (ясельных группах детских яслей-садов) дошкольных образовательных организаций для несовершеннолетних с поражением центраьной нервоной системы и другими наршениями опорно-двигаельного аппарата</t>
  </si>
  <si>
    <t xml:space="preserve">Первичная медико-социальная помощь, а части профилактики в санаторных детских яслях для несовершеннолетних </t>
  </si>
  <si>
    <t>Количество экспертиз  (исследований)</t>
  </si>
  <si>
    <t>условная единица</t>
  </si>
  <si>
    <t>Обучение сотрудников, увеличение доли обученных работников по основной деятельности учреждения</t>
  </si>
  <si>
    <t>Обеспечение безопасности рабочих мест</t>
  </si>
  <si>
    <t>Проведение специальной оценки условий труда</t>
  </si>
  <si>
    <t>раб. мест</t>
  </si>
  <si>
    <t>Оснащение оборудованием для обеспечения функционирования учреждения</t>
  </si>
  <si>
    <t>Приобретение стендов и стеллажей металлических</t>
  </si>
  <si>
    <t>Улучшение информационного обеспечения учреждения</t>
  </si>
  <si>
    <t>Обеспечение содержания учреждения</t>
  </si>
  <si>
    <t>Приобретение канцелярских товаров</t>
  </si>
  <si>
    <t>Приобретение хозяйственных товаров</t>
  </si>
  <si>
    <t>Обеспечение лечебным питанием</t>
  </si>
  <si>
    <t>Проведение ларвицидных обработок  водоемов</t>
  </si>
  <si>
    <t>2. Данные об использовании бюджетных ассигнований и иных средств 
на выполнение мероприятий государственной программы</t>
  </si>
  <si>
    <t xml:space="preserve"> 2.1.  Структура источников финансирования государственной программы </t>
  </si>
  <si>
    <t>Наименование
подпрограммы
(отдельного мероприятия)</t>
  </si>
  <si>
    <t>Финансирование за счет всех источников</t>
  </si>
  <si>
    <t>Финансирование за счет средств бюджета Санкт-Петербурга</t>
  </si>
  <si>
    <t>Финансирование за счет средств федерального бюджета</t>
  </si>
  <si>
    <t>Финансирование за счет внебюджетных источников</t>
  </si>
  <si>
    <t>план, тыс. руб.</t>
  </si>
  <si>
    <t>факт, тыс. руб.</t>
  </si>
  <si>
    <t>уровень исполнения, %</t>
  </si>
  <si>
    <t>Подпрограмма 1 «Профилактика заболеваний и формирование здорового образа жизни. Развитие первичной медико-санитарной помощи»</t>
  </si>
  <si>
    <t>Подпрограмма 2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</si>
  <si>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Подпрограмма 3 «Охрана здоровья матери и ребенка»</t>
  </si>
  <si>
    <t>Подпрограмма 4 «Развитие реабилитационной медицинской помощи и санаторно-курортного лечения, в том числе детям»</t>
  </si>
  <si>
    <t>Подпрограмма 5 «Формирование эффективной системы оказания медицинской помощи»</t>
  </si>
  <si>
    <t>Подпрограмма 6 «Медицинская помощь в рамках Территориальной программы обязательного медицинского страхования»</t>
  </si>
  <si>
    <t xml:space="preserve">2.2.  Структура бюджетного финансирования государственной программы по видам расходов </t>
  </si>
  <si>
    <t>Финансирование текущих расходов</t>
  </si>
  <si>
    <t>Финансирование расходов развития</t>
  </si>
  <si>
    <t>основные причины несоответствия фактического объема финансирования планируемому объему финансирования</t>
  </si>
  <si>
    <t>Объем бюджетного финансирования подпрограммы (отдельного мероприятия), тыс. руб.</t>
  </si>
  <si>
    <t>Доля финансирования подпрограммы (отдельного мероприятия) в общем объеме бюджетного финансирования государственной программы, %</t>
  </si>
  <si>
    <t>Объем финансирования, тыс. руб.</t>
  </si>
  <si>
    <t>Уровень исполнения, %</t>
  </si>
  <si>
    <t>план</t>
  </si>
  <si>
    <t>факт</t>
  </si>
  <si>
    <t xml:space="preserve">Материально-техническое обеспечение деятельности Комитета по здравоохранению по организации присвоения, подтверждения или снятия квалификационных категорий специалистов, работающих в системе здравоохранения Санкт-Петербурга
Участие в работе аттестационной комиссии Комитета по здравоохранению
</t>
  </si>
  <si>
    <t>Материально-техническое обеспечение деятельности Комитета по здравоохранению по организации обеспечения лекарственными средствами, изделиями медицинского назначения граждан, включенных в Федеральный регистр лиц, имеющих право на получение государственной социальной помощи, и не отказавшихся от получения социальной услуги в порядке, предусмотренном федеральным законодательством</t>
  </si>
  <si>
    <t>Материально-техническое обеспечение деятельности Комитета по здравоохранению по созданию условий для развития и доступности лекарственного обеспечения граждан</t>
  </si>
  <si>
    <t>Материально-техническое обеспечение деятельности Комитета по здравоохранению по осуществлению контроля за соответствием качества оказываемой медицинской помощи установленным федеральным стандартам в сфере здравоохранения (за исключением контроля качества высокотехнологичной медицинской помощи, а также медицинской помощи, оказываемой в федеральных организациях здравоохранения)</t>
  </si>
  <si>
    <t xml:space="preserve">Координация  деятельности субъектов государственной и частной систем здравоохранения на территории Санкт-Петербурга
По направлениям: госпитальная эпидемиология; клиническая лабораторная диагностика и метрология; физиотерапия; учет потоков пациентов; стоматология.
</t>
  </si>
  <si>
    <t xml:space="preserve">Координация  деятельности исполнительных органов государственной власти Санкт-Петербурга в сфере охраны здоровья граждан в Санкт-Петербурге, субъектов государственной и частной систем здравоохранения на территории Санкт-Петербурга
Ведение информационных ресурсов и баз данных
</t>
  </si>
  <si>
    <t xml:space="preserve">Координация  деятельности исполнительных органов государственной власти Санкт-Петербурга в сфере охраны здоровья граждан в Санкт-Петербурге, субъектов государственной и частной систем здравоохранения на территории Санкт-Петербурга
Сбор и обработка статистической информации в сфере здравоохранения
</t>
  </si>
  <si>
    <t xml:space="preserve">Координация  деятельности исполнительных органов государственной власти Санкт-Петербурга в сфере охраны здоровья граждан в Санкт-Петербурге, субъектов государственной и частной систем здравоохранения на территории Санкт-Петербурга
Организационно-методическая поддержка оказания высокотехнологичной медицинской помощи жителям Санкт-Петербурга
</t>
  </si>
  <si>
    <t>Хранение, комплектование, учет и использование архивных документов</t>
  </si>
  <si>
    <t>количество работ</t>
  </si>
  <si>
    <t>рец</t>
  </si>
  <si>
    <t>Обеспечение содержания 
Санкт-Петербургского государственного казенного учреждения здравоохранения особого типа медицинского центра мобилизационных резервов «Резерв»</t>
  </si>
  <si>
    <t>16</t>
  </si>
  <si>
    <t>уровень испол-нения, %</t>
  </si>
  <si>
    <t>план, тыс.руб.</t>
  </si>
  <si>
    <t>факт, тыс.руб.</t>
  </si>
  <si>
    <t>Уровень выполнения мероприятия подпрограммы, отдельного мероприятия,%</t>
  </si>
  <si>
    <t>Факторы, повлиявшие на ход реализации государственной программы, причины невыполнения мероприятий</t>
  </si>
  <si>
    <t>ПРОЕКТНАЯ ЧАСТЬ</t>
  </si>
  <si>
    <t>1. РЕГИОНАЛЬНЫЕ ПРОЕКТЫ</t>
  </si>
  <si>
    <t>1.1. Мероприятия регионального проекта "Старшее поколение"</t>
  </si>
  <si>
    <t>Софинансиро-вание</t>
  </si>
  <si>
    <t>1.1.1</t>
  </si>
  <si>
    <t>ИТОГО по текущим расходам</t>
  </si>
  <si>
    <t>х</t>
  </si>
  <si>
    <t>ИТОГО финансирование регионального проекта "Старшее поколение"</t>
  </si>
  <si>
    <t>Обеспечение бесплатными медикаментами, изделиями медицинского назначения, продуктами лечебного питания для льготных категорий граждан</t>
  </si>
  <si>
    <t xml:space="preserve">1.2. Мероприятия регионального проекта "Борьба с онкологическими заболеваниями (город федерального значения Санкт-Петербург)"
</t>
  </si>
  <si>
    <t>ИТОГО финансирование регионального проекта  "Борьба с онкологическими заболеваниями 
(город федерального значения Санкт-Петербург)"</t>
  </si>
  <si>
    <t>1.3.1</t>
  </si>
  <si>
    <t>ИТОГО финансирование регионального проекта  "Борьба с сердечно-сосудистыми заболеваниями 
(город федерального значения Санкт-Петербург)"</t>
  </si>
  <si>
    <t>1.3. Мероприятия регионального проекта "Борьба с сердечно-сосудистыми заболеваниями (город федерального значения Санкт-Петербург)"</t>
  </si>
  <si>
    <t>ИТОГО финансирование региональных проектов</t>
  </si>
  <si>
    <t>ВСЕГО проектная часть подпрограммы 1</t>
  </si>
  <si>
    <t>ПРОЦЕССНАЯ ЧАСТЬ</t>
  </si>
  <si>
    <t>Обеспечение осуществления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и(или) тканей</t>
  </si>
  <si>
    <t>ВСЕГО процессная часть подпрограммы 1</t>
  </si>
  <si>
    <t>1.1. Мероприятия регионального проекта "Развитие системы оказания первичной медико-санитарной помощи (город федерального значения Санкт-Петербург)"</t>
  </si>
  <si>
    <t>ИТОГО финансирование регионального проекта "Развитие системы оказания первичной медико-санитарной помощи (город федерального значения Санкт-Петербург)"</t>
  </si>
  <si>
    <t>1.2. Мероприятия регионального проекта "Борьба с сердечно-сосудистыми заболеваниями (город федерального значения Санкт-Петербург)"</t>
  </si>
  <si>
    <t xml:space="preserve">1.3. Мероприятия регионального проекта "Борьба с онкологическими заболеваниями (город федерального значения Санкт-Петербург)"
</t>
  </si>
  <si>
    <t>ВСЕГО проектная часть подпрограммы 2</t>
  </si>
  <si>
    <t>источник финанси-рования</t>
  </si>
  <si>
    <t>19</t>
  </si>
  <si>
    <t>20</t>
  </si>
  <si>
    <t>Оказание гражданам Российской Федерации высокотехнологичной медицинской помощи, не включенной в базовую программу ОМС</t>
  </si>
  <si>
    <t>Обеспечение закупок аппаратов для искусственной вентиляции легких для медицинских организаций за счет средств резервного фонда Правительства Российской Федерации</t>
  </si>
  <si>
    <t>Реализация мероприятий по оснащению (переоснащению)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(COVID-19)</t>
  </si>
  <si>
    <t>ВСЕГО процессная часть подпрограммы 2</t>
  </si>
  <si>
    <t>Содержание поликлиник, амбулаторий, диагностических центров в рамках подпрограммы 3</t>
  </si>
  <si>
    <t>ВСЕГО процессная часть подпрограммы 3</t>
  </si>
  <si>
    <t>Содержание санаториев для больных туберкулезом</t>
  </si>
  <si>
    <t>ВСЕГО процессная часть подпрограммы 4</t>
  </si>
  <si>
    <t>1.1. Мероприятия регионального проекта "Развитие детского здравоохранения, включая создание современной инфраструктуры оказания медицинской помощи детям (город федерального значения Санкт-Петербург)"</t>
  </si>
  <si>
    <t>ИТОГО финансирование регионального проекта "Развитие детского здравоохранения, включая создание современной инфраструктуры оказания медицинской помощи детям 
(город федерального значения Санкт-Петербург)"</t>
  </si>
  <si>
    <t>1.2. Мероприятия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 (город федерального значения Санкт-Петербург)"</t>
  </si>
  <si>
    <t>ИТОГО финансирование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 (город федерального значения Санкт-Петербург)"</t>
  </si>
  <si>
    <t>2. Прочие расходы развития</t>
  </si>
  <si>
    <t>ИТОГО прочие расходы</t>
  </si>
  <si>
    <t>ВСЕГО проектная часть подпрограммы 5</t>
  </si>
  <si>
    <t>Приобретение оборудования для оснащения государственных учреждений здравоохранения, функционирующих в системе ОМС</t>
  </si>
  <si>
    <t>Совершенствование процессов организации медицинской помощи на основе внедрения информационных технологий "Электронное здравоохранение"</t>
  </si>
  <si>
    <t>Приобретение санитарного автотранспорта для Санкт-Петербургского государственного бюджетного учреждения "Медицинский санитарный транспорт"</t>
  </si>
  <si>
    <t>Содержание государственного казенного учреждения "Дирекция по закупкам Комитета по здравоохранению"</t>
  </si>
  <si>
    <t>Предоставление субсидий государственным учреждениям здравоохранения на оказание экстренной медицинской помощи иностранным гражданам и при заболеваниях, включенных в базовую программу ОМС, гражданам, не идентифицированным и не застрахованным в системе ОМС</t>
  </si>
  <si>
    <t>Оказание экстренной медицинской помощи иностранным  гражданам и при заболеваниях, включенных в базовую программу ОМС гражданам, не идентифицированным и не застрахованным в системе ОМС</t>
  </si>
  <si>
    <t>Развитие паллиативной медицинской помощи</t>
  </si>
  <si>
    <t>Обеспечение медицинской деятельности, связанной с донорством органов человека, в целях трансплантации (пересадки), включающей проведение мероприятий по медицинскому обследованию донора, обеспечению сохранности донорских органов до их изъятия у донора, изъятию донорских органов, хранению и транспортировке донорских органов и иных мероприятий, направленных на обеспечение этой деятельности</t>
  </si>
  <si>
    <t>Осуществление единовременных компенсационных выплат медицинским работникам</t>
  </si>
  <si>
    <t>Обеспечение расходов на 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 за счет средств резервного фонда Правительства Российской Федерации</t>
  </si>
  <si>
    <t>26</t>
  </si>
  <si>
    <t>Предоставление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за счет средств резервного фонда Правительства Российской Федерации</t>
  </si>
  <si>
    <t>ВСЕГО финансирование подпрограммы 5</t>
  </si>
  <si>
    <t>ВСЕГО процессная часть подпрограммы 5</t>
  </si>
  <si>
    <t>ВСЕГО финансирование подпрограммы 4</t>
  </si>
  <si>
    <t>ВСЕГО финансирование подпрограммы 3</t>
  </si>
  <si>
    <t>ВСЕГО финансирование подпрограммы 2</t>
  </si>
  <si>
    <t>ВСЕГО финансирование подпрограммы 1</t>
  </si>
  <si>
    <t>1.1</t>
  </si>
  <si>
    <t>Подпрограмма 7 не финансируется в 2019,2020, 2021, 2022 гг.</t>
  </si>
  <si>
    <t>Расходы на приобретение лекарственных препаратов для пациентов с сахарным диабетом 1 и 2 типов при ДМО</t>
  </si>
  <si>
    <t>0110010920</t>
  </si>
  <si>
    <t>Расходы на приобретение лекарственных препаратов для лечения пациентов с COVID-19 в амбулаторных условиях, за счет средств резервного фонда Правительства РФ</t>
  </si>
  <si>
    <t>0110058430</t>
  </si>
  <si>
    <t>011N255860</t>
  </si>
  <si>
    <t>011N310050</t>
  </si>
  <si>
    <t>Лекарственное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</si>
  <si>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0120058110</t>
  </si>
  <si>
    <t>0120058320</t>
  </si>
  <si>
    <t>015N310560</t>
  </si>
  <si>
    <t>0150010880</t>
  </si>
  <si>
    <t>0150010860</t>
  </si>
  <si>
    <t>0150058300</t>
  </si>
  <si>
    <t>0150058330</t>
  </si>
  <si>
    <t>0150058360</t>
  </si>
  <si>
    <t>Расходы на оплату отпусков и выплату компенсаций за неиспользованные отпуска медицинским и иным работникам, которым в соответствии с решениями Правительства РФ в 2020 году предоставлялись выплаты стимулирующего характера</t>
  </si>
  <si>
    <t>Расходы на мероприятия, направленные на борьбу с COVID-19, за счет средств резервного фонда Правительства РФ</t>
  </si>
  <si>
    <t>0150058440</t>
  </si>
  <si>
    <t>Расходы на оснащение (переоснащение) мед.изделиями лабораторий мед.организаций, осуществляющих этиологическую диагностику COVID-19 методами амплификации нуклеиновых кислот, за счет средств резервного фонда Правительства РФ</t>
  </si>
  <si>
    <t>0150058450</t>
  </si>
  <si>
    <t>Расх на доп. выпл. мед. и иным работ. мед. и иных организ., оказ.. мед. помощь (участв. в оказ., обеспеч. оказание мед. помощи) по диагност. и лечению COVID, контактир. с пациентами с установл. диагнозом COVID, за счет ср-в резерв..фонда  Пр-ва РФ</t>
  </si>
  <si>
    <t>0150058480</t>
  </si>
  <si>
    <t>01500R2010</t>
  </si>
  <si>
    <t>01500R4760</t>
  </si>
  <si>
    <t>Расходы на мероприятия по борьбе с COVID-19 СПб ГБУЗ "Больница Боткина"</t>
  </si>
  <si>
    <t>0150010930</t>
  </si>
  <si>
    <t>Обеспечение уплаты страховых взносов на ОМС неработающего населения за счет бюджетных ассигнований бюджета Санкт-Петербурга</t>
  </si>
  <si>
    <t>0160058410</t>
  </si>
  <si>
    <t>Средства, направляемые в бюджет Территориального фонда ОМС, на дополнительное финансовое обеспечение мед. организаций при возникновении угрозы распространения заболеваний, представляющих опасность для окружающих</t>
  </si>
  <si>
    <t>012N351900</t>
  </si>
  <si>
    <t>0150002370</t>
  </si>
  <si>
    <t>Расходы на осуществление бюджетных инвестиций в целях проектирования и строительства здания многопрофильного лечебно-диагностического корпуса СПб ГБУЗ "Госпиталь для ветеранов войн" с разработкой ПД по адресу: Санкт-Петербург, Народная ул.,д.21, корп.2</t>
  </si>
  <si>
    <t>Расходы на осуществление бюджетных инвестиций в целях завершения строительства здания лечебно-диагностического (хирургического профиля) корпуса СПб ГБУЗ "Городская больница №33" по адресу:Санкт-Петербург, г.Колпино, Павловская ул.,д.16, литера А</t>
  </si>
  <si>
    <t>0150002430</t>
  </si>
  <si>
    <t>Всего фб + СПб</t>
  </si>
  <si>
    <t>Закупка лекарственных препаратов для лечения пациентов с covid-19 в амбулаторных условиях, за счет резервного фонда Правительства</t>
  </si>
  <si>
    <t>Количество упаковок</t>
  </si>
  <si>
    <t>Закупка оборудования для оказания меди цинской помощи</t>
  </si>
  <si>
    <t>Первичная медицинская помощь, в части профилактики</t>
  </si>
  <si>
    <t>число посещений</t>
  </si>
  <si>
    <t>Первичная медицинская помощь в части диагностики и лечения. Венерология</t>
  </si>
  <si>
    <t>Первичная медицинская помощь в части диагностики и лечения. ВИЧ-инфекция</t>
  </si>
  <si>
    <t>Первичная медицинская помощь в части диагностики и лечения. Психиатрия</t>
  </si>
  <si>
    <t>Первичная медицинская помощь в части диагностики и лечения. Фтизиатрия</t>
  </si>
  <si>
    <t>Первичная медицинская помощь в части диагностики и лечения. Рентгенологическая диагностика</t>
  </si>
  <si>
    <t>Первичная медицинская помощь в части лабораторных исследований</t>
  </si>
  <si>
    <t>Высокотехнологичная медицинская помощь, не включенная в базовую программу обязательного медицинского страхования: 27/онкология</t>
  </si>
  <si>
    <t>Высокотехнологичная медицинская помощь, не включенная в базовую программу обязательного медицинского страхования: 29/отоларингология</t>
  </si>
  <si>
    <t>Высокотехнологичная медицинская помощь, не включенная в базовую программу обязательного медицинского страхования: 32/офтальмология</t>
  </si>
  <si>
    <t>Высокотехнологичная медицинская помощь, не включенная в базовую программу обязательного медицинского страхования: 33/офтальмология</t>
  </si>
  <si>
    <t>Высокотехнологичная медицинская помощь, не включенная в базовую программу обязательного медицинского страхования: 37/педиатрия</t>
  </si>
  <si>
    <t>Высокотехнологичная медицинская помощь, не включенная в базовую программу обязательного медицинского страхования: 39/сердечно-сосудистая хирургия</t>
  </si>
  <si>
    <t>Высокотехнологичная медицинская помощь, не включенная в базовую программу обязательного медицинского страхования: 42/сердечно-сосудистая хирургия</t>
  </si>
  <si>
    <t>Высокотехнологичная медицинская помощь, не включенная в базовую программу обязательного медицинского страхования: 43/сердечно-сосудистая хирургия</t>
  </si>
  <si>
    <t>Высокотехнологичная медицинская помощь, не включенная в базовую программу обязательного медицинского страхования: 44/сердечно-сосудистая хирургия</t>
  </si>
  <si>
    <t>Высокотехнологичная медицинская помощь, не включенная в базовую программу обязательного медицинского страхования: 45/сердечно-сосудистая хирургия</t>
  </si>
  <si>
    <t>Высокотехнологичная медицинская помощь, не включенная в базовую программу обязательного медицинского страхования: 48/сердечно-сосудистая хирургия</t>
  </si>
  <si>
    <t>Высокотехнологичная медицинская помощь, не включенная в базовую программу обязательного медицинского страхования: 55/травматология и ортопедия</t>
  </si>
  <si>
    <t>Высокотехнологичная медицинская помощь, не включенная в базовую программу обязательного медицинского страхования: 53/травматология и ортопедия</t>
  </si>
  <si>
    <t>Высокотехнологичная медицинская помощь, не включенная в базовую программу обязательного медицинского страхования: 58/травматология и ортопедия</t>
  </si>
  <si>
    <t>Высокотехнологичная медицинская помощь, не включенная в базовую программу обязательного медицинского страхования: 65/урология</t>
  </si>
  <si>
    <t>Высокотехнологичная медицинская помощь, не включенная в базовую программу обязательного медицинского страхования: 66/урология</t>
  </si>
  <si>
    <t>Высокотехнологичная медицинская помощь, не включенная в базовую программу обязательного медицинского страхования: 34/сердечно-сосудистая хирургия</t>
  </si>
  <si>
    <t>количество исследований</t>
  </si>
  <si>
    <t>оказание высокотехнологичной медицинской помощи</t>
  </si>
  <si>
    <t>количество пользованных больных</t>
  </si>
  <si>
    <t>проведение работ по переоснащению пансионата "Заря" по инфекционное отделение на 600 коек</t>
  </si>
  <si>
    <t>проведение работы</t>
  </si>
  <si>
    <t>приобретение оборудования</t>
  </si>
  <si>
    <t>количество оборудования</t>
  </si>
  <si>
    <t>приобретение оорудования для оснащения стуктурных подразделений</t>
  </si>
  <si>
    <t>Проведение капитального ремонта государственных учреждений здравоохранения</t>
  </si>
  <si>
    <t>ремонт фасадов</t>
  </si>
  <si>
    <t>тыс.кв.м</t>
  </si>
  <si>
    <t>благоустройство территории</t>
  </si>
  <si>
    <t>кв.м</t>
  </si>
  <si>
    <t>проектирование</t>
  </si>
  <si>
    <t>расходы на приобретение оборудования</t>
  </si>
  <si>
    <t>приобретение оборудования для оснащения вводных объектов здравоохранения</t>
  </si>
  <si>
    <t>приобретение и установка  средств навигации</t>
  </si>
  <si>
    <t>организация начислений и выплат стимулирующего характера</t>
  </si>
  <si>
    <t>количество получателей выплат</t>
  </si>
  <si>
    <t>организация начислений и выплат отпусков и компенсаций</t>
  </si>
  <si>
    <t>приобретение расходного материала для работы вирусологического центра</t>
  </si>
  <si>
    <t>количество расходного материала</t>
  </si>
  <si>
    <t>шт</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</si>
  <si>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детский яслях (ясельных группах детских яслей-садов) дошкольных образовательных организаций: для несовершеннолетних.</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</si>
  <si>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садах (соответствующих группах в детских яселях-садах) дошкольных образовательных организациях: для несовершеннолетних</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</si>
  <si>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общеобразовательных организациях:  для несовершеннолетних</t>
  </si>
  <si>
    <t xml:space="preserve">Первичная медицинская помощь, оказываемая в отделениях (кабинетах) автоматизированного диспансерного обследования детского населения </t>
  </si>
  <si>
    <t>Первичная медицинская помощь, оказываемая в отделениях медики-социальной помощи</t>
  </si>
  <si>
    <t>Первичная медико-санитарная помощь, не включенная в базовую программу обязательного медицинского страхования: в части диагностики и лечения проведение профилактических флюорографических иследований (поликлиниках, противотуберкулезных диспансерах)</t>
  </si>
  <si>
    <t>Первичная медико-санитарная помощь, не включенная в базовую программу обязательного медицинского страхования, в части диагностики и лечения, специализированная медицинская помощь, оказываемая в амбулаторных условиях в кожно-венерологических учреждениях (отделениях, кабинетах): в городских поликлиниках</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</si>
  <si>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помощь,оказываемая в амбулаторных условиях в кабинетах (отделениях) инфекционных заболеваний поликлиник, больниц, центров</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</si>
  <si>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в амбулаторных условиях в медицинских учреждениях общего профиля  (взр.сеть и/или детская сеть) в  психотерапевтических кабинетах:  по обеспечению работы психотерапевта,  по обеспечению работы психолога, по обеспечению работы социального работника</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</si>
  <si>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в амбулаторных условиях в медицинских учреждениях общего профиля  (взр.сеть и/или детскаая сеть) в  психиатрических кабинетах</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</si>
  <si>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централизованной бактериологической  лабораторией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</si>
  <si>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централизованной серологической  лабораторией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</si>
  <si>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по клинической лабораторной диагностике по ВИЧ-инфекции</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</si>
  <si>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по клинической лабораторной диагностике на гепатит В и С</t>
  </si>
  <si>
    <t>запрет на оказание плановой медицинской помощи, простой учреждения в связи с распространением новой коронавирусной инфекцией COVID-19</t>
  </si>
  <si>
    <t>фактическая потребность.</t>
  </si>
  <si>
    <t>Оказание услуг по прелоставлению автомобилей с водитеелм</t>
  </si>
  <si>
    <t>Количество автомобилей</t>
  </si>
  <si>
    <t>Запрет на оказание плановой медицинской помощи, в том числе плановой госпитализации в связи с распространением новой коронавирусной инфекцией COVID-19. Постановление Главного государственного санитарного врача по Санкт-Петербургу от 23.03.2020 № 3 "О дополнительных мерах по снижению рисков распространения COVID-2019 в Санкт-Петербурге" (с изменениями и дополнениями)</t>
  </si>
  <si>
    <t>Запрет на санаторно-курортное лечение в связи с распространением новой коронавирусной инфекцией COVID-19. Постановление Главного государственного санитарного врача по Санкт-Петербургу от 23.03.2020 № 3 "О дополнительных мерах по снижению рисков распространения COVID-2019 в Санкт-Петербурге" (с изменениями и дополнениями), Постановление Правительства Санкт-Петербурга от 30.03.2020 № 167 "О внесении изменений в постановление Правительства Санкт-Петербурга от 13.03.2020 № 121" пункт 2-7.</t>
  </si>
  <si>
    <t>создание локальных вычислительных сетей</t>
  </si>
  <si>
    <t>количество объектов</t>
  </si>
  <si>
    <t>внедрение медицинской информационной системы, расширение масштабирования, лицензирование новых рабочих мест, подключенных к  МИС</t>
  </si>
  <si>
    <t>количество учреждений</t>
  </si>
  <si>
    <t xml:space="preserve">оснащение рабочих мест медицинского персонала </t>
  </si>
  <si>
    <t>По состоянию на 01.01.2021 имеются заключенные, но не исполненные контракты на сумму 1161,6 тыс.руб. (срок выполнения работ по кнтрактам - до 31.05.2021). После выполнения работ по  данным контрактам процент  исполнния данного мероприятия составит 98,5%.</t>
  </si>
  <si>
    <t>Выполнение работ на проведение обследования кровли и крыши здания СПб ГБУЗ "Городская больница Святого Праведного Иоанна Кронштадтского", расположенного по адресу: Санкт-Петербург, Кронштадт, ул. Газовый завод д. 1, литер А.</t>
  </si>
  <si>
    <t>Количество объектов</t>
  </si>
  <si>
    <t>Выполнение работ по ремонту помещений 4, 5 в здании СПб ГБУЗ "Городская больница Святого Праведного Иоанна Кронштадтского" по адресу: СПб, г. Кронштадт, ул. Газовый завод, д. 3 лит. А"</t>
  </si>
  <si>
    <t xml:space="preserve">Ремонт помещений и разработка ПСД СПб ГБУЗ "Городская поликлиника №74" </t>
  </si>
  <si>
    <t>Единица</t>
  </si>
  <si>
    <t>По состоянию на 01.01.2021 заключен контракт на сумму 1 161, 6 тыс.руб. Срок действия контракта - до 31.05.2021. После выполнения работ по контракту процент  исполнения мероприятия составит 100%.</t>
  </si>
  <si>
    <t xml:space="preserve">Приобретение медицинского оборудования для нужд СПб ГБУЗ "Городская поликлиника №74" </t>
  </si>
  <si>
    <t>Количество единиц оборудования</t>
  </si>
  <si>
    <t xml:space="preserve">Закупка компьютерного оборудования и оргтехники (АРМ, ИБП, МФУ) для СПБ ГБУЗ "Городская поликлиник № 74" (средства депутатов) </t>
  </si>
  <si>
    <t>Приобретение комплектов медицинского оборудования для нужд СПб ГБУЗ "Городская больница Святого Праведного Иоанна Кронштадтского"</t>
  </si>
  <si>
    <t>Приобретение комплектов медицинского оборудования для нужд СПб ГБУЗ "Городская больница Святого Праведного Иоанна Кронштадтского" (средства депутатов)</t>
  </si>
  <si>
    <t>Приобретение комплектов немедицинского оборудования в СПб ГБУЗ "Городская больница Святого Праведного Иоанна Кронштадтского"  (средства депутатов)</t>
  </si>
  <si>
    <t>Приобретение АРМ медицинского персонала в СПб ГБУЗ "Городская больница Святого Праведного Иоанна Кронштадтского"  (средства депутатов)</t>
  </si>
  <si>
    <t>Оказание  экстренной медицинской помощи иностранным гражданам и при заболеваниях, вкл. в базовую программу ОМС, гражданам, не идентифицированным и не застрахованным в системе ОМС, в амбулаторных условиях</t>
  </si>
  <si>
    <t>Обеспечение работы в специализированных детских садах для  детей с нарушением речи: врач-педиатр,  врач-оториноларинголог, медицинская сестра</t>
  </si>
  <si>
    <t>Обеспечение  работы в общеобразовательных учреждениях: врач-педиатр, медицинская сестра</t>
  </si>
  <si>
    <t>Был приостановлен  прием на 2 месяца</t>
  </si>
  <si>
    <t>Была приостановлена диспансеризация  на 2 месяца</t>
  </si>
  <si>
    <t>Был приостановлен амбулаторный прием на 2 месяца</t>
  </si>
  <si>
    <t>Расходы  на приобретение лекарственных препаратов для лечения пациентов с COVID-19 в амбулаторных условиях, за счет средств резервного фонда Правительства РФ</t>
  </si>
  <si>
    <t> Кол-во закупленных упаковок (МНН по контракту число)</t>
  </si>
  <si>
    <t>уп.</t>
  </si>
  <si>
    <t>Поставка медицинского оборудования</t>
  </si>
  <si>
    <t xml:space="preserve">Количество единиц оборудования </t>
  </si>
  <si>
    <t>Оснащение АРМ</t>
  </si>
  <si>
    <t>Выполнение работ по капитальному ремонту учреждений здравоохранения</t>
  </si>
  <si>
    <t>Количество  учреждений</t>
  </si>
  <si>
    <t xml:space="preserve">Площадь отремонтированных помещений </t>
  </si>
  <si>
    <t>кв. м.</t>
  </si>
  <si>
    <t>Поставка легковых автомобилей</t>
  </si>
  <si>
    <t xml:space="preserve">Количество единиц </t>
  </si>
  <si>
    <t xml:space="preserve">Выплаты стимулирующего характера </t>
  </si>
  <si>
    <t>Количество сотрудников</t>
  </si>
  <si>
    <t>Выплата компенсаций за неиспользованные отпуска медицинским и иным работникам</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</si>
  <si>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яслях (ясельных группах детских яслей-садов) дошкольных образовательных организаций: для несовершеннолетних)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</si>
  <si>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яслях (ясельных группах детских яслей-садов) дошкольных образовательных организаций: для несовершеннолетних с поражением центральной нервной системы и умственной отсталостью)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</si>
  <si>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яслях (ясельных группах детских яслей-садов) дошкольных образовательных организаций: для несовершеннолетних с хроническими болезнями глаза, его придаточного аппарата и орбиты)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</si>
  <si>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яслях (ясельных группах детских яслей-садов) дошкольных образовательных организаций: для несовершеннолетних с поражением центральной нервной системы и другими нарушениями опорно-двигательного аппарата)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</si>
  <si>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садах (соответствующих группах в детских яслях-садах) дошкольных образовательных организаций: для несовершеннолетних)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</si>
  <si>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садах (соответствующих группах в детских яслях-садах) дошкольных образовательных организаций: для несовершеннолетних с нарушением слуха)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</si>
  <si>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садах (соответствующих группах в детских яслях-садах) дошкольных образовательных организаций: для несовершеннолетних
 с хроническими болезнями глаза, его придаточного аппарата и орбиты)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</si>
  <si>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детских садах (соответствующих группах в детских яслях-садах) дошкольных образовательных организаций: для несовершеннолетних
 с поражением центральной нервной системы  и другими нарушениями опорно-двигательного аппарата)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</si>
  <si>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(вдетских садах (соответствующих группах в детских яслях-садах) дошкольных образовательных организаций: для несовершеннолетних с поражением центральной нервной системы и умственной отсталостью)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</si>
  <si>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общеобразовательных организациях:  для несовершеннолетних)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</si>
  <si>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общеобразовательных организациях:  для несовершеннолетних с поражением центральной нервной системы и умственной отсталостью)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</si>
  <si>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общеобразовательных организациях:  для несовершеннолетних с хроническими болезнями глаза, его придаточного аппарата и орбиты)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</si>
  <si>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(в профессиональных образовательных организациях: для несовершеннолетних)   </t>
  </si>
  <si>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(первичная медицинская помощь, оказываемая в  отделениях 
медико-социальной помощи)   </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</si>
  <si>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(первичная специализированная медико-санитарная помощь, оказываемая в  амбулаторных условиях в поликлиниках, центрах (прием логопеда)</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</si>
  <si>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профилактики (первичная специализированная медико-санитарная помощь, оказываемая во врачебно-физкультурных диспансерах (отделениях, кабинетах) населению, проживающему на территории обслуживания диспансера (отделения, кабинета) (прием врача по спортивной медицине)</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</si>
  <si>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кожно-венерологических учреждениях (отделениях, кабинетах): 
в городских поликлиниках)</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</si>
  <si>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кабинетах (отделениях) инфекционных заболеваний поликлиник, больниц, центров)</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</si>
  <si>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психоневрологических  диспансерах (взрослая сеть) с количеством прикрепленного населения  до 250 тысяч человек включительно)</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</si>
  <si>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психоневрологических диспансерах  (взрослая сеть)  в  логопедических кабинетах)</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</si>
  <si>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психоневрологических диспансерах (взрослая сеть)  в психотерапевтических кабинетах)</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</si>
  <si>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психоневрологических диспансерах (детская сеть)</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</si>
  <si>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медицинских учреждениях общего профиля  (взрослая сеть и/или детская сеть) в  психотерапевтических кабинетах:  по обеспечению работы психотерапевта,  по обеспечению работы психолога, по обеспечению работы социального работника)</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</si>
  <si>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учащимся школ-интернатов, специальных учебно-воспитательных учреждений, специальных профессионально-технических училищ с задержкой психического развития, умственной отсталостью в психоневрологических диспансерах)</t>
  </si>
  <si>
    <t>Первичная медико-санитарная помощь, не включенная в базовую программу обязательного медицинского страхования (первичная специализированная медико-санитарная помощь, оказываемая в амбулаторных условиях в кабинетах медико-социально-психологической помощи в психоневрологических диспансерах (диспансерных отделениях психиатрических больниц)</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</si>
  <si>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в амбулаторных условиях в психоневрологических диспансерах  (взрослая сеть)  в кабинетах сексопатологии)</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</si>
  <si>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(проведение профилактических флюорографических исследований (в поликлиниках, противотуберкулезных диспансерах)</t>
  </si>
  <si>
    <t xml:space="preserve">Первичная медико-санитарная помощь, Акушерство </t>
  </si>
  <si>
    <t>Первичная медико-санитарная помощь, Амбулаторно, Гериатрия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</si>
  <si>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в амбулаторных условиях в Центре профессиональной патологии: осуществление консультативно-профилактического приема: в поликлинике)</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</si>
  <si>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(специализированная медицинская помощь, оказываемая в амбулаторных условиях в Центре профессиональной патологии: осуществление консультативно-экспертного приема в поликлинике)</t>
  </si>
  <si>
    <t>Первичная медико-санитарная помощь, проведение углубленных медицинских обследований спортсменов субъекта Российской Федерации (специализированная медицинская помощь, оказываемая во врачебно-физкультурных отделениях (кабинетах)  в составе поликлиник: лицам, занимающимся спортом в учреждениях физкультурно-спортивной направленности и иных учреждениях и организациях различных организационно-правовых форм собственности)</t>
  </si>
  <si>
    <t>Первичная медико-санитарная помощь, проведение углубленных медицинских обследований спортсменов субъекта Российской Федерации (специализированная медицинская помощь, оказываемая во врачебно-физкультурных отделениях (кабинетах) в составе поликлиник: учащимся специализированных детско-юношеских спортивных школ олимпийского резерва, детско-юношеских спортивных школ, центров паралимпийской подготовки, центров физической культуры, спорта и здоровья)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</si>
  <si>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Дневной стационар. Психиатрия.</t>
  </si>
  <si>
    <t>Специализированная медицинская помощь (за исключением высокотехнологичной медицинской помощи), Гериатрия, Дневной стационар.</t>
  </si>
  <si>
    <t>Первичная медико-санитарная помощь, не включенная в базовую программу обязательного медицинского страхования, оказываемая в условиях дневных стационаров в психоневрологических диспансерах (специализированная медицинская помощь, оказываемая в условиях дневных стационаров в психиатрических (психоневрологических) учреждениях (отделениях)</t>
  </si>
  <si>
    <t>Паллиативная медицинская помощь (паллиативная медицинская помощь, оказываемая в амбулаторных условиях в отделениях паллиативной медицинской помощи)</t>
  </si>
  <si>
    <t>Обеспечение пациентов, лекарственными препаратами для лечения COVID-19</t>
  </si>
  <si>
    <t>Количество пациентов, получивших препараты</t>
  </si>
  <si>
    <t>Количесво закупленного оборудования и мебели</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</si>
  <si>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централизованной цитологической лабораторией)</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</si>
  <si>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централизованной серологической лабораторией)</t>
  </si>
  <si>
    <t>Первичная медико-санитарная помощь, не включенная в базовую программу обязательного медицинского страхования (специализированная медицинская помощь, оказываемая централизованной бактериологической лабораторией)</t>
  </si>
  <si>
    <t>Выполнение работ по ремонту помещений и отделений учреждений здравоохранения района</t>
  </si>
  <si>
    <t>Площадь помещений</t>
  </si>
  <si>
    <t>Трансплантационная координация потенциальных доноров</t>
  </si>
  <si>
    <t>Приобретение медицинского оборудования</t>
  </si>
  <si>
    <t>Количество закупленного оборудования</t>
  </si>
  <si>
    <t>Приобретение средств индивидуальной защиты</t>
  </si>
  <si>
    <t>Количество закупленных средств индивидуальной защиты</t>
  </si>
  <si>
    <t>Приобретение средств дезинфекции</t>
  </si>
  <si>
    <t>Количество закупленных средств</t>
  </si>
  <si>
    <t>В СПБ ГБУЗ "Городская больница № 33" ежедневно проводятся обходы больных с ОНМК (за 2020 год 475 пациентов), находящихся в отделениях реанимации и интесивной терапии неврологического отделения
с целью выявления пациентов с повреждением головного мозга. Трансплантационный координатор проводит идентификацию с точки зрения пригодности к органному донорству: анализ медицинских данных, истории болезни, установление наличия или отсутствия медицинских противопоказаний.  лекс мероприятий по диагностике и констатации смерти человека на основании диагноза смерти мозга. За  2020 год пациентов, пригодных к органному донорству не выявлено.</t>
  </si>
  <si>
    <t>Приобретение медицинского оборудования и мебели</t>
  </si>
  <si>
    <t>Количество единиц оборудования и мебели</t>
  </si>
  <si>
    <t>Приобретение немедецинского оборудования</t>
  </si>
  <si>
    <t>Обеспечение выплат стимулирующего характера медицинским работникам учреждений здравоохранения</t>
  </si>
  <si>
    <t>Количество сотрудников, получивших выплаты</t>
  </si>
  <si>
    <t>Обеспечение отпускных по выплатам стимулирующего характера медицинским работникам учреждений здравоохранения, получающим выплаты за счет средств федерального бюджета</t>
  </si>
  <si>
    <t>Количество сотрудников, которым произведена оплата отпускных за счет федеральных средств</t>
  </si>
  <si>
    <t>Закупка расходных материалов для лабораторной диагности COVID-19</t>
  </si>
  <si>
    <t>Количество закупленных расходных материалов</t>
  </si>
  <si>
    <t>Закупка тест-систем для лабораторной диагности COVID-20</t>
  </si>
  <si>
    <t>Количество закупленных тест-систем</t>
  </si>
  <si>
    <t>Оснащение медицинским оборудованием детского поликлинического отделения (закупка за счет средств федерального и регионального бюджетов)</t>
  </si>
  <si>
    <t xml:space="preserve">ед. </t>
  </si>
  <si>
    <t>Приобретение АРМ, планшетов (закупка за счет средств федерального и регионального бюджетов)</t>
  </si>
  <si>
    <t>Количество оборудования</t>
  </si>
  <si>
    <t>Приобретение МФУ, принтеры (закупка за счет средств федерального и регионального бюджетов)</t>
  </si>
  <si>
    <t>Приобретение серверного оборудования  (закупка за счет средств федерального и регионального бюджетов)</t>
  </si>
  <si>
    <t>Монтаж локально-вычеслительной сети  (закупка за счет средств федерального и регионального бюджетов)</t>
  </si>
  <si>
    <t>Количество зданий оснащенных ЛВС</t>
  </si>
  <si>
    <t>Проведение мероприятий по развитию МИС (закупка за счет средств федерального и регионального бюджетов)</t>
  </si>
  <si>
    <t>Количество учреждений, проводивших мероприятия по развитию МИС</t>
  </si>
  <si>
    <t xml:space="preserve">Причинами неисполнения на 0,26%  является экономия по результатам проведения аукционов в электронной форме. </t>
  </si>
  <si>
    <t>Работы по утеплению труб</t>
  </si>
  <si>
    <t>Работы по текущему ремонту систем отопления</t>
  </si>
  <si>
    <t>Работы по текущему ремонту фасадов</t>
  </si>
  <si>
    <t>Работы по текущему ремонту цоколя</t>
  </si>
  <si>
    <t>Услуги по подготовке систем отопления зданий</t>
  </si>
  <si>
    <t>Работы по текущему ремонту ворот</t>
  </si>
  <si>
    <t>Услуги по техническому обслуживанию здания</t>
  </si>
  <si>
    <t>Услуги по вывозу и утилизации отходов</t>
  </si>
  <si>
    <t>Услуги по дератизации по дезинсекции</t>
  </si>
  <si>
    <t>Горячее водоснабжение</t>
  </si>
  <si>
    <t>Канализирование - холодная вода</t>
  </si>
  <si>
    <t xml:space="preserve">Работы по модернизации пожарной сигнализации </t>
  </si>
  <si>
    <t xml:space="preserve">Прочие услуги </t>
  </si>
  <si>
    <t>Закладка лекарственных средств, медицинского инвентаря и имущества. Закрытые аукционы. Сведения содержащие государственную тайну</t>
  </si>
  <si>
    <t>Поставка металлических поддонов</t>
  </si>
  <si>
    <t>Поставка угля</t>
  </si>
  <si>
    <t>тн.</t>
  </si>
  <si>
    <t>Поставка упаковочной бумаги</t>
  </si>
  <si>
    <t>кг</t>
  </si>
  <si>
    <t>Поставка шпагата</t>
  </si>
  <si>
    <t>пог.м</t>
  </si>
  <si>
    <t>Разработка ПСД на монтаж лифтов</t>
  </si>
  <si>
    <t>Количество лифтов на замену которых разработана ПСД</t>
  </si>
  <si>
    <t>Замена лифтов</t>
  </si>
  <si>
    <t>Количество лифтов, плинируемых к замене</t>
  </si>
  <si>
    <t>Приобретение лекарственных препаратов для лечения пациентов с COVID-19 в амбулаторных условиях, за счет средств резервного фонда Правительства РФ</t>
  </si>
  <si>
    <t>Ликвидация учреждения . Государственное задание не устанавливалось</t>
  </si>
  <si>
    <t>Создание единого цифрового контура здравоохранения на основе единой государственной информационной системы в сфере здравоохранения (ЕГИСЗ)</t>
  </si>
  <si>
    <t xml:space="preserve">Количество оснащенных и модернизированных автоматизированных рабочих мест </t>
  </si>
  <si>
    <t>Количество учреждений, внедривших МИС</t>
  </si>
  <si>
    <t>Выполнение капитального ремонта государственных учреждений здравоохранения</t>
  </si>
  <si>
    <t>Изготовление проектно-сметной документации на  проведение капитального ремонта государственных учреждений здравоохранения</t>
  </si>
  <si>
    <t>Количество разработанных ПСД</t>
  </si>
  <si>
    <t>Исследование снятых с пациентов клещей на наличие клещевого энцефалита</t>
  </si>
  <si>
    <t>Услуги по предоставлению легкового автомобиля с водителем</t>
  </si>
  <si>
    <t>Количество машино-часов</t>
  </si>
  <si>
    <t>Приобретение  оборудования</t>
  </si>
  <si>
    <t>Замена лифтового оборудования</t>
  </si>
  <si>
    <t>Обеспечение  выплат стимулирующего характера за особые условия труда и дополнительную нагрузку медицинским работникам</t>
  </si>
  <si>
    <t>Предоставление выплат стимулирующего характера за выполнение особо важных работ медицинским и иным работникам</t>
  </si>
  <si>
    <t>Оплата отпусков и выплата компенсаций за неиспользованные отпуска медицинским и иным работникам</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</si>
  <si>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детских яслях (ясельных группах) дошкольных образовательных организациях: для несовершеннолетних</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</si>
  <si>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детских садах (соответствующих группах в детских яслях-садах) дошкольных образовательных организаций: для несовершеннолетних</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</si>
  <si>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детских садах (соответствующих группах в детских яслях-садах) дошкольных образовательных организаций: для несовершеннолетних с нарушением слуха: врач-педиатр (фельдшер), врач-оториноларинголог, медицинская сестра (фельдшер), санитарка</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</si>
  <si>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общеобразовательных организациях: для несовершеннолетних</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</si>
  <si>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детских яслях (ясельных группах детских яслей-садов) дошкольных образовательных организаций: для несовершеннолетних с поражением центральной нервной системы и умственной отсталостью: врач-педиатр (фельдшер), врач-психиатр детский, врач по лечебной физкультуре, медицинская сестра (фельдшер),  санитарка</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</si>
  <si>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детских садах (соответствующих группах в детских яслях-садах) дошкольных образовательных организаций: для несовершеннолетних с поражением центральной нервной системы и умственной отсталостью: врач-педиатр фельдшер), врач-психиатр детский, медицинская сестра (фельдшер),  санитарка</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</si>
  <si>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общеобразовательных организациях: для несовершеннолетних с поражением центральной нервной системы и умственной отсталостью: врач педиатр (фельдшер), врач-психиатр детский, медицинская сестра (фельдшер), санитарка</t>
  </si>
  <si>
    <t>Базовая услуга: первичная медико-санитарная помощь, не включенная в базовую программу обязательного медицинского страхования.
Содержание услуги 1: первичная медико-санитарная помощь, в части профилактики.
Условия (формы) оказания услуги 1: амбулаторно.
в общеобразовательных организациях: для несовершеннолетних с поражением центральной нервной системы и другими нарушениями опорно-двигательного аппарата: врач-педиатр (фельдшер), врач-травматолог-ортопед врач-физиотерапевт, врач по лечебной физкультуре, медицинская сестра (фельдшер), медицинская сестра травматолога-ортопеда, санитарка</t>
  </si>
  <si>
    <t xml:space="preserve">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рентгенологическая диагностика.
Содержание услуги 3: проведение диагностических флюорографических исследований: флюорографический кабинет.
</t>
  </si>
  <si>
    <t xml:space="preserve">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рентгенологическая диагностика.
Содержание услуги 3: проведение профилактических флюорографических исследований (в поликлиниках, противотуберкулезных диспансерах).
</t>
  </si>
  <si>
    <t xml:space="preserve">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ВИЧ-инфекция.
Содержание услуги 3: специализированная медицинская помощь, оказываемая в амбулаторных условиях в кабинетах (отделениях) инфекционных заболеваний поликлиник, больниц, центров
</t>
  </si>
  <si>
    <t xml:space="preserve">Базовая услуга: первичная медико-санитарная помощь.
- Содержание услуги 1: гериатрия.
Условия (формы) оказания услуги 1: амбулаторно.
Содержание услуги 2: не применяется.
Содержание услуги 3: специализированная медицинская помощь, оказываемая в амбулаторных условиях в гериатрических  кабинетах поликлиник.
</t>
  </si>
  <si>
    <t xml:space="preserve">Содержание услуги 1: первичная медико-санитарная помощь в части диагностики и лечения.
Условия (формы) оказания услуги 1: амбулаторно.
Содержание услуги 2: психиатрия.
Содержание услуги 3: специализированная медицинская помощь, оказываемая в амбулаторных условиях в медицинских учреждениях общего профиля  (взрослая сеть и /или детская сеть) в  психиатрических кабинетах.
</t>
  </si>
  <si>
    <t xml:space="preserve">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венерология.
Содержание услуги 3: специализированная медицинская помощь, оказываемая в амбулаторных условиях в кожно-венерологических учреждениях (отделениях, кабинетах): в городских поликлиниках.
</t>
  </si>
  <si>
    <t xml:space="preserve">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фтизиатрия.
</t>
  </si>
  <si>
    <t xml:space="preserve">Базовая услуга: первичная медико-санитарная помощь.
- Содержание услуги 1: акушерство.
Условия (формы) оказания услуги 1: амбулаторно.
Содержание услуги 2: не применяется.
Содержание услуги 3: Специализированная медицинская помощь, оказываемая в амбулаторных условиях в консультативно-диагностических центрах для подростков.
</t>
  </si>
  <si>
    <t xml:space="preserve">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профилактики.
Условия (формы) оказания услуги 1: амбулаторно.
Содержание услуги 2: не применяется.
Содержание услуги 3: Первичная медицинская помощь, оказываемая в  отделениях медико-социальной помощи
</t>
  </si>
  <si>
    <t>Закупка лекарственных препаратов для лечения пациентов с COVID-19 рных условиях</t>
  </si>
  <si>
    <t>Закупка лек.препаратов</t>
  </si>
  <si>
    <t>упаковка</t>
  </si>
  <si>
    <t>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Наименование показателя (содержание услуги 2): Проведение диагностических флюорографических исследований: флюорографический кабинет (при использовании пленочного аппарата, цифрового аппарата).
Содержание услуги 3: Рентгенологическая диагностика.</t>
  </si>
  <si>
    <t>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ВИЧ-инфекция.
Содержание услуги 3: специализированная медицинская помощь, оказываемая в амбулаторных условиях в кабинетах (отделениях) инфекционных заболеваний поликлиник, больниц, центров.</t>
  </si>
  <si>
    <t xml:space="preserve">Базовая услуга: первичная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психиатрия.
Содержание услуги 3: специализированная медицинская помощь, оказываемая в амбулаторных условиях в медицинских учреждениях общего профиля  (взрослая сеть и/или детская сеть) в  диспансерных психиатрических отделениях.
</t>
  </si>
  <si>
    <t>Базовая услуга: паллиативная медицинская помощь.
- Содержание услуги 1: не применяется.
Условия (формы) оказания услуги 1: стационар.
Содержание услуги 3: паллиативная медицинская помощь, оказываемая в стационарных условиях в отделениях паллиативной медицинской помощи.</t>
  </si>
  <si>
    <t>случай госпитализации</t>
  </si>
  <si>
    <t xml:space="preserve">Базовая услуга: паллиативная медицинская помощь.
- Содержание услуги 1: не применяется.
Условия (формы) оказания услуги 1: стационар.
Содержание услуги 3: паллиативная медицинская помощь, оказываемая в стационарных условиях в отделениях сестринского ухода.
</t>
  </si>
  <si>
    <t xml:space="preserve">Наименование государственной услуги (работы) регионального перечня (классификатора) государственных (муниципальных) услуг и работ Санкт-Петербурга: 
- обеспечение лечебным питанием.
Условия оказания государственной (муниципальной) услуги или выполнения работы: стационар.
</t>
  </si>
  <si>
    <t>Число пациентов</t>
  </si>
  <si>
    <t xml:space="preserve">Базовая услуга: первичная  специализированная медико-санитарная помощь, не включенная в базовую программу обязательного медицинского страхования.
- Содержание услуги 1: первичная медико-санитарная помощь в части диагностики и лечения.
Условия (формы) оказания услуги 1: амбулаторно.
Содержание услуги 2: клиническая лабораторная диагностика.
Содержание услуги 3: специализированная медицинская помощь, оказываемая вирусологическими центрами
</t>
  </si>
  <si>
    <t>Оснащение автоматизированных рабочих мест</t>
  </si>
  <si>
    <t>Закупка оборудования</t>
  </si>
  <si>
    <t>единиц оборудования</t>
  </si>
  <si>
    <t xml:space="preserve">Оснащение ЛВС </t>
  </si>
  <si>
    <t>монтаж локальной вычислительной сети</t>
  </si>
  <si>
    <t>Количество портов</t>
  </si>
  <si>
    <t>Внедрение МИС</t>
  </si>
  <si>
    <t>доработка существующих медицинских информационных систем</t>
  </si>
  <si>
    <t>программный продукт</t>
  </si>
  <si>
    <t xml:space="preserve">Закупка МИС </t>
  </si>
  <si>
    <t>Закупка медицинских информационных систем</t>
  </si>
  <si>
    <t>Аппаратно-программный комплекс</t>
  </si>
  <si>
    <t>Обеспечение безопасности ПД(персональных данных)</t>
  </si>
  <si>
    <t>Закуака лицензий</t>
  </si>
  <si>
    <t>Единиц лицензий</t>
  </si>
  <si>
    <t>Расходы на капитальный ремонт учреждений здравоохранения</t>
  </si>
  <si>
    <t>Перепрофилирование учреждения для приема инфекционных больных</t>
  </si>
  <si>
    <t>Разработка ПСД, проведение историко-культурной экспертизы</t>
  </si>
  <si>
    <t>Проведение мероприятий по лабораторным исследованиям клещей, снятых с пострадавших</t>
  </si>
  <si>
    <t>Проведение серологического обследования на напряженность иммунитета к вирусу кори</t>
  </si>
  <si>
    <t>Оборудование для оснащения кабинета профилактики новой коронавирусной инфекции</t>
  </si>
  <si>
    <t xml:space="preserve">единиц 
оборудования
</t>
  </si>
  <si>
    <t>Коммунальные услуги</t>
  </si>
  <si>
    <t>кВ/час</t>
  </si>
  <si>
    <t>Оказание услуг по обеспечению контрольно-пропускного режима, охране служебных помещений и материальных ценностей по адресу: Санкт-Петербург, пос. Стрельна, Львовская ул., д.16, строение 1</t>
  </si>
  <si>
    <t>месяц</t>
  </si>
  <si>
    <t>Трансплантационная кординация потенциальных доноров органов, Кондиционирование потенциального донора.</t>
  </si>
  <si>
    <t>Изъятие донорских органов</t>
  </si>
  <si>
    <t>Проведение ремонта медицинского оборудования после коммунальной аварии</t>
  </si>
  <si>
    <t xml:space="preserve">Проведение ремонта </t>
  </si>
  <si>
    <t>Приобретение оборудование и инвентаря стоимостью менее 100 тыс.руб. за ед.для оказания мед. Помощи больным коронавирусной инфекцией</t>
  </si>
  <si>
    <t xml:space="preserve">Закупка оборудование </t>
  </si>
  <si>
    <t>Приобретение антисептиков</t>
  </si>
  <si>
    <t>Закупка антисептиков</t>
  </si>
  <si>
    <t>Приобретение средств защиты</t>
  </si>
  <si>
    <t>Закупка средств защиты</t>
  </si>
  <si>
    <t>Приобретение одноразовой посуды для больных стационара, контейнеров для мед.отходов</t>
  </si>
  <si>
    <t>Закупка одноразовой посуды</t>
  </si>
  <si>
    <t>Приобретение реагентов и расходных материалов к вакцинации против коронавирусной инфекции</t>
  </si>
  <si>
    <t>Закупка расх.материалов и реагентов</t>
  </si>
  <si>
    <t>набор</t>
  </si>
  <si>
    <t>Фактическое количество исследований СПб ГБУЗ «Городская поликлиника №122»</t>
  </si>
  <si>
    <t>Фактическое потребление СПб ГБУЗ «Городская поликлиника №122»</t>
  </si>
  <si>
    <t>Фактически оказанные услуги СПб ГБУЗ «Городская поликлиника №122»</t>
  </si>
  <si>
    <t xml:space="preserve">Неисполнение у СПб ГБУЗ «Николаевская больница» в результате отсутствия поставки средств индивидуальной защиты персонала в рамках исполнения  ИП Богданова Анастасия Анатольевна ГК № 405/20 от 25.11.2020 на сумму 196 000,26 руб. </t>
  </si>
  <si>
    <t>Субсидии на приобретение оборудования для оснащения государственных учреждений здравоохранения, функционирующих в системе обязательного медицинского страхования</t>
  </si>
  <si>
    <t>Приобретение оборудования для обеспечения уставной деятельности учреждения</t>
  </si>
  <si>
    <t>Неисполнение у СПб ГБУЗ «Николаевская больница»  в результате отсутствия поставки пресса гидравлического в рамках исполнения  ООО "Елань" ГК №476/20 от 18.12.2020 на сумму 410 000,00 руб.</t>
  </si>
  <si>
    <t>ед. оборудования</t>
  </si>
  <si>
    <t>Реализация плана мероприятий по созданию условий для беспрепятственного доступа инвалидов и других маломобильных групп населения к объектам социальной инфраструктуры</t>
  </si>
  <si>
    <t>Закупка и установка носителей информации о путях движения для всех категорий инвалидов</t>
  </si>
  <si>
    <t>Приобретение лестничного гусеничного подъемника</t>
  </si>
  <si>
    <t>Выполнение работ по обеспечению доступной среды для ММГН</t>
  </si>
  <si>
    <t>Работа по обеспечению доступной среды для ММГН</t>
  </si>
  <si>
    <t>Расходы на выпл. стимул.характ. за особ. услов. труда и доп.нагрузку мед.работ-м, оказ. мед.помощь гражд-м, у которых выявл. новая коронавирусная инфекция, и лицам из групп риска зараж. новой коронавирусной инфекцией, за счет ср-в рез.фонда Правит-ва РФ</t>
  </si>
  <si>
    <t>Расходы на выплаты стимул.характ.за выполнение особо важных работ мед.и иным работникам,непосредственно участвующим в оказании медицинской помощи гражданам,у которых выявлена новая коронавирусная инфекция,за счет средств резервного фонда Правительства РФ</t>
  </si>
  <si>
    <t>Прибретение медикаментов, диагностических препаратов и реагентов</t>
  </si>
  <si>
    <t>наборы</t>
  </si>
  <si>
    <t>Паллиативная медицинская помощь, оказываемая в амбулаторных условиях в хосписах, отделениях-хосписах, кабинетах (взрослая сеть)</t>
  </si>
  <si>
    <t>Первичная специализированная медико-санитарная помощь, оказываемая в психиатрических (психоневрологических) учреждениях (отделениях): в медико-реабилитационном отделении</t>
  </si>
  <si>
    <t>Отклонение связано с отсутствием полноценной работы в условиях ограничений, связанных с недопущением распространения новой короновирусной инфекции, вызванной 2019nCoV, запретом на проведение спортивных мероприятий, посещение плавательных бассейнов и фитнесс-центров, проведение групповых физкультурных занятий с населением, простоем учреждения с апреля по июнь</t>
  </si>
  <si>
    <t>Уменьшение фактического количества прибывающих детей в СПб ГБУЗ "Психоневрологический дом ребенка №8 Красногвардейского района"</t>
  </si>
  <si>
    <t xml:space="preserve">Оснащение детских поликлиник, детских поликлинических отделений медицинских организаций медицинскими изделиями СПб ГБУЗ "Детская городская поликлиника № 68" </t>
  </si>
  <si>
    <t>Реализация регионального проекта ЕГИСЗ в соответствии Адресной программой для учреждений здравоохранения Красногвардейского района Санкт-Петербурга</t>
  </si>
  <si>
    <t>Разработка проектно-сметной документации на ремонт и оборудование крыльца</t>
  </si>
  <si>
    <t>Разработка проектно-сметной документации на ремонт и оборудование помещений</t>
  </si>
  <si>
    <t>Разработка проектно-сметной документации на ремонт и оборудование помещений 1 этажа</t>
  </si>
  <si>
    <t>Разработка проектно-сметной документации на ремонт и оборудование помещений 2 этажа</t>
  </si>
  <si>
    <t>Разработка проектно-сметной документации на ремонт входных групп</t>
  </si>
  <si>
    <t>Выполнение работ по ограждению кровли перилами</t>
  </si>
  <si>
    <t>Выполнение работ по ремонту коммерческого узла учета тепловой энергии</t>
  </si>
  <si>
    <t>Разработка рабочей документации на ремонт коммерческого узла учета тепловой энергии</t>
  </si>
  <si>
    <t>Разработка проектно-сметной документации на замену ГРЩ и технологического присоединения</t>
  </si>
  <si>
    <t xml:space="preserve">Выполнение ремонтных электромонтажных работ в офисах ВОП по адресам: пр.Пискаревский, д.159, корп.7, лит.А, пр.Малоохтинский, д.96/2, лит.А, пр.Новочеркасский, д.25, корп.1, лит.А            </t>
  </si>
  <si>
    <t>Осуществление технологического присоединения к электрическим сетям</t>
  </si>
  <si>
    <t>Ремонт входных групп по адресу</t>
  </si>
  <si>
    <t xml:space="preserve">Выполнение работ по ремонту помещений центра амбулаторной онкологической помощи с дневным стационаром </t>
  </si>
  <si>
    <t xml:space="preserve">Оказание услуг по разработке проектно-сметной документации на замену ГРЩ и технологического присоединения </t>
  </si>
  <si>
    <t>Выполнение электромонтажных работ по замене ГРЩ</t>
  </si>
  <si>
    <t>Выполнение работ по капитальному ремонту помещения бассейна</t>
  </si>
  <si>
    <t>Выполнение работ по капитальному ремонту коридоров 2-го этажа</t>
  </si>
  <si>
    <t>Выполнение работ по ремонту и перепланировке помещений для свободного доступа инвалидов и маломобильных групп населения</t>
  </si>
  <si>
    <t xml:space="preserve">Выполнение работ по ремонту коридоров 1-го и 2-го этажей, помещений цокольного этажа, лестницы     </t>
  </si>
  <si>
    <t xml:space="preserve">Выполнение работ по ремонту коммерческого узла учета тепловой энергии </t>
  </si>
  <si>
    <t>Выполнение работ по замене дверных блоков</t>
  </si>
  <si>
    <t>СПб ГБУЗ "Городская поликлиника № 17"
ОВОП с дневным стационаром №1, ул.Стахановцев, д.12, лит.А, пом 5-Н</t>
  </si>
  <si>
    <t>СПб ГБУЗ "Городская поликлиника № 17"
 ГДЦ №3, пр.Новочеркасский, д.56, корп.1, лит.А</t>
  </si>
  <si>
    <t>СПб ГБУЗ "Городская поликлиника № 17"
поликилиническое отделение №18, ул.Бестужевская, д.79, лит.А</t>
  </si>
  <si>
    <t>СПб ГБУЗ "Городская поликлиника № 17"
Женская консультация №9
пр. Большеохтинский, д. 33, корп.3, лит.А</t>
  </si>
  <si>
    <t xml:space="preserve">СПб ГБУЗ "Городская поликлиника № 17"
</t>
  </si>
  <si>
    <t>СПб ГБУЗ "Городская поликлиника № 17" Поликлиническое отделение № 10
пр.Шаумяна, д. 51, лит.А</t>
  </si>
  <si>
    <t>СПб ГБУЗ "Детская городская поликлиника № 68"
Поликлиническое отделение № 66
ул. Передовиков, д.21, лит.А</t>
  </si>
  <si>
    <t>СПб ГБУЗ "Детская городская поликлиника № 68" Поликлиническое отделение № 68
пр. Наставников, д.20, корп.1, лит. А</t>
  </si>
  <si>
    <t>СПб ГБУЗ "Кожно-венерологический диспансер № 8" 
пр.Новочеркасский, д.29/10, лит.А</t>
  </si>
  <si>
    <t>СПб ГКУЗ "Психоневрологический дом ребенка № 8 Красногвардейского района" 
Ул.Синявинская, д.18</t>
  </si>
  <si>
    <t>Количество расходных материалов</t>
  </si>
  <si>
    <t xml:space="preserve">
Реализация мероприятий по предупреждению распространения коронавируса.</t>
  </si>
  <si>
    <t xml:space="preserve">Приобретение оборудования для реализации территориальной программы государственных гарантий оказания бесплатной медицинской помощи </t>
  </si>
  <si>
    <t>Приобретение сервера</t>
  </si>
  <si>
    <t>Реализация Адресной программы по замене лифтового оборудования учреждений здравоохранения</t>
  </si>
  <si>
    <t>Количество пациентов, получивших услугу</t>
  </si>
  <si>
    <t>Выплаты стимул.характ. за особ. услов. труда и доп.нагрузку мед.работ-м, оказ. мед.помощь гражд-м, у которых выявл. новая короновирусная инфекция, и лицам из групп риска зараж. новой короновирусной инфекцией</t>
  </si>
  <si>
    <t>Выплаты  стимул.характ. за выполнение особо важных работ мед.и иным работникам, непосредственно участвующим в оказании медицинской помощи гражданам, у которых выявлена новая короновирусная инфекция</t>
  </si>
  <si>
    <t>Оплпта отпусков и выплата компенсаций за неиспользованные отпуска медицинским и иным работникам, рассчитанных с учетом получаемых работниками федеральных стимулирующих выплат к заработной плате за особые условия труда в связи с распространением новой короновирусной инфекции</t>
  </si>
  <si>
    <t xml:space="preserve">услуга исключена </t>
  </si>
  <si>
    <t>Обеспечение работы в детских яслях (ясельных группах детских яслей-садов) дошкольных образовательных организациях: для несовершеннолетних хроническими болезнями глаза, придаточного аппарата и орбиты: врач-педиатр</t>
  </si>
  <si>
    <t>Обеспечение работы в детских яслях (ясельных группах детских яслей-садов) дошкольных образовательных организациях: для несовершеннолетних хроническими болезнями глаза, придаточного аппарата и орбиты: врач-офтальмолог</t>
  </si>
  <si>
    <t>Обеспечение работы в детских яслях (ясельных группах детских яслей-садов) дошкольных образовательных организациях: для несовершеннолетних хроническими болезнями глаза, придаточного аппарата и орбиты: медицинская сестра</t>
  </si>
  <si>
    <t>Обеспечение работы в детских яслях (ясельных группах детских яслей-садов) дошкольных образовательных организациях: для несовершеннолетних хроническими болезнями глаза, придаточного аппарата и орбиты:медицинская сестра врача-офтольмолога</t>
  </si>
  <si>
    <t>Паллиативная медицинская помощь, оказываемая в амбулаторных условиях в отделениях паллиативной медицинской помощи</t>
  </si>
  <si>
    <t>Приобретение лекарственных препаратов</t>
  </si>
  <si>
    <t>Приобретение медицинского оборудования для оснащения детских поликлиническихотделений</t>
  </si>
  <si>
    <t>Приобретение автоматизированных рабочих мест</t>
  </si>
  <si>
    <t>Количество проектов</t>
  </si>
  <si>
    <t xml:space="preserve">Инженерные сети </t>
  </si>
  <si>
    <t>Колическтво адресов</t>
  </si>
  <si>
    <t>Площать отремонтированной территории</t>
  </si>
  <si>
    <t>Проведение мероприятий по исследованию клещей на наличие клещевого энциофалита и клещевого борреллиоза</t>
  </si>
  <si>
    <t>Количество иследований</t>
  </si>
  <si>
    <t>Приобретение комплектов медицинского оборудования</t>
  </si>
  <si>
    <t>Количество лифтов</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</si>
  <si>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</si>
  <si>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</si>
  <si>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 xml:space="preserve">Расходы, связанные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t>
  </si>
  <si>
    <t>Приобретение расходных материалов для забора материала на проведения исследований по диагностике новой коронавирусной инфекции</t>
  </si>
  <si>
    <t>Погрешность при округлении уровня софинансирования (15 знаков после запаятой)</t>
  </si>
  <si>
    <t>Первичная медико-санитарная помощь, не включенная в базовую программу обязательного медицинского страхования (08200001100000003005102)</t>
  </si>
  <si>
    <t>Первичная медико-санитарная помощь, не включенная в базовую программу обязательного медицинского страхования (08200001200000003002103)</t>
  </si>
  <si>
    <t>Первичная медико-санитарная помощь, не включенная в базовую программу обязательного медицинского страхования (08200001200300003008102)</t>
  </si>
  <si>
    <t>Первичная медико-санитарная помощь, не включенная в базовую программу обязательного медицинского страхования (08200001200400003006103)</t>
  </si>
  <si>
    <t>Первичная медико-санитарная помощь, не включенная в базовую программу обязательного медицинского страхования (08200001201200003009104)</t>
  </si>
  <si>
    <t>Первичная медико-санитарная помощь, (08391001600000003009100)</t>
  </si>
  <si>
    <t>Хранение и транспортировка, обеспечение иммунобиологическими лекарственными препаратами для иммунопрофилактики (090012)</t>
  </si>
  <si>
    <t>Первичная медико-санитарная помощь, (090017)</t>
  </si>
  <si>
    <t>Учреждения участвующие в  преобретение лекарственных препаратов</t>
  </si>
  <si>
    <t>случаи госпитализации</t>
  </si>
  <si>
    <t>Приобретение  медицинского оборудования</t>
  </si>
  <si>
    <t>Количество единиц медицинского оборудования</t>
  </si>
  <si>
    <t>Ремонтно-строительные работы по созданию организационно-планировочных решений внутренних пространств, обеспечивающих комфортность пребывания детей</t>
  </si>
  <si>
    <t>Приобретение компьютерной техники</t>
  </si>
  <si>
    <t>Количество единиц компьютерной техники</t>
  </si>
  <si>
    <t>Количество учаcтников</t>
  </si>
  <si>
    <t>Оснащение локально-вычислительной сетью</t>
  </si>
  <si>
    <t>Внедрение медицинских информационных систем</t>
  </si>
  <si>
    <t>Капитальный ремонт женской консультации № 32 СПб ГБУЗ "Городская поликлиника № 96" по адресу: пр. Просвещения, д.53, корп.1</t>
  </si>
  <si>
    <t xml:space="preserve">Приобретение медицинского оборудования </t>
  </si>
  <si>
    <t>Приобретение  медицинского оборудования/медицинской мебели</t>
  </si>
  <si>
    <t>Приобретение  медицинской мебели</t>
  </si>
  <si>
    <t>Количество единиц медицинской мебели</t>
  </si>
  <si>
    <t>Выполнение работ по организации доступа маломобильных групп населения</t>
  </si>
  <si>
    <t>Ремонтные работы входной группы с обеспечением доступа маломобльным группам населения</t>
  </si>
  <si>
    <t>Разработка ПСД по капитальному ремонту здания с обеспечением доступа маломобильных групп населения</t>
  </si>
  <si>
    <t>Устройство пандус, ремонт крыльца и устройство козырьков над входом для инвалидов и лиц МГН в пункт неотложной помощи</t>
  </si>
  <si>
    <t>Замена лифта</t>
  </si>
  <si>
    <t>Разработка ПСД на замену лифтового оборудования</t>
  </si>
  <si>
    <t>Учреждения участвующие в  осуществлении выплат стимулирующего характера</t>
  </si>
  <si>
    <t>Медицинские работники получающие выплаты стимулирующего характера</t>
  </si>
  <si>
    <t>Среднемесячное количество получателей</t>
  </si>
  <si>
    <t>Учреждения участвующие в выплатах</t>
  </si>
  <si>
    <t>Расходы на оплату отпуска и выплату компенсаций за несипользованный отпуск</t>
  </si>
  <si>
    <t>Лекарственное обеспечение пациентов с COVID-19, находящихся на амбулаторном лечении</t>
  </si>
  <si>
    <t>Количество обеспеченных пациентов</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</si>
  <si>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 за счет средств резервного фонда Правительства Российской Федерации</t>
  </si>
  <si>
    <t>Количество медицинских работников, получивших 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</si>
  <si>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за счет средств резервного фонда Правительства Российской Федерации</t>
  </si>
  <si>
    <t>Количество медицинских работников, получивших выплаты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</si>
  <si>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Оплата отпусков и выплата компенсаций за неиспользованные отпуска медицинским и иным работникам, которым в соответствии с решениями Правительства РФ в 2020 году предоставлялись выплаты стимулирующего характера</t>
  </si>
  <si>
    <t>Количество медицинских и иных работников - получателей выплат стимулирующего характера в соответствии с постановлениями Правительства РФ от 02.04.20г. №415 и от 12.04.20г. №484, воспользовавшихся отпуском или правом на компенсацию за неиспользованный отпуск</t>
  </si>
  <si>
    <t>Количество фактически пролеченных пациентов больных новой короновирусной инфекцией  COVID-19</t>
  </si>
  <si>
    <t>Расходы на развитие материально-технической базы детских поликлиник и детских поликлинических отделений медицинских организаций</t>
  </si>
  <si>
    <t>Реализация регионального проекта «Создание единого цифрового контура здравоохранения на основе единой государственной информационной системы в сфере здравоохранения (ЕГИСЗ)</t>
  </si>
  <si>
    <t xml:space="preserve">Выполнение работ по капитальному ремонту учреждений здравоохранения </t>
  </si>
  <si>
    <t xml:space="preserve">Количество учреждений </t>
  </si>
  <si>
    <t>Площадь выполненых работ</t>
  </si>
  <si>
    <t>Выполнение общестроительных работ по ремонту регистратуры с учетом доступности ММГ</t>
  </si>
  <si>
    <t>Ремонт ситсемы ГВС ХВС,УУЭТ</t>
  </si>
  <si>
    <t>Выполнение общестроительных и ремонтных  работ кабинетов, холлов, коридоров, лестничных клеток.</t>
  </si>
  <si>
    <t>Выполнение работ по вводным объектам 2020 года</t>
  </si>
  <si>
    <t>Выполнение работ по усилению конструкций здания</t>
  </si>
  <si>
    <t>Ремонт бассейна</t>
  </si>
  <si>
    <t xml:space="preserve">Выполнение ремонтных работ в кабинетах лаборатории </t>
  </si>
  <si>
    <t xml:space="preserve">Приобретение оборудования для оснащения лечебно-профилактических  учреждений здравоохранения </t>
  </si>
  <si>
    <t>Закупка программно-аппаратного комплекса для обеспечения работы модуля «Система управления потоком пациентов» и автоматизированных рабочих мест (АРМ).</t>
  </si>
  <si>
    <t xml:space="preserve">Мероприятия по капитальному ремонту грузопассажирских лифтов учреждений здравоохранения  с полной заменой оборудования, </t>
  </si>
  <si>
    <t>Количество медицинских работников, оказывающих медицинскую помощь гражданам, у которых выявлена новая коронавирусная инфекция, и лицам из групп риска заражения новой коронавирусной инфекцией, получивших выплаты стимулирующего характера за особые условия труда и дополнительную нагрузку</t>
  </si>
  <si>
    <t xml:space="preserve">Число мед.работников
</t>
  </si>
  <si>
    <t>Количество медицинских и иных работников, непосредственно участвующих в оказании медицинской помощи гражданам, у которых выявлена новая коронавирусная инфекция, получивших выплаты стимулирующего характера за выполнение особо важных работ</t>
  </si>
  <si>
    <t>Закупка лекарственных препаратов для лечения пациентов с Covid 19</t>
  </si>
  <si>
    <t xml:space="preserve"> количество учреждений</t>
  </si>
  <si>
    <t>Приобретение комплектов мед.ицинского оборудования и мебели</t>
  </si>
  <si>
    <t>Количество ед.иниц оборудования</t>
  </si>
  <si>
    <t>Выполнение работ реализация регионального проекта "Создание единого цифрового контура здравоохранения на основе единой государственной информационной системы в сфере здравоохранения (ЕГИСЗ)"</t>
  </si>
  <si>
    <t>Приобретение расходных материалов для учреждений здравоохранения</t>
  </si>
  <si>
    <t xml:space="preserve">Приобретение комплектов оборудования </t>
  </si>
  <si>
    <t xml:space="preserve"> Выплаты медицинским работникам</t>
  </si>
  <si>
    <t>коректировка процентов софинансирования</t>
  </si>
  <si>
    <t>у.е.</t>
  </si>
  <si>
    <t>Первичная специализированная медико-санитарная помощь, оказываемая в амбулаторных условиях в консультативно-диагностических центрах для подростков / Акушерство / Амбулаторно</t>
  </si>
  <si>
    <t>Первичная медико-санитарная помощь, не включенная в базовую программу обязательного медицинского страхования</t>
  </si>
  <si>
    <t>Количествл единиц</t>
  </si>
  <si>
    <t>упак.</t>
  </si>
  <si>
    <t>Закупка медицинского оборудования</t>
  </si>
  <si>
    <t>Закупка цифрового оборудования и ПО</t>
  </si>
  <si>
    <t>Выполнение ремонтных работ помещений поликлинического отделения №89 СПб ГБУЗ "Городская поликлиника №60 Пушкинского района" по адресу: Санкт-Петербург, г. Пушкин, Школьная  ул., д. 35, лит.А</t>
  </si>
  <si>
    <t>Разработка ПСД на благоустройство территории поликлинического отделения № 67 СПб ГБУЗ «Городская поликлиника № 60» по адресу:  Санкт-Петербург, г. Павловск, Госпитальная ул., д. 1, лит. А</t>
  </si>
  <si>
    <t>Проведение ремонтных работ системы отопления в поликлиническом отделения № 67 СПб ГБУЗ «Городская поликлиника № 60» по адресу:  Санкт-Петербург, г. Павловск, Госпитальная ул., д. 1, лит. А</t>
  </si>
  <si>
    <t>Капитальный ремонт водолечебницы СПб ГБУЗ ДГП №49 по адресу: Санкт-Петербург, г. Пушкин, Софийский бульвар, д.28, лит. А.</t>
  </si>
  <si>
    <t>Капитальный ремонт помещений 24-Н и 25-Н (место общего пользования)  СПб ГБУЗ ДГП № 49 по адресу: Санкт-Петербург, п.Шушары, Вилеровский пер., д. 8, , пом.24-Н и 25-Н</t>
  </si>
  <si>
    <t>Выполнение работ по монтажу системы пожарной сигнализации (АПС), системы оповещения и управления эвакуацией (СОУЭ), системы охранно-тревожной сигнализации (ОТС) здания СПб ГБУЗ ДГП №49 по адресу: Санкт-Петербург,п.Шушары,ул.Пушкинская , д. 40, лит. Б</t>
  </si>
  <si>
    <t>Капитальный ремонт помещений для размещения в них лечебно-диагностического отделения СПб ГБУЗ ДГП № 49 по адресу: Санкт-Петербург, п.Шушары, Вилеровский пер., д. 8, , пом.24-Н и 25-Н</t>
  </si>
  <si>
    <t>Капитальный ремонт помещений для размещения в них лечебно-диагностического отделения СПб ГБУЗ ДГП № 49 по адресу: Санкт-Петербург, п.Шушары, Вилеровский пер., д. 8, , пом.24-Н и 25-Н (II этап)</t>
  </si>
  <si>
    <t>Капитальный ремонт фасадов и устройство прифундаментного дренажа здания СПб ГБУЗ "Женская консультация № 44" Пушкинского района по адресу: Санкт-Петербург, г. Пушкин, ул. Жуковско-Волынская, д.4, лит. А</t>
  </si>
  <si>
    <t xml:space="preserve">Капитальный ремонт индивидуального теплового пункта (ИТП) и узла учета тепловой энергии (УУТЭ) в здании СПб  ГБУЗ «Женская консультация №44» Пушкинского района по адресу СПб, г. Пушкин, ул. Жуковско-Волынская д. 4, лит. А  для приведения в соответствие требованиям ТУ ГУП ТЭК  </t>
  </si>
  <si>
    <t>Выполнение комплекса работ по подключению стоматологического оборудования в здании СПб ГБУЗ "Женская консультация №44" Пушкинского района по адресу: Санкт-Петербург, г.Пушкин, ул.Жуковско-Волынская, д.4, лит. А</t>
  </si>
  <si>
    <t xml:space="preserve">Капитальный ремонт помещений и инженерных сетей в здании СПб  ГБУЗ «Женская консультация №44» Пушкинского района по адресу СПб, г. Пушкин, ул. Жуковско-Волынская д. 4, лит. А </t>
  </si>
  <si>
    <t>Разработка проектно-сметной документации на капитальный ремонт кровли здания СПб  ГБУЗ «Женская консультация №44» Пушкинского района по адресу СПб, г. Пушкин, ул. Жуковско-Волынская д. 4, лит. Б</t>
  </si>
  <si>
    <t xml:space="preserve">Частичный капитальный ремонт асфальтового покрытия по адресу СПб, г. Пушкин, ул. Жуковско-Волынская д.4 лит. А </t>
  </si>
  <si>
    <t>Выполнение пуско-наладочных работ системы теплопотребления в здании СПб ГБУЗ "Женская консультация №44" Пушкинского района по адресу СПб, г.Пушкин, ул.Жуковско-Волынская д.4</t>
  </si>
  <si>
    <t>Разработка проектно-сметной документации на ремонт помещений для хранения наркотических и психотропных веществ в здании СПб ГБУЗ "ССМП №4" по адресу: Санкт-Петербург, г. Пушкин, Тиньков пер., д.3, стр. 1</t>
  </si>
  <si>
    <t>Закупка медицинского оборудования и инвентаря</t>
  </si>
  <si>
    <t>Количество единиц</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</si>
  <si>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</si>
  <si>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Количество выплат</t>
  </si>
  <si>
    <t>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</si>
  <si>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Оплата отпусков и выплата компенсаций за неиспользованные отпуска мед. и иным работникам, которым в соответствии с решениями Правительства РФ в 2020 году предоставлялись выплаты</t>
  </si>
  <si>
    <t>отсутствие потребности в остатки денежных средств по исполнению заключенного контракта, запланированные мероприятия выполнены в полном объеме.</t>
  </si>
  <si>
    <t>Количество лекарственных препаратов</t>
  </si>
  <si>
    <t>Расходы на приобретение  медицинского оборудования в деткие поликлинические отделения</t>
  </si>
  <si>
    <t xml:space="preserve">Расходы на проведение мероприятий по созданию единого цифрового контура </t>
  </si>
  <si>
    <t>Количество объектов, завершивших создание единого цифрового контура</t>
  </si>
  <si>
    <t>Расходы на замену лифтового оборудования</t>
  </si>
  <si>
    <t>количество посещений</t>
  </si>
  <si>
    <t>Расходы на выплаты стимулирующего характера за особое условия труда и доп нагрузку мед работников, оказывающих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РФ</t>
  </si>
  <si>
    <t>Количество сотрудников, получившихх выплаты</t>
  </si>
  <si>
    <t>Расходы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РФ</t>
  </si>
  <si>
    <t>Расходы на оплату отпусков и выплат компенсаций за неиспользованные отпуска медицинским и иным работникам</t>
  </si>
  <si>
    <t xml:space="preserve">Специализированная медицинская помощь, оказываемая в условиях дневных стационаров в психиатрических (психоневрологических) учреждениях (отделениях) </t>
  </si>
  <si>
    <t>Приобретение лекарственных препаратов для лечения пациентов с COVID-19 в амбулаторных условиях</t>
  </si>
  <si>
    <t>СПб ГБУЗ "Городская поликлиника № 30" ДПО 14: Система для ЛОР осмотра/терапевтических процедур, Рефрактометр офтальмологический автоматический</t>
  </si>
  <si>
    <t>СПб ГБУЗ "Детская городская поликлиника № 19": Система ультразвуковой визуализации универсальная, с питанием от батареи, Дефибриллятор внешний автоматический для профессионального использования с питанием от аккумуляторной батареи, Автоматический рефкератометр офтальмологический, Лампа щелевая офтальмологическая, смотровая, Тренажер для пассивной/активной разработки тазобедренного/коленного сустава, Велоэргометр</t>
  </si>
  <si>
    <t>Поставка многофункциональных устройств (МФУ) в рамках реализации регионального проекта (ЕЦК)</t>
  </si>
  <si>
    <t>Модернизация медицинской информационной системы (МИС) в рамках реализации регионального проекта (ЕЦК)</t>
  </si>
  <si>
    <t>Поставка оборудования в рамках реализации регионального проекта (ЕЦК)</t>
  </si>
  <si>
    <t>СПб ГБУЗ "Детская городская поликлиника № 19": Ремонт помещений по адресу:ул. Куйбышева д.32, Ремонт кабинета ФТО по адресу: ул. Куйбышева д.25,  Ремонт фасадов: ул. Куйбышева д.25, Разработка проектной документации и осуществление авторского надзора и экспертизы</t>
  </si>
  <si>
    <t>Количество квадратных метров</t>
  </si>
  <si>
    <t>СПб ГБУЗ "Городская поликлиника № 30": Ремонт центральной лестницы помещений ( пом. 20, 36, 78, 110, 140) и ступеней главного входа по адресу: ул. М. Зеленина, д. 6, Ремонт конференцзала по адресу: ул. М. Зеленина, д. 6, Разработка  проектной документации и осуществление авторского надзора, Ремонт холла и регистратуры,  Ремонт помещений</t>
  </si>
  <si>
    <t>СПб ГБУЗ "Городская поликлиника № 34: Ремонт регистратуры по адресу: ул. Зверинская, д. 15</t>
  </si>
  <si>
    <t>СПб ГБУЗ "Стоматологическая поликлиника №17" :Разработка ПСД на ремонт входной группы центрального входа с тамбуром по адресу: ул. Рентгена, д. 9, лит. А, Разработка ПСД на ремонт кровли  по адресу: ул. Рентгена, д. 9, лит. А</t>
  </si>
  <si>
    <t xml:space="preserve">СПб ГБУЗ "МВФД №1" :Выполнение работ по ремонту вентиляции по адресу: Каменноостровский пр-т, д. 48, лит. А
</t>
  </si>
  <si>
    <t>СПб ГБУЗ "Городская поликлиника № 32" :Выполнение ремонтных работ в СПб ГБУЗ "Городская поликлиника №32" по адресу: г. Санкт-Петербург, Вяземский пр-т д.3 лит. А в 2020 году, Выполнение работ по обследованию технического состояния строительных конструкций фундаментов здания СПб ГБУЗ «Городская поликлиника № 32» расположенного по адресу: г. Санкт-Петербург, Вяземский пер., д.3, Выполнение работ по разработке проектной документации на размещение компьютерного томографа в помещениях здания СПб ГБУЗ «Городская поликлиника № 32» расположенного по адресу: г. Санкт-Петербург, Вяземский пер., д.3, Выполнение работ по обустройству кабинета компьютерной томографии СПб ГБУЗ «Городская поликлиника №32» по адресу: г. Санкт-Петербург, Вяземский пер., д.3, лит. А в 2020 году, Капитальный ремонт медицинского центра по адресу: ул. Ремесленная, д.19</t>
  </si>
  <si>
    <t>Приобретение средств индивидуальной защиты и реагентов для лаборатории</t>
  </si>
  <si>
    <t> СПб ГБУЗ "Городская поликлиника № 32" : Источники бесперебойного питания, Комплект оборудования для функциональной диагностики</t>
  </si>
  <si>
    <t xml:space="preserve">Количество единиц оборудования. </t>
  </si>
  <si>
    <t> СПб ГБУЗ "Городская поликлиника № 34" : Аппарат ультразвуковой терапии с принадлежностями в комплекте с 3 излучателями, Термоциклер для амплификации нуклеиновых кислот, с принадлежностями</t>
  </si>
  <si>
    <t>СПб ГБУЗ "КВД №5" : Аппарат для электроультразвуковой терапии Sonopuls с принадлежностями, Криодеструктор портативный автономный на жидком азоте "КриоИней"</t>
  </si>
  <si>
    <t xml:space="preserve"> СПб ГБУЗ "Городская поликлиника № 30" : Комплект оборудования для кабинета физиотерапии </t>
  </si>
  <si>
    <t>Комплекты</t>
  </si>
  <si>
    <t>СПб ГБУЗ "Детская городская поликлиника №19" : Электрокардиограф, Офтальмомиотренаженр, Светильник медицинский с принадлежностями, Аппарат электротерапевтический, Кресло гинекологическое, Спирограф автономный, Диоптриметр, Проектор знаков автоматический с принадлежностями, Спирометр автоматический</t>
  </si>
  <si>
    <t xml:space="preserve">Количество единиц оборудования.  </t>
  </si>
  <si>
    <t>СПб ГБУЗ "Городская поликлиника № 32" : Аппарат ультразвуковой диагностики с модулем эхокардиографии, Комплект медицинской мебели для кабинета медицинской профилактики,  Комплект медицинской мебели для кабинета онколога, Комплект медицинской мебели для кабинета терапевта,Комплект мебели для кабинета медицинской профилактики ,  Комплект мебели для кабинета онколога, Комплект мебели для кабинета терапевта, Комплект оборудования для кабинета терапевта, Комплекс аппаратно-программный электроэнцефалографический, Автомобили легковые</t>
  </si>
  <si>
    <t> СПб ГБУЗ "Городская поликлиника № 34" : Маммографический аппарат, Автоматическая станция выделения нуклеиновых кислот, белков и клеток KingFisher Flex с принадлежностями и источником бесперебойного питания, Бокс биологической безопасности II класса защиты с ламинарным потоком и УФ-облучателем (ламинарный шкаф), Термоциклер для амплификации нуклеиновых кислот CFX96 C 1000, с принадлежностями и программным обеспечением, Лампа щелевая офтальмологическая, Покупка ресепшена для открытой регистратуры, Комплект мебели в рамках проекта "Бережливая поликлиника", Автомобиль легковой, Автоматическая станция выделения нуклеиновых кислот, белков и клеток KingFisher Flex с принадлежностями и источником бесперебойного питания, Термоциклер для амплификации нуклеиновых кислот, с принадлежностями и программным обеспечением,  Бокс биологический  (Безопасность 2 класса защиты с лам. потоком и УФ-облучателем), Анализатор для промывки планшет, Аппарат ультразвуковой терапии с принадлежностями в комплекте с 3 излучателями, Термоциклер для амплификации нуклеиновых кислот, с принадлежностями</t>
  </si>
  <si>
    <t>СПб ГБУЗ "Стоматологическая поликлиника №17": Стоматологическая установка</t>
  </si>
  <si>
    <t>СПб ГБУЗ "Стоматологическая поликлиника №6": Стоматологическая установка, Автоклав вакуумный, Осветители медицинские налобные с лупами бинокулярными и стеклами повышенной детализации, Дефибрилятор внешний</t>
  </si>
  <si>
    <t>СПб ГБУЗ "КВД №5": Автоматический биохимический анализатор с компьютерным оборудованием, Комплект мебели для лаборатории, Комплект мебели медицинской для регистратуры, Комплект мебели для процедурных кабинетов, Комплект мебели для хозяйственного отдела, Кольпоскоп, Вагиоскоп, Комплект оборудования для ФТО</t>
  </si>
  <si>
    <t xml:space="preserve"> СПб ГБУЗ "Городская поликлиника № 30" : Аппарат ультразвуковой диагностический, Тонометр офтальмологический автоматический бесконтактный, Комплект мебели для открытой регистратуры, Комплект мебели для открытой регистратуры, Комплект мягкой мебели для открытой регистратуры, Комплект мультимедийного оборудования для открытой регистратуры, Автомобиль легковой, Комплект Мебели                                   </t>
  </si>
  <si>
    <t>Количество единиц оборудования/Комплекты</t>
  </si>
  <si>
    <t>СПб ГБУЗ "Детская городская поликлиника №19": Кольпоскоп в комплекте с осветителем галогеновым светодиодным, Автомобиль легковой, Тонометр механический</t>
  </si>
  <si>
    <t>Приобретение оборудования на Ремесленную ул., вновь вводимый объект</t>
  </si>
  <si>
    <t>СПб ГБУЗ "Городская поликлиника №32": Разработка рабочей  документации по замене входной группы, ремонту крыльца и установке электрического подъемника для ММГН на входе в здание, СПб ГБУЗ "Городская поликлиника №34": выполнение работ по обустройству входной группы, СПб ГБУЗ "Городская поликлиника №30": выполнение ремонтных работ, СПб ГБУЗ "ПНД № 3": Услуги в целях соблюдения законодательства по доступности здания для маломобильных групп населения, Работы по текущему ремонту входной группы центрального входа, Выполнение проектных работ по устройству входной двери для маломобильных групп населения, Информационное табло по доступности здания для маломобильных групп населения</t>
  </si>
  <si>
    <t>Закупка реагентов и расходных материалов для плановой и бесперебойной работы  вирусологического центра на базе МЦДЛ</t>
  </si>
  <si>
    <t>Препараты необходимые для лечения пациентов с COVID-19 в амбулаторных условиях</t>
  </si>
  <si>
    <t xml:space="preserve">Cогласно пункта 13.4 Постановления Главного государственного санитарного врача по городу Санкт-Петербургу от 05.04.2020 № 5, обязательное лабораторное обследование на COVID-19 лиц отправленных на госпитализацию </t>
  </si>
  <si>
    <t>Количество едениц оборудования</t>
  </si>
  <si>
    <t>Приобретение оборудования, программной продукции</t>
  </si>
  <si>
    <t>Количество едениц оборудования, программной продукции</t>
  </si>
  <si>
    <t>Выполнение работ по капитальному ремонту учреждений здравоохранения (СПб ГБУЗ "Городская поликлиника № 104",  СПб ГБУЗ "Городская поликлиника № 99",  СПб ГБУЗ "ДГП № 71", СПб ГБУЗ "Детская городская поликлиника № 7", СПб ГБУЗ " Хоспис № 3"</t>
  </si>
  <si>
    <t>площадь выполнения работ</t>
  </si>
  <si>
    <t xml:space="preserve">Приобретение комплектов медицинского оборудования и мебели </t>
  </si>
  <si>
    <t>Расходы на приобретение немонтируемого оборудования и инвентаря для оснащения водных объектов здравоохранения</t>
  </si>
  <si>
    <t>Количество пролеченных больных, человек</t>
  </si>
  <si>
    <t>Количество получателей выплат, человек</t>
  </si>
  <si>
    <t xml:space="preserve">чел. </t>
  </si>
  <si>
    <t>Приобретение медицинского оборудованиядля для 7 детских поликлиник</t>
  </si>
  <si>
    <t>Количество единиц закупленного оборудования</t>
  </si>
  <si>
    <t>Приобретение медицинского оборудованиядля для  детских поликлиник</t>
  </si>
  <si>
    <t>Оказание специализированной медицинской помощи, оказываемой в  условиях дневных  стационаров: - гериатрическое отделение СПб ГБУЗ "Городская поликлиника № 6" и СПБ ГБУЗ "Городская поликлиника № 100 Невского района Санкт-Петербурга";                            -СПб ГБУЗ "Психоневрологический диспансер № 9 Невского района"</t>
  </si>
  <si>
    <t>.Первичная  медицинская  помощь, оказываемая в отделениях медико-социальной помощиственных услуг в меди</t>
  </si>
  <si>
    <t>Количество прикрепленного контингента</t>
  </si>
  <si>
    <t>Закупка лекарсвенных препаратов для медикаментозного лечения пациентов с новой коронавирусной инфекцией (COVID - 19), получающих медицинскую помощь в амбулаторных условиях</t>
  </si>
  <si>
    <t>Количество пролеченных человек</t>
  </si>
  <si>
    <t>Оснащение врачей и среднего медицинского персонала автоматизированными рабочими местами, подключенными к медицинским информационным системам, соответствующим требованиям МЗ РФ и интегрированным с РЕГИЗ</t>
  </si>
  <si>
    <t>Проведение капитального ремонта в городских поликлиниках №№8,46,100, детсойя городской  поликлинике № 62, КВД)</t>
  </si>
  <si>
    <t>Аренда автотранспортных средств и закупка холодильников  в рамках меропритийпо профилактике COVID-19</t>
  </si>
  <si>
    <t>Кол-во цчреждений</t>
  </si>
  <si>
    <t>Приобретение медицинского оборудованиядля для учреждений, функционирующих в системе ОМС - 11 учреждений</t>
  </si>
  <si>
    <t xml:space="preserve">Приобретение немонтируемого оборудования и инвентаря                                                     для отделения скорой медицинской помощи СПб ГБУЗ «Городская поликлиника № 8»  по адресу Дальневосточный пр., д.58
 </t>
  </si>
  <si>
    <t>Осуществление  стимулирующих выплат медицинским работникам</t>
  </si>
  <si>
    <t>Количество медицинских работников, получивших стимулирующие выплаты</t>
  </si>
  <si>
    <t>Осуществления оплаты отпусков и выплаты компенсации за неиспользованные отпуска медицинским и иным работникам, рассчитанным с учетом получаемых работниками федеральных доплат к заработной плате за особые условия труда, в связи с распространением новой коронавирусной инфекции</t>
  </si>
  <si>
    <t>Количество медицинских работников, получивших выплаты</t>
  </si>
  <si>
    <t xml:space="preserve"> Приобретение тест-систем и расходных материалов для диагностики COVID - 19 методом ПЦР в межрайонную централизованную лабораторюи СПб ГБУЗ "Городская поликлиника № 87"</t>
  </si>
  <si>
    <t>Количество наборов для проведения тестов</t>
  </si>
  <si>
    <t>приобретение лекарственных препаратов для лечения пациентов с COVID-19 в амбулаторных условиях</t>
  </si>
  <si>
    <t xml:space="preserve">Количество лекарств </t>
  </si>
  <si>
    <t>Оснащение локальными вычислительными сетями, внедрение и сопровождение медицинских информационных систем, оснащение автоматизированных рабочих мест врачей.</t>
  </si>
  <si>
    <t xml:space="preserve">Выполнение работ по монтажу системы приточно-вытяжной вентиляции </t>
  </si>
  <si>
    <t>Выполнение работ по ремонту системы приточно-вытяжной вентиляции водолечебницы</t>
  </si>
  <si>
    <t>Изменение фасадов здания в части ремонта крылец с устройством пандуса для малобольных групп населения.</t>
  </si>
  <si>
    <t>Приобретение комплектов медицинского оборудования и мебели</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</si>
  <si>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</si>
  <si>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Количество человек, которым пологается выплата </t>
  </si>
  <si>
    <t>выплаты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</si>
  <si>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оплата отпусков и выплат компенсаций за неиспользованные отпуска медицинским и иным работникам</t>
  </si>
  <si>
    <t>Остаток 904,6 на лицевых сч. Учр. по средствам на аренду автомобилей с водителем. Контракты заключены в конце 2020 года и будут исполнены в 1-м квартале 2021 года</t>
  </si>
  <si>
    <t>Приобретение лекарственных препаратов для лечения пациентов с COVID19 в амбулаторных условиях</t>
  </si>
  <si>
    <t>Не исполнены средства 2857,5 т.р., остались на лицевом счете учр, по услугам по осуществлению исследования на выявление РНК коронавируса SARS-CoV-2 в биологическом материале методом ПЦР для СПб ГБУЗ «Городская больница №20». Контракт заключен в 2020 году и будет исполнен до 30.04.2021</t>
  </si>
  <si>
    <t>Оснащение (переоснащение) дополнительно создаваемого или перепрофилируемого коечного фонда СПб ГБУЗ "Городская больница №20"</t>
  </si>
  <si>
    <t xml:space="preserve">Оснащение учреждений АРМ, Оснащение ЛВС, Внедрение МИС </t>
  </si>
  <si>
    <t xml:space="preserve"> Остаток -635,5 т.р. На лицев.сч.учр.образовался в связи с поздним заключением контракта СПб ГБУЗ "ГБ20"</t>
  </si>
  <si>
    <t xml:space="preserve"> Остаток -661,47 т.р. На лицевом сч. Учр. образовался в связи с поздним заключением контракта СПб ГБУЗ "ГБ20"</t>
  </si>
  <si>
    <t xml:space="preserve"> Остаток -1304,1 т.р. На лиц.сч.учр. образовался в связи с поздним заключением контракта СПб ГБУЗ "ГБ20"</t>
  </si>
  <si>
    <t xml:space="preserve">Разработка ПСД </t>
  </si>
  <si>
    <t>количество псд</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</si>
  <si>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</si>
  <si>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количество учреждений, осуществляющих стимулирующие выплаты</t>
  </si>
  <si>
    <t>Остаток  -10996,7 т.р. На лиц.сч.учр.образовался в связи с уменьшением количества получателей стимулирующих выплат. Средства возвращены в бюджет</t>
  </si>
  <si>
    <t>Осуществление выплат стимулирующего характера за выполнение особо важных работ медицинскими и иным работникам, непосредственно участвующим в оказании медицинской помощи гражданам,  у которых выявлена новая коронавирусная инфекция</t>
  </si>
  <si>
    <t>Остаток -1882,4 .т.р на лиц.сч.учр. образовался в связи с уменьшением количества получателей стимулирующих выплат. Средства возвращены в бюджет</t>
  </si>
  <si>
    <t xml:space="preserve">Осуществление оплаты отпусков и выплат компенсаций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t>
  </si>
  <si>
    <t>количество учреждений, осуществляющих выплаты</t>
  </si>
  <si>
    <t>Остаток  -6869,2 т.р. На лиц.сч.учр. образовался в связи с уменьшением количества получателей стимулирующих выплат. Средства возвращены в бюджет</t>
  </si>
  <si>
    <t>Организация санитарно-противоэпидемических (профилактических) мероприятий, а также дезинфекции, дезинсекции и дератизации в соответствии с законодательством Российской Федерации.</t>
  </si>
  <si>
    <t>Количество больных, прошедших санитарную обработку</t>
  </si>
  <si>
    <t>Вес обработанных в дезинфекционных камерах вещей санитарно-неопрятных лиц</t>
  </si>
  <si>
    <t>3.</t>
  </si>
  <si>
    <t>4.</t>
  </si>
  <si>
    <t>5.</t>
  </si>
  <si>
    <t>6.</t>
  </si>
  <si>
    <t>7.</t>
  </si>
  <si>
    <t>8.</t>
  </si>
  <si>
    <t>9.</t>
  </si>
  <si>
    <t>10.</t>
  </si>
  <si>
    <t>11.</t>
  </si>
  <si>
    <t>13.</t>
  </si>
  <si>
    <t>12.</t>
  </si>
  <si>
    <t>14.</t>
  </si>
  <si>
    <t>2.1</t>
  </si>
  <si>
    <t>2.2</t>
  </si>
  <si>
    <t>2.3</t>
  </si>
  <si>
    <t>15.</t>
  </si>
  <si>
    <t>16.</t>
  </si>
  <si>
    <t>17.</t>
  </si>
  <si>
    <t xml:space="preserve">1. В соответствии с абзацем 5  пункта 1 Поручения Правительства РФ от 26.03.2020 № ММ-П12-2363кв до 01.06.2020 было временно приостановлено размещение пациентов в санаториях.  Возобновление работы санаторно-курортных организаций  - июль 2020 года.
2. Частые случаи эпидемиологических противопоказаний, в результате чего пациент не направляется на долечивание.
На основании вышеизложенного, запланированный на 2020 год  объем путевок 
в рамках Государственных контрактов не реализован в полном объеме. </t>
  </si>
  <si>
    <t>На реализацию  мероприятий в 2020 году было предусмотрено 105639025,25 руб. Заключены государственные контракты на сумму 101870083,73 руб.  На сумму   3768941,52  руб.  оплачены услуги по контрактам, на оказание услуг пациентам, пролеченным  в 2019 году, завершившим лечение по курсу после 31.12.2019. Оплата услуг по контрактам, на оказание услуг  в 2019 году составила 231 137207,40 руб. Реализация путевок составляет 92,5% . Разница между  фактически достигнутым значении и планом обусловлена тем, что услуги, оказанные в  декабре 2020 года оплачивались за счет средств бюджета 2021 года.  Кроме того, на выполнение плана повлияла ситуация с распространением коронавирусной инфекции COVID-19</t>
  </si>
  <si>
    <t xml:space="preserve">1. В соответствии с абзацем 5  пункта 1 Поручения Правительства РФ от 26.03.2020 № ММ-П12-2363кв до 01.06.2020 было временно приостановлено размещение пациентов в санаториях.  Возобновление работы санаторно-курортных организаций  - июль 2020 года.
2. Частые случаи эпидемиологических противопоказаний, в результате чего пациент не направляется на долечивание.
На основании вышеизложенного, запланированный на 2020 год  объем путевок 
в рамках Государственных контрактов не реализован в полном объеме. 
</t>
  </si>
  <si>
    <t>Обеспечение услугами по предоставлению транспорта - предоставление транспортных сред.ств</t>
  </si>
  <si>
    <t>Машино-час</t>
  </si>
  <si>
    <t>ч.</t>
  </si>
  <si>
    <t>Расходы на приобретение санитарного автотранспорта для СПб ГБУЗ "Медицинский санитарный транспорт"</t>
  </si>
  <si>
    <t>15 а/м скорой медицинской помощи для врачебных бригад ГССМП, 29 а/м скорой медицинской помощи для врачебных бригад ОСМП, 1 реанимобиль для выездных анестезиолого-реанимационных неонатальных бригад,  6 а/м неотложной медицинской помощи</t>
  </si>
  <si>
    <t>а/м</t>
  </si>
  <si>
    <t xml:space="preserve">Уменьшение количества случаев обращений за экстренной мед.помощью незастрахованных в системе ОМС граждан по сравнению с запланированным </t>
  </si>
  <si>
    <t>Предоставление субсидий социально ориентированным некоммерческим организациям  по направлениям:
 - подготовка консультантов из числа лий, живущих с ВИЧ-инфекцией, и обеспечение их деятельности в учреждениях, осуществляющих социальное обслуживание ВИЧ-инфицированных граждан; 
- социально-психологическое консультирование ВИЧ-инфицированных женщин, находящихся в местах лишения свободы; 
- профилактика ВИЧ-инфекции среди женщин, вовлеченных в сферу оказания сексуальных услуг; 
- предоставление социально-правовых услуг лицам, инфицированным вирусом иммунодефицита человека, гапатитами В и С</t>
  </si>
  <si>
    <t>количество субсидий</t>
  </si>
  <si>
    <t>в результате конкурсных процедур</t>
  </si>
  <si>
    <t xml:space="preserve">Экономия за счет проведения конкурсных процедур – 5,0 тыс.руб. 
Невыполненные  обязательства на сумму 36,0 тыс.руб. (оплачено по факту оказанных услуг и предъявлены штрафные санкции в связи с ненадлежащим исполнением Исполнителем обязательств, предусмотренных государственный контрактом 
Санкт-Петербурга от  10.07.2020 № 70/130
</t>
  </si>
  <si>
    <t xml:space="preserve">Дополнительное профессиональное образование </t>
  </si>
  <si>
    <t>Приобретение информационных табличек и вывески</t>
  </si>
  <si>
    <t>Приобретение мебели офисной деревянной</t>
  </si>
  <si>
    <t xml:space="preserve">шт. </t>
  </si>
  <si>
    <t>Приобретение водонагревателя Thermex IBL 15 O</t>
  </si>
  <si>
    <t>Приобретение жалюзи и люстр</t>
  </si>
  <si>
    <t>Обеспечение комплексных мер для защиты сотрудников учреждения от инфекции  COVID-19</t>
  </si>
  <si>
    <t>Приобретение средств для дезинфекции</t>
  </si>
  <si>
    <t>Приобретение масок защитных</t>
  </si>
  <si>
    <t>Приобретение термометра инфракрасного</t>
  </si>
  <si>
    <t>Обеспечение сотрудников в рамках ГО   и ЧС</t>
  </si>
  <si>
    <t>Приобретение респираторов</t>
  </si>
  <si>
    <t>Обеспечение пожарной безопасности  содержания учреждения</t>
  </si>
  <si>
    <t>Приобретение огнетушителей</t>
  </si>
  <si>
    <t>Экономия после проведения конкурсных процедур, невозможность определения и корректировки лимитов на потребление топливно-энергетических ресурсов в связи с переездом учреждения по новому адресу</t>
  </si>
  <si>
    <t>Изменение (уменьшение) штатного расписания учреждения</t>
  </si>
  <si>
    <t>Выполнение Территориальной программы государственных гарантий бесплатного оказания гражданам медицинской помощи, в том числе территориальной программы обязательного медицинского страхования, в Санкт-Петербурге на 2020 год и на плановый период 2021 и 2022 годов</t>
  </si>
  <si>
    <t>Численность застрахованного населения</t>
  </si>
  <si>
    <t xml:space="preserve">Заключение Соглашения №1 от 25.12.2019  о взаимодействии в целях финансового обеспечения реализации территориальной программы обязательного медицинского страхования Санкт-Петербурга на 2020 год и дополнительного Соглашения  к нему № 1 от 30.04.2020 </t>
  </si>
  <si>
    <t>Численность неработающих граждан</t>
  </si>
  <si>
    <t>по форме № 8 (численность на 01.01.2019 - 2 549 856 чел.) и ТП ОМС на 2020
в соответсвии с формой № 8 (численность на 01.01.2020 - 2 612 329 чел.)</t>
  </si>
  <si>
    <t>по форме № 8 (численность на 01.01.2019 - 5 711 869 чел.) и ТП ОМС на 2020
в соответсвии с формой № 8 (численность на 01.01.2020 - 5 796 590 чел.)</t>
  </si>
  <si>
    <t>ВСЕГО процессная часть подпрограммы 6</t>
  </si>
  <si>
    <t>ВСЕГО финансирование подпрограммы 6</t>
  </si>
  <si>
    <t xml:space="preserve">Заключение Соглашения № 3 от 30.10.2020 о порядке перечислени средств межбюджетного трансферта из бюджета Санкт-Петербурга в  бюджет Территориального фонда обязательного медицинского страхования Санкт-Петербурга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t>
  </si>
  <si>
    <t>Заключение Соглашения № 2 от 25.12.2019 о порядке уплаты средств, направляемых из бюджета
Санкт-Петербурга в бюджет Территориального фонда обязательного медицинского страхования Санкт-Петербурга на 2019 год и дополнительных Соглашений к нему №1 от 22.04.2020, №2 от 30.04.2020</t>
  </si>
  <si>
    <t>количество обращений</t>
  </si>
  <si>
    <t>обращение</t>
  </si>
  <si>
    <t>указано количество заключенных соглашений между Комитетом по здравоохранению и мед.организациями, находящимися в ведении Комитета по здравоохранению).</t>
  </si>
  <si>
    <t xml:space="preserve">Средства были использованы для финансового обеспечения выполнения территори-альной программы обязательного медицинского страхования без изменения объема средств, предусмотренных: 
– на реализацию Территориальной программы обязательного медицинского страхо-вания в соответствии с Законом Санкт-Петербурга от 19.12.2019 № 682-150 « О террито-риальной программе государственных гарантий бесплатного оказания гражданам меди-цинской помощи в Санкт-Петербурге на 2020 год и на плановый период 2021 и 2022 го-дов» в части 
– на реализацию Подпрограммы «Медицинская помощь в рамках Территориальной программы обязательного медицинского страхования» в соответствии с Законом Санкт-Петербурга от 02.12.2019 № 616-134 «О бюджете Территориального фонда обязательного медицинского страхования Санкт-Петербурга на 2020 год и на плановый период 2021 и 2022 годов.
</t>
  </si>
  <si>
    <t>18.</t>
  </si>
  <si>
    <t>Заключены контракты на сумму 1 839 149,32 тыс.рублей. В связи с новой кронавирусной инфекцией КОВИД-19 и введением Маркировки лекарственых препаратов в 2020 году - поздние сроки поставки лекарственых преаратов и возникнвение кредиторской задолженности.</t>
  </si>
  <si>
    <t>Заключены контракты на сумму 
1 839 149,32 тыс.рублей. 
В связи с новой кронавирусной инфекцией КОВИД-19 
и введением Маркировки лекарственых препаратов 
в 2020 году - поздние сроки поставки лекарственых преаратов и возникнвение кредиторской задолженности.</t>
  </si>
  <si>
    <t>Количество предъявленных рецептов в аптеку на 31.12.2020</t>
  </si>
  <si>
    <t>Количество обеспеченных рецептоми на 31.12.2020</t>
  </si>
  <si>
    <t>Заключены контракты на сумму 193 790,72 тыс.рублей. В связи с новой кронавирусной инфекцией КОВИД-19 и введением Маркировки лекарственых препаратов в 2020 году - поздние сроки поставки лекарственых преаратов и возникнвение кредиторской задолженности.</t>
  </si>
  <si>
    <t xml:space="preserve">Заключены контракты на сумму 8 404 138,53 тыс.рублей.                                                                         Не состоявшиеся аукционыв ноябре-декабре 2020 года на сумму 37432,53 тыс.рублей.
В связи с отсутствием препаратов у Поставщиком по заключенным контрактам Комитетом по здравоохранению были расторгнуты контракты на поставку лекарственных препаратов (с выставлением штрафных санкций) на сумму 21 665 ,26 тыс.рублей.     </t>
  </si>
  <si>
    <t xml:space="preserve">В связи с отсутствием препаратов у Поставщиком по заключенным контрактам отказ Поставщиков от заключения дополнительных соглашеий на 10% увеличения контрактов в остветствии с условиями контрактов.                                                                                                                        В связи с новой кронавирусной инфекцией КОВИД-19 и введением Маркировки Лекарственых препаратов в 2020 году - поздние сроки поставки лекарственых преаратов и возникнвение кредиторской задолженности. .
Уменьшение потребности в препарате Спинраза. На начало 2020 года потебнсть составляла  на сумму 989100,0 тыс.рублей. Фактически препарат закуплен на сумму 495999,99 тыс.рублей.  Во втором полугодии Правительством РФ было принято решение об обеспечении пациентов детского возраста, страдающих СМА, за счет средств федерального бюджета. </t>
  </si>
  <si>
    <t>В связи с новой кронавирусной инфекцией КОВИД-19 и введением Маркировки Лекарственых препаратов в 2020 году - поздние сроки поставки лекарственых преаратов и возникнвение кредиторской задолженности.</t>
  </si>
  <si>
    <t>Организация мероприятий по обеспечению лиц лекарственными препаратами</t>
  </si>
  <si>
    <t xml:space="preserve">Заключены контракты на сумму 
655 381,16 тыс.рублей.                                                                                                        В связи с отсутствием препаратов у Поставщиком по заключенным контрактам отказ Поставщиков от заключения дополнительных соглашеий на 10% увеличения контрактов в остветствии с условиями контрактов.            </t>
  </si>
  <si>
    <t>Бюджедные ассигнования предназначены для оплаты организационных мероприятий по обеспечению пациентов в рамках федеральной целевой программы 14 ВЗН. Стоимость отпуска одной упаковки составляет 75 рублей. Потребность на 2020 год составляла 15000,00 тыс.рублей. Изначально выделенные ассигнования превышали потребность субъекта в ассигнованиях на организационные мкроприятия.</t>
  </si>
  <si>
    <t>Служба внедрения электронной медицинской карты петербуржца, Служба внедрения сервисов электронного здравоохранения, Служба обработки обращений граждан по вопросам электронного здравоохранения, Служба технической поддержки, Служба ведения нормативно-справочной информации пользователей электронных сервисов, Служба развития сервисов электронного здравоохранения, Служба обеспечения дистанционного обучения по использованию информационных технологий в здравоохранении, Служба мониторинга и анализа индикаторов здравоохранения</t>
  </si>
  <si>
    <t>услуга</t>
  </si>
  <si>
    <t>Неисполнение обязательств подрядными организациями</t>
  </si>
  <si>
    <t>Ремонт входной группы в здание, включая мероприятия для обеспечения доступности маломобильных групп населения</t>
  </si>
  <si>
    <t>Ремонт инженерных систем ц/о, гвс, хвс, э/эн</t>
  </si>
  <si>
    <t xml:space="preserve">Финансирование произведено в соответствии с выполненными работами. </t>
  </si>
  <si>
    <t xml:space="preserve">Выполнение работ в соответствии с государственным контрактом </t>
  </si>
  <si>
    <t>Завершение работ по ремонту</t>
  </si>
  <si>
    <t>Работы завершены. Объект введен в эксплуатацию</t>
  </si>
  <si>
    <t>СТРОИТЕЛЬСТВО ЗДАНИЙ ДЕТСКОГО ТУБЕРКУЛЕЗНОГО САНАТОРИЯ НА 300 МЕСТ НА БАЗЕ СПБ ГУЗ "ДЕТСКИЙ ТУБЕРКУЛЕЗНЫЙ САНАТОРИЙ "ЖЕМЧУЖИНА" ПО АДРЕСУ: САНКТ-ПЕТЕРБУРГ, ПОС.УШКОВО, УЛИЦА ПЛЯЖЕВАЯ, ДОМ 10 (УЛИЦА ПЛЯЖЕВАЯ, ДОМ 10, ЛИТЕРА Е)</t>
  </si>
  <si>
    <t xml:space="preserve">Финансирование произведено в полном объеме.  </t>
  </si>
  <si>
    <t xml:space="preserve">ГК заключен 09.11.2020, ДС с календарным планом от 22.12.2020. </t>
  </si>
  <si>
    <t xml:space="preserve">Продолжение СМР  в соответствии с государственным контрактом </t>
  </si>
  <si>
    <t>продолжение строительства</t>
  </si>
  <si>
    <t>Продолжение проектирования</t>
  </si>
  <si>
    <t>проект</t>
  </si>
  <si>
    <t>ГК: от 07.06.2019 № 08/ЗП-19 с АО "МОНОЛИТСТРОЙ" Работы выполняются согласно графику производства работ.</t>
  </si>
  <si>
    <t>Документация ранее разрабатывалась, получено положительное заключение СПб ГАУ "ЦГЭ" от 06.02.2012 № 78-1-5-0260-12. Объект включен для корректировки рабочей документации. ГК от 09.11.2020  № 17/ОК-20 ООО "АКБ Монолит", срок выполнения работ по ГК - 10.12.2021. Ведутся изыскательские работы</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</si>
  <si>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</si>
  <si>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</si>
  <si>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</si>
  <si>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</si>
  <si>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</si>
  <si>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</si>
  <si>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</si>
  <si>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</si>
  <si>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</si>
  <si>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</si>
  <si>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</si>
  <si>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</si>
  <si>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</si>
  <si>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</si>
  <si>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</si>
  <si>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</si>
  <si>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</si>
  <si>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</si>
  <si>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</si>
  <si>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</si>
  <si>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</si>
  <si>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</si>
  <si>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</si>
  <si>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</si>
  <si>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</si>
  <si>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</si>
  <si>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</si>
  <si>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</si>
  <si>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</si>
  <si>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</si>
  <si>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</si>
  <si>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</si>
  <si>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</si>
  <si>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</si>
  <si>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</si>
  <si>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</si>
  <si>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РЕКОНСТРУКЦИЯ КОРПУСОВ ЛИТЕР Б, П, Д, Ж, СПБ ГБУЗ "ГОРОДСКАЯ БОЛЬНИЦА N 40 КУРОРТНОГО РАЙОНА" ПО АДРЕСУ: САНКТ-ПЕТЕРБУРГ, Г.СЕСТРОРЕЦК, УЛ.БОРИСОВА, Д.9</t>
  </si>
  <si>
    <t>СТРОИТЕЛЬСТВО НОВОГО ЛЕЧЕБНО-ДИАГНОСТИЧЕСКОГО (ХИРУРГИЧЕСКОГО ПРОФИЛЯ) КОРПУСА ГУЗ "ГОРОДСКАЯ БОЛЬНИЦА N 33" ПО АДРЕСУ: САНКТ-ПЕТЕРБУРГ, Г.КОЛПИНО, УЛ.ПАВЛОВСКАЯ, Д.16, ЛИТЕРА А, ВКЛЮЧАЯ КОРРЕКТИРОВКУ ПРОЕКТНОЙ ДОКУМЕНТАЦИИ СТАДИИ РД</t>
  </si>
  <si>
    <t>СТРОИТЕЛЬСТВО ЗДАНИЯ ГОСУДАРСТВЕННОГО БЮДЖЕТНОГО УЧРЕЖДЕНИЯ "САНКТ-ПЕТЕРБУРГСКИЙ НАУЧНО-ИССЛЕДОВАТЕЛЬСКИЙ ИНСТИТУТ СКОРОЙ ПОМОЩИ ИМ.И.И.ДЖАНЕЛИДЗЕ" ПО АДРЕСУ: БУДАПЕШТСКАЯ УЛ., Д.3/5 ДЛЯ РАЗМЕЩЕНИЯ ОТДЕЛЕНИЯ ЭКСТРЕННОЙ МЕДИЦИНСКОЙ ПОМОЩИ (ПО АДРЕСУ: БУДАПЕШТСКАЯ УЛ., Д.3, ЛИТЕРА А)</t>
  </si>
  <si>
    <t>СТРОИТЕЛЬСТВО ПОДСТАНЦИИ СКОРОЙ МЕДИЦИНСКОЙ ПОМОЩИ ПО АДРЕСУ: САНКТ-ПЕТЕРБУРГ, ЛЕНИНСКИЙ ПР., УЧАСТОК 2 (СЕВЕРО-ЗАПАДНЕЕ ПЕРЕСЕЧЕНИЯ С УЛ.ДОБЛЕСТИ) (ЮГО-ЗАПАД, КВАРТАЛ 21, УЧАСТОК 2) (9 МАШИН), ВКЛЮЧАЯ КОРРЕКТИРОВКУ ПРОЕКТНОЙ ДОКУМЕНТАЦИИ СТАДИИ РД"</t>
  </si>
  <si>
    <t>СТРОИТЕЛЬСТВО ЗДАНИЯ ПОЛИКЛИНИКИ ДЛЯ ВЗРОСЛЫХ НА 600 ПОСЕЩЕНИЙ В СМЕНУ С ОТДЕЛЕНИЕМ ТРАВМАТОЛОГИИ, СТОМАТОЛОГИЧЕСКИМ ОТДЕЛЕНИЕМ, ОТДЕЛЕНИЕМ РЕАБИЛИТАЦИИ, ЖЕНСКОЙ КОНСУЛЬТАЦИЕЙ ПО АДРЕСУ: САНКТ-ПЕТЕРБУРГ, Г.КРАСНОЕ СЕЛО, СЕВЕРНЕЕ Д.120 ПО ПР.ЛЕНИНА (Г.КРАСНОЕ СЕЛО, ПЕРЕУЛОК ЩУППА, УЧАСТОК 1 (ВОСТОЧНЕЕ ДОМА 120, ЛИТЕРА А ПО ПР.ЛЕНИНА)</t>
  </si>
  <si>
    <t>СТРОИТЕЛЬСТВО ПОЛИКЛИНИКИ ДЛЯ ВЗРОСЛЫХ ПО АДРЕСУ: САНКТ-ПЕТЕРБУРГ, КОЛОМЯГИ, КВ.12А, КОРП.16 (ВЕРБНАЯ УЛ., УЧ.1 (ВОСТОЧНЕЕ Д.12, КОРП.1, ЛИТ.А ПО ВЕРБНОЙ УЛ.) (600 ПОСЕЩЕНИЙ В СМЕНУ)</t>
  </si>
  <si>
    <t>СТРОИТЕЛЬСТВО ЗДАНИЯ ДЕТСКОЙ ПОЛИКЛИНИКИ НА 420 ПОСЕЩЕНИЙ В СМЕНУ ПО АДРЕСУ: САНКТ-ПЕТЕРБУРГ, Г.КРАСНОЕ СЕЛО, УЛИЦА ВОССТАНОВЛЕНИЯ, УЧАСТОК 1 (ЗАПАДНЕЕ ДОМА 15, КОРПУС 3, ЛИТЕРА В ПО УЛ.ВОССТАНОВЛЕНИЯ)</t>
  </si>
  <si>
    <t>СТРОИТЕЛЬСТВО НОВОГО ЗДАНИЯ ГБУЗ "ГОРОДСКАЯ ПОЛИКЛИНИКА N 64" ДЛЯ ВЗРОСЛЫХ И ДЕТЕЙ (340 ПОСЕЩЕНИЙ В СМЕНУ) ПО АДРЕСУ: САНКТ-ПЕТЕРБУРГ, ПОС.СТРЕЛЬНА, ЛЬВОВСКАЯ УЛ., УЧАСТОК 1 (ЗАПАДНЕЕ ДОМА 76 ЛИТЕРА А ПО ФРОНТОВОЙ УЛИЦЕ)</t>
  </si>
  <si>
    <t>СТРОИТЕЛЬСТВО ЗДАНИЯ ПОЛИКЛИНИКИ ДЛЯ ВЗРОСЛЫХ (600 ПОСЕЩЕНИЙ В СМЕНУ) ПО АДРЕСУ: САНКТ-ПЕТЕРБУРГ, СОЮЗНЫЙ ПРОСПЕКТ, УЧАСТОК 16 (СЕВЕРО-ВОСТОЧНЕЕ ПЕРЕСЕЧЕНИЯ С УЛИЦЕЙ КОЛЛОНТАЙ)</t>
  </si>
  <si>
    <t>СТРОИТЕЛЬСТВО ЗДАНИЯ ПОЛИКЛИНИКИ ДЛЯ ДЕТЕЙ ПО АДРЕСУ: СОЮЗНЫЙ ПР., УЧАСТОК 14 (ЮГО-ЗАПАДНЕЕ ДОМА 14, КОРП.5, ЛИТЕРА А ПО УЛ.БАДАЕВА) (400 ПОСЕЩЕНИЙ В СМЕНУ)</t>
  </si>
  <si>
    <t>СТРОИТЕЛЬСТВО ЗДАНИЯ АМБУЛАТОРНО-ПОЛИКЛИНИЧЕСКОГО КОРПУСА ГБУЗ "САНКТ-ПЕТЕРБУРГСКИЙ КЛИНИЧЕСКИЙ НАУЧНО-ПРАКТИЧЕСКИЙ ЦЕНТР СПЕЦИАЛИЗИРОВАННЫХ ВИДОВ МЕДИЦИНСКОЙ ПОМОЩИ (ОНКОЛОГИЧЕСКИЙ)" ПО АДРЕСУ: САНКТ-ПЕТЕРБУРГ, ПОСЕЛОК ПЕСОЧНЫЙ, ЛЕНИНГРАДСКАЯ УЛИЦА, ДОМ 68А, ЛИТЕРА А, ПОС.ПЕСОЧНЫЙ, ВКЛЮЧАЯ РАЗРАБОТКУ ПРОЕКТНОЙ ДОКУМЕНТАЦИИ СТАДИИ РД</t>
  </si>
  <si>
    <t>СТРОИТЕЛЬСТВО ЗДАНИЯ ДЕТСКОЙ ГОРОДСКОЙ ПОЛИКЛИНИКИ НА 300 ПОСЕЩЕНИЙ В СМЕНУ ПО АДРЕСУ: САНКТ-ПЕТЕРБУРГ, Г.КОЛПИНО, МОСКОВСКАЯ УЛ., УЧ.2 (ЮЖНЕЕ ДОМА 3, КОРПУС 2, ЛИТЕРА А ПО МОСКОВСКОЙ УЛИЦЕ) (ГОРОД КОЛПИНО, ТВЕРСКАЯ УЛ., ЗА ДОМОМ 60), ВКЛЮЧАЯ РАЗРАБОТКУ ПРОЕКТНОЙ ДОКУМЕНТАЦИИ СТАДИИ РД</t>
  </si>
  <si>
    <t>СТРОИТЕЛЬСТВО ЗДАНИЯ НОВОГО КОРПУСА ГБУЗ "ДЕТСКАЯ ГОРОДСКАЯ БОЛЬНИЦА N 2 СВЯТОЙ МАРИИ МАГДАЛИНЫ" ПО АДРЕСУ: 1-Я ЛИНИЯ В.О., Д.58 ДЛЯ РАЗМЕЩЕНИЯ ЛЕЧЕБНО-ДИАГНОСТИЧЕСКИХ ОТДЕЛЕНИЙ, ВКЛЮЧАЯ РАЗРАБОТКУ ПРОЕКТНОЙ ДОКУМЕНТАЦИИ СТАДИИ РД</t>
  </si>
  <si>
    <t>СТРОИТЕЛЬСТВО ЗДАНИЯ ГБУЗ "ДЕТСКАЯ ГОРОДСКАЯ БОЛЬНИЦА N 1" ДЛЯ РАЗМЕЩЕНИЯ ДЕТСКОГО ЦЕНТРА ХИРУРГИИ ВРОЖДЕННЫХ ПОРОКОВ РАЗВИТИЯ И ВОССТАНОВИТЕЛЬНОГО ЛЕЧЕНИЯ (НА 250 КОЕК) ПО АДРЕСУ: САНКТ-ПЕТЕРБУРГ, АВАНГАРДНАЯ УЛИЦА, ДОМ 14, ЛИТЕРА А</t>
  </si>
  <si>
    <t>СТРОИТЕЛЬСТВО ЗДАНИЯ ОТДЕЛЕНИЯ СКОРОЙ МЕДИЦИНСКОЙ ПОМОЩИ ПРИ СПБ ГБУЗ "СТАНЦИЯ СКОРОЙ МЕДИЦИНСКОЙ ПОМОЩИ N 4" ПО АДРЕСУ: САНКТ-ПЕТЕРБУРГ, Г.ПУШКИН, ТИНЬКОВ ПЕРЕУЛОК, УЧАСТОК 1 (ВОСТОЧНЕЕ ДОМА N 7, ЛИТЕРА А ПО ТИНЬКОВУ ПЕРЕУЛКУ), ВКЛЮЧАЯ РАЗРАБОТКУ ПРОЕКТНОЙ ДОКУМЕНТАЦИИ СТАДИИ РД (15 МАШИН)</t>
  </si>
  <si>
    <t>РЕКОНСТРУКЦИЯ БОЛЬНИЧНОГО КОРПУСА В ЧАСТИ НАДСТРОЙКИ 5 ЭТАЖА ДЛЯ РАЗМЕЩЕНИЯ МЕДИЦИНСКИХ МОДУЛЕЙ ОПЕРАЦИОННОГО БЛОКА ОТДЕЛЕНИЯ РЕАНИМАЦИИ И ИНТЕНСИВНОЙ ТЕРАПИИ СПБ ГБУЗ "КЛИНИЧЕСКАЯ БОЛЬНИЦА СВЯТИТЕЛЯ ЛУКИ" ПО АДРЕСУ: САНКТ-ПЕТЕРБУРГ, УЛ.ЧУГУННАЯ, Д.46, ЛИТЕР А, КОРПУС 152</t>
  </si>
  <si>
    <t>СТРОИТЕЛЬСТВО ЗДАНИЯ ГБУЗ "СТАНЦИЯ СКОРОЙ ПОМОЩИ" ПО АДРЕСУ: ПОС.МЕТАЛЛОСТРОЙ , УЛ.ПИОНЕРСКАЯ, УЧАСТОК 1 (СЕВЕРО-ЗАПАДНЕЕ ДОМА N 1, ЛИТЕРА Д ПО ПИОНЕРСКОЙ УЛ.) (5 БРИГАД), ВКЛЮЧАЯ РАЗРАБОТКУ ПРОЕКТНОЙ ДОКУМЕНТАЦИИ СТАДИИ РД</t>
  </si>
  <si>
    <t>СТРОИТЕЛЬСТВО МНОГОПРОФИЛЬНОГО ЛЕЧЕБНО-ДИАГНОСТИЧЕСКОГО КОРПУСА СПБ ГБУЗ "ГОСПИТАЛЬ ДЛЯ ВЕТЕРАНОВ ВОЙН" (С РАЗРАБОТКОЙ ПРОЕКТНОЙ ДОКУМЕНТАЦИИ) ПО АДРЕСУ: САНКТ-ПЕТЕРБУРГ, УЛ.НАРОДНАЯ, Д.21, КОРП.2</t>
  </si>
  <si>
    <t>СТРОИТЕЛЬСТВО ЗДАНИЯ ОБЩЕЖИТИЯ КВАРТИРНОГОТ ТИПА ДЛЯ СОТРУДНИКОВ СПБ ГБУЗ "ГОРОДСКАЯ БОЛЬНИЦА №40 КУРОРТНОГО РАЙОНА " ПО АДРЕСУ: ПОС. РЕПИНО, ПРИМОРСКОЕ ШОССЕ, ЗАПАДНЕЕ ДОМА 423, КОРП. 2</t>
  </si>
  <si>
    <t>ПРОЕКТИРОВАНИЕ СТРОИТЕЛЬСТВА НОВОГО ЗДАНИЯ ЛЕЧЕБНОГО КОРПУСА ОБЩЕЙ МОЩНОСТЬЮ 350 КОЕК ДЛЯ САНКТ-ПЕТЕРБУРГСКОГО ГОСУДАРСТВЕННОГО БЮДЖЕТНОГО УЧРЕЖДЕНИЯ ЗДРАВООХРАНЕНИЯ "ПСИХИАТРИЧЕСКАЯ БОЛЬНИЦА N 1 ИМ.П.П.КАЩЕНКО" ПО АДРЕСУ: УЛИЦА МЕНЬКОВСКАЯ, ДОМ 10, СЕЛО НИКОЛЬСКОЕ ГАТЧИНСКОГО РАЙОНА ЛЕНИНГРАДСКОЙ ОБЛАСТИ, 188357</t>
  </si>
  <si>
    <t>ПРОЕКТИРОВАНИЕ РЕКОНСТРУКЦИИ ЗДАНИЯ ПО АДРЕСУ: ПОС.ПЕСОЧНЫЙ, ЛЕНИНГРАДСКАЯ УЛ., Д.52А, ЛИТЕРА А, ДЛЯ РАЗМЕЩЕНИЯ АМБУЛАТОРНО-ПОЛИКЛИНИЧЕСКОГО УЧРЕЖДЕНИЯ С ДНЕВНЫМ СТАЦИОНАРОМ НА 120 КОЕК</t>
  </si>
  <si>
    <t>ПРОЕКТИРОВАНИЕ СТРОИТЕЛЬСТВА АМБУЛАТОРНО-ПОЛИКЛИНИЧЕСКОГО УЧРЕЖДЕНИЯ СО СТАНЦИЕЙ СКОРОЙ ПОМОЩИ ПО АДРЕСУ: САНКТ-ПЕТЕРБУРГ, ТЕРРИТОРИЯ ПРЕДПРИЯТИЯ "РУЧЬИ", УЧАСТОК 11.2</t>
  </si>
  <si>
    <t>ПРОЕКТИРОВАНИЕ СТРОИТЕЛЬСТВА ЗДАНИЯ ПОЛИКЛИНИКИ ДЛЯ ВЗРОСЛЫХ НА ТЕРРИТОРИИ, ОГРАНИЧЕННОЙ ПР.МАРШАЛА БЛЮХЕРА, ЛАБОРАТОРНЫМ ПР., БЕСТУЖЕВСКОЙ УЛ., ПЕРСПЕКТИВНЫМ ПРОДОЛЖЕНИЕМ БЕСТУЖЕВСКОЙ УЛ., КУШЕЛЕВСКОЙ ДОР., УЧАСТОК 77</t>
  </si>
  <si>
    <t>ПРОЕКТИРОВАНИЕ СТРОИТЕЛЬСТВА ЗДАНИЯ ПОЛИКЛИНИКИ ДЛЯ ДЕТЕЙ НА ТЕРРИТОРИИ, ОГРАНИЧЕННОЙ ПР.МАРШАЛА БЛЮХЕРА, ПРОЕКТИРУЕМОЙ УЛ., ПОЛЮСТРОВСКИМ ПР., ПРОЕКТИРУЕМОЙ УЛ., УЧАСТОК 24</t>
  </si>
  <si>
    <t>ПРОЕКТИРОВАНИЕ СТРОИТЕЛЬСТВА ЗДАНИЙ ПОЛИКЛИНИЧЕСКОГО КОРПУСА И КОРПУСА ПОД ЛУЧЕВОЙ БЛОК ГБУЗ "ГОРОДСКОЙ КЛИНИЧЕСКИЙ ОНКОЛОГИЧЕСКИЙ ДИСПАНСЕР" ПО АДРЕСУ: УЛЬЯНКА, КВАРТАЛ 8</t>
  </si>
  <si>
    <t>ПРОЕКТИРОВАНИЕ СТРОИТЕЛЬСТВА ЗДАНИЯ ПОЛИКЛИНИКИ ДЛЯ ВЗРОСЛЫХ С ЖЕНСКОЙ КОНСУЛЬТАЦИЕЙ ПО АДРЕСУ: САНКТ-ПЕТЕРБУРГ, МУНИЦИПАЛЬНЫЙ ОКРУГ СВЕТЛАНОВСКОЕ, СЕВЕРНЫЙ ПРОСПЕКТ, УЧАСТОК 101</t>
  </si>
  <si>
    <t>ПРОЕКТИРОВАНИЕ СТРОИТЕЛЬСТВА ЗДАНИЯ ОТДЕЛЕНИЯ СКОРОЙ МЕДИЦИНСКОЙ ПОМОЩИ НА 8 БРИГАД ГУЗ "ГОРОДСКАЯ ПОЛИКЛИНИКА N 112" ПО АДРЕСУ: КВАРТАЛ 10 РАЙОНА ГРАЖДАНСКОГО ПРОСПЕКТА</t>
  </si>
  <si>
    <t>ПРОЕКТИРОВАНИЕ РЕКОНСТРУКЦИИ ЗДАНИЙ СПБ ГБУЗ "ГОРОДСКАЯ БОЛЬНИЦА N 40 КУРОРТНОГО РАЙОНА" ПОД РАЗМЕЩЕНИЕ ЛАБОРАТОРИИ КЛЕТОЧНЫХ ТЕХНОЛОГИЙ ПО АДРЕСУ: САНКТ-ПЕТЕРБУРГ, Г.СЕСТРОРЕЦК, УЛ.БОРИСОВА, ДОМ 9, ЛИТЕРА У И МАТЕРИАЛЬНОГО СКЛАДА ПО АДРЕСУ: САНКТ-ПЕТЕРБУРГ, СЕСТРОРЕЦК, НАБ.РЕКИ СЕСТРЫ, Д.23, ЛИТЕРА 3</t>
  </si>
  <si>
    <t>ПРОЕКТИРОВАНИЕ СТРОИТЕЛЬСТВА ЗДАНИЯ СТАНЦИИ СКОРОЙ МЕДИЦИНСКОЙ ПОМОЩИ НА 10 БРИГАД ПО АДРЕСУ: САНКТ-ПЕТЕРБУРГ, ГОРОД ПЕТЕРГОФ, УЛИЦА ПЕРВОГО МАЯ, УЧАСТОК 87 (ТЕРРИТОРИЯ, ОГРАНИЧЕННАЯ УЛ.ПЕРВОГО МАЯ, ГОСТИЛИЦКОЙ УЛ., УНИВЕРСИТЕТСКИМ ПР., ШИРОКОЙ УЛ., В ПЕТРОДВОРЦОВОМ РАЙОНЕ; ФЗУ N 1)</t>
  </si>
  <si>
    <t>ПРОЕКТИРОВАНИЕ СТРОИТЕЛЬСТВА ЗДАНИЯ ПСИХОНЕВРОЛОГИЧЕСКОГО ДИСПАНСЕРА ПО АДРЕСУ: Г.САНКТ-ПЕТЕРБУРГ, ЮЖНОЕ ШОССЕ, УЧАСТОК 1 (СЕВЕРО-ВОСТОЧНЕЕ Д.50, ЛИТЕРА А ПО ЮЖНОМУ ШОССЕ) (УЛ.СОФИЙСКАЯ, ВОСТОЧНЕЕ ДОМА N 52, ЛИТЕРЫ Е, Ж) (НА 300 ПОСЕЩЕНИЙ В СМЕНУ) (КОРРЕКТИРОВКА ПРОЕКТНОЙ ДОКУМЕНТАЦИИ)</t>
  </si>
  <si>
    <t>ПРОЕКТИРОВАНИЕ СТРОИТЕЛЬСТВА ЗДАНИЯ ОТДЕЛЕНИЯ СКОРОЙ МЕДИЦИНСКОЙ ПОМОЩИ НА 20 БРИГАД ДЛЯ СПБ ГБУЗ "ГОРОДСКАЯ ПОЛИКЛИНИКА N 8" ПО АДРЕСУ: УЛ.КРЫЛЕНКО, УЧАСТОК 1 (СЕВЕРО-ВОСТОЧНЕЕ ДОМА 45, КОРП.1, ЛИТЕРА А ПО УЛ.КРЫЛЕНКО) (КОРРЕКТИРОВКА ПРОЕКТНОЙ ДОКУМЕНТАЦИИ)</t>
  </si>
  <si>
    <t>ПРОЕКТИРОВАНИЕ СТРОИТЕЛЬСТВА ЗДАНИЯ ИНФЕКЦИОННОЙ БОЛЬНИЦЫ ПО АДРЕСУ: САНКТ-ПЕТЕРБУРГ, БУХАРЕСТСКАЯ УЛИЦА, УЧАСТОК 1 (ЮЖНЕЕ ПЕРЕСЕЧЕНИЯ С УЛИЦЕЙ ОЛЕКО ДУНДИЧА) (КОРРЕКТИРОВКА ПРОЕКТНОЙ ДОКУМЕНТАЦИИ)</t>
  </si>
  <si>
    <t>ПРОЕКТИРОВАНИЕ СТРОИТЕЛЬСТВА ПАРКИНГА ПО АДРЕСУ: ПОС. ПЕСОЧНЫЙ ЛЕНИНГРАДСКАЯ УЛ., ВОСТОЧНЕЕ ДОМА №68А, ЛИТЕРА А</t>
  </si>
  <si>
    <t>ПРОЕКТИРОВАНИЕ СТРОИТЕЛЬСТВА ЗДАНИЯ СКЛАДА ДЛЯ САНКТ-ПЕТЕРБУРГСКОГО ГОСУДАРСТВЕННОГО КАЗЕННОГО УЧРЕЖДЕНИЯ ЗДРАВООХРАНЕНИЯ ОСОБОГО ТИПА МЕДИЦИНСКИЙ ЦЕНТР МОБИЛИЗАЦИОННЫХ РЕЗЕРВОВ "РЕЗЕРВ" ПО АДРЕСУ: САНКТ-ПЕТЕРБУРГ, ПОС.  ПЕСОЧНЫЙ, ЛЕНИНГРАДСКАЯ УЛ., Д. 72А, ЛИТ. Ж</t>
  </si>
  <si>
    <t>СТРОИТЕЛЬСТВО ПОЛИКЛИНИКИ ДЛЯ ВЗРОСЛЫХ ПО АДРЕСУ: САНКТ-ПЕТЕРБУРГ, ЮГО-ЗАПАД, КВ.15, КОРП.21 (600 ПОСЕЩ. В СМЕНУ), ВКЛЮЧАЯ РАЗРАБОТКУ ПРОЕКТОЙ ДОКУМЕНТАЦИИ СТАДИИ РД (ОПЛАТА ИСПОЛНИТЕЛЬНОГО ЛИСТА</t>
  </si>
  <si>
    <t>Финансирование произведено в соответствии с выполненными работами. Причина отставания от графика контракта - задержка поставки оборудования на таможне.</t>
  </si>
  <si>
    <t>Финансирование произведено в соответствии с выполненными работами</t>
  </si>
  <si>
    <t xml:space="preserve">Финансирование произведено в соответствии с выполненными работами. Необходимость корректировки проектной документации привела к отставанию от графика. </t>
  </si>
  <si>
    <t>Финансирование произведено в соответствии с выполненными работами. Позднее заключение ГК на выполнение работ. В 2020 г. Выплачены авансы на присоединение объекта к инженерным сетям</t>
  </si>
  <si>
    <t>Выданы авансы на присоединение объекта к инженерным сетям</t>
  </si>
  <si>
    <t>Финансирование произведено в соответствии с выполненными работами. Низкие темпы производства работ.</t>
  </si>
  <si>
    <t>ГК заключен 31.12.2020</t>
  </si>
  <si>
    <t>Финансирование фактически выполненных работ. Отставание проектной организации от промежуточных сроков выполнения работ</t>
  </si>
  <si>
    <t>Финансирование фактически выполненных работ. Отставание проектной организации от конечных сроков выполнения работ</t>
  </si>
  <si>
    <t xml:space="preserve">ГК заключен 16.11.2020, ДС с календарным планом от 22.12.2020. </t>
  </si>
  <si>
    <t>Перенос конкурсных процедур на 2021 год</t>
  </si>
  <si>
    <t>Нарушение проектной организацией конечных сроков выполнения работ. Планируется расторжение ГК</t>
  </si>
  <si>
    <t>Финансирование фактически выполненных работ в полном объеме</t>
  </si>
  <si>
    <t>Нарушение проектной организацией конечных сроков выполнения работ.</t>
  </si>
  <si>
    <t xml:space="preserve">ГК заключен 25.12.2020 </t>
  </si>
  <si>
    <t>Объект исключен из АИП в ходе внесения изменений, утвержденных Законом о бюджете СПб от 11.12.2020 №587-124</t>
  </si>
  <si>
    <t>Перенос конкурсных процедур на 2021 год. Объект исключен из АИП в ходе внесения изменений, утвержденных Законом о бюджете СПб от 11.12.2020 №587-124</t>
  </si>
  <si>
    <t xml:space="preserve">Перенос конкурсных процедур на 2021 год. </t>
  </si>
  <si>
    <t xml:space="preserve">Продолжение СМР  в соответствии с государственным контрактом 
</t>
  </si>
  <si>
    <t>Завершение строительства</t>
  </si>
  <si>
    <t>машин</t>
  </si>
  <si>
    <t>посещений в смену</t>
  </si>
  <si>
    <t xml:space="preserve">Выполнение работ  в соответствии с государственным контрактом </t>
  </si>
  <si>
    <t xml:space="preserve">начало работработ </t>
  </si>
  <si>
    <t xml:space="preserve">продолжение работ </t>
  </si>
  <si>
    <t xml:space="preserve">Начало работ   в соответствии с государственным контрактом </t>
  </si>
  <si>
    <t>Завершение реконструкции</t>
  </si>
  <si>
    <t>койки</t>
  </si>
  <si>
    <t>4 операционных и 12 коек отделения реанимации и интенсивной терапии</t>
  </si>
  <si>
    <t>Начало проектирования</t>
  </si>
  <si>
    <t>Завершение проектирования</t>
  </si>
  <si>
    <t>Выполнение работ по корректировке проектной документации</t>
  </si>
  <si>
    <t>ГК: от 08.10.2019 № 34/ЭА-19 с ООО "Сотекс" Работы выполняются с нарушением графика контракта в связи с задержкой поставки оборудования на таможне.</t>
  </si>
  <si>
    <t>ГК: от 21.09.20. 
№ ГБ33-20 с ООО 
"РР-СИТИ"
Получено Разрешение на ввод 1 технологического этапа от 25.12.2020 
№ 78-06-39-2020.</t>
  </si>
  <si>
    <t xml:space="preserve">ГК на СМР: от 21.06.2019 № 04/ЗП-19 с ООО "БалтИнвестСтрой".
 Работы выполнены согласно графику контракта. </t>
  </si>
  <si>
    <t>Объект завершен строительством. Получено разрешение на ввод объекта в эксплуатацию от 28.12.2020
№78-08-94-2020</t>
  </si>
  <si>
    <t>ГК: от 09.07.2020 
№ 33/ЗП-20 с ООО "СУ-17". Ведется работа по устранению замечаний по работам выполненным предыдущими подрядными организациями. Планируется ввод объекта в эксплуатацию до 31.03.2021г.</t>
  </si>
  <si>
    <t>Объект завершен строительством. Получено разрешение на ввод объекта в эксплуатацию от 30.12.2020
№78-15-116-2020</t>
  </si>
  <si>
    <t>Объект завершен строительством. Получено разрешение на ввод объекта в эксплуатацию от 28.12.2020
№78-08-93-2020</t>
  </si>
  <si>
    <t>Объект завершен строительством. Получено разрешение на ввод объекта в эксплуатацию
№ 78-14-09-2020 от 22.07.2020</t>
  </si>
  <si>
    <t xml:space="preserve"> ГК: от 06.06.2019 № 13/ЭА-19 с ООО "СК "Высотспецстрой" и от 25.11.2020 № 48/ОК-20 с ООО "СК "Высотспецстрой" на завершение СМР (в том числе наружные сети НВК и благоустройство).</t>
  </si>
  <si>
    <t>ГК: от 02.12.2019 № 22/ЗП-19 с ООО "Суар-групп". Работы выполняются согласно графику работ по контракту</t>
  </si>
  <si>
    <t xml:space="preserve"> ГК: от 25.11.2020 № 68/ЗП-20 с ООО "ЭлинАльфа" Выполняются работы: оформление разрешительной документации, разработка и согласование РД. </t>
  </si>
  <si>
    <t xml:space="preserve"> ГК: от 31.05.2019 № 10/ЭА-19 с ООО "С-Индустрия".Работы выполняются согласно графику работ по контракту</t>
  </si>
  <si>
    <t xml:space="preserve"> ГК: от 10.09.2019 № 26/ЭА-19 с ООО "ВысотСпецСтрой". Работы выполняются согласно графику работ по контракту</t>
  </si>
  <si>
    <t xml:space="preserve">ГК: от 29.12.20. 
№ 96/ОК-20 
с ООО "БАЛТИНВЕСТСТРОЙ" Выполняются работы: прием передача строительной площадки. подготовка разрешительной документации. </t>
  </si>
  <si>
    <t>Объект завершен строительством. Получено Разрешение на ввод объекта в эксплуатацию от 26.12.2019.</t>
  </si>
  <si>
    <t>Объект завершен строительством. Получено разрешение на ввод объекта в эксплуатацию от 06.10.2020
№78-06-19-2020</t>
  </si>
  <si>
    <t>Объект завершен строительством. Получено разрешение на ввод объекта в эксплуатацию от 31.07.2020
№78-04-17-2020</t>
  </si>
  <si>
    <t>Объект завершен строительством. Получено разрешение на ввод объекта в эксплуатацию от 18.12.2020
№78-12-50-2020</t>
  </si>
  <si>
    <t>ГК: контракт от 02.07.2020 № 36/ЭА-20 с ООО "Сотэкс". Работы выполняются с отставанием от графикапроизводства работ по контракту</t>
  </si>
  <si>
    <t>Проведены конкурсные процедуры, ГК с ООО "РосСтройПроект" заключен 31.12.2020, срок окончания работ - 10.12.2022</t>
  </si>
  <si>
    <t>Заключен ГК от 21.02.2020 №43/ОК-19 с ООО "НИИПРИИ "Севзапинжтехнология". Срок выполнения работ - 15.11.2021. Выполнены изыскания и обследование существующего здания. Разработаны и согласованы планировочные и технологические решения. Разработка проектной документации ведется с отставанием от промежуточных сроков выполнения работ.</t>
  </si>
  <si>
    <t xml:space="preserve">ГК от 25.06.2019 № 16/ОК-19 с ООО "Проектная Мастерская "Петергоф". Срок выполнения работ - 15.11.2020. Срок исполнения обязательств по ГК - 30.04.2021. Проектная и рабочая документация разработаны в полном объеме, получено положительное заключение экспертизы - от 28.01.2021 № 78-1-1-3     -003198-2021. Ведется работа по согласованию рабочей документации с инженерными ведомствами. </t>
  </si>
  <si>
    <t>ГК № 47/ОК-20 от 16.11.2020 с "Компания К-5" ООО. Срок выполнения работ по ГК - 16.11.2022. Ведутся изыскательские работы</t>
  </si>
  <si>
    <t xml:space="preserve">ГК не заключен. Проведение конкурсных процедур планируется после разработки собственником (АО "АТП-11") проекта сокращения санитарно-защитной зоны от промышленной площадки по адресу: Санкт-Петербург, Полюстровский пр., д. 54, лит. А (ориентировочно 1 кв. 2021 года). </t>
  </si>
  <si>
    <t xml:space="preserve">ГК от 10.12.2014 № 60/ОК-14 с ОАО "КБ ВиПС". Срок выполнения работ - 16.12.2016. Проектная документация разработана, на рассмотрение в Главгосэкспертизу не передавалась. В связи с нарушением сроков проведения работ проектной организацией ведется работа по расторжению ГК. </t>
  </si>
  <si>
    <t xml:space="preserve">Проведение конкурсных процедур возможно после внесения сведений о СЗЗ, утверждения документации по планировке территории и переформирования границ земельного участка. Ориентировочный срок проведения конкурсных процедур - 2 квартал 2021 года. </t>
  </si>
  <si>
    <t xml:space="preserve">ГК от 23.11.2018 № 38/ОК-18 с ООО "КР Инжиниринг". Срок завершения работ по ГК - 15.11.2019. Срок исполнения обязательств по ГК - 29.04.2021 Документация разработана в полном объеме, находится на рассмотрении в СПб ГАУ "ЦГЭ". Плановый срок получения заключения экспертизы - 1 квартал 2021. Наблюдается отставание от конечных сроков выполнения работ. </t>
  </si>
  <si>
    <t xml:space="preserve">ГК от 19.06.2018 № 11/ОК-18 с ООО "НКС"ИСК". Документация разработана в полном объеме. Получено положительное заключение экспертизы № 78-1-1-3-009271-2020 от 26.03.2020. По результатам получения заключения экспертизы оформлено ДС об увеличении цены ГК в пределах 10%. Соглашение о завершении работ в стадии оформления. Работы выполнены и профинансированы в полном объеме. </t>
  </si>
  <si>
    <t xml:space="preserve">ГК от 25.11.2016 № 62/ОК - 16 с АО "Ленпромтранспроект". Документация разработана в полном объеме. Получено положительное заключение экспертизы от 10.12.2020 № 78-1-1-3-063560-2020. Подрядчиком разработан проект сокращения СЗЗ, получено экспертное заключение ФБУЗ "Центр гигиены и эпидемиологии" от 29.05.2020, документы направлены на утверждение в РПН с последующим внесением сведений в Единый государственный реестр недвижимости. Ведется работа по согласованию рабочей документации. Нарушение конечных сроков выполнения работ. </t>
  </si>
  <si>
    <t xml:space="preserve">ГК от 22.05.2018 № 06/ОК-18 c ООО "ПЕТРОСТРОЙГАРАНТ" на корректировку документации. Решение об отказе от исполнения ГК с 10.08.2020 в связи с недобросовестной работой проектной организации и срывом сроков выполнения работ. Заключен новый ГК от 25.12.2020 № 94/ЗП-20 с ООО "АКБ Монолит" Проект", срок выполнения работ - 01.12.2021 </t>
  </si>
  <si>
    <t xml:space="preserve">ГК № 29/ОК-17 от 28.12.17 с ООО "ПЕТРОСТРОЙГАРАНТ", срок выполнения работ 10.12.2018. Документация разработана в полном объеме. Получено положительное заключение СПб ГАУ «ЦГЭ» №78-1-1-3-039149-2019 от 30.12.2019. Нарушение конечных сроков выполнения работ. Претензии учтены в ходе взаиморасчетов. Подписано соглашение о завершении работ от 25.11.2020 с увеличением цены ГК в пределах 10% по результатам получения заключения экспертизы. </t>
  </si>
  <si>
    <t>Объект исключен из АИП в ходе внесения изменений, утвержденных Законом о бюджете СПб от 11.12.2020 №587-124 в связи с невозможностью проведения конкурсных процедур в 2020 году</t>
  </si>
  <si>
    <t>Конкурсные процедуры перенесены на 2021 год в связи с необходимостью вывода ЗУ из земель лесного фонда Морозовского лесничества Мин.Обороны РФ</t>
  </si>
  <si>
    <t>Лечебное питание</t>
  </si>
  <si>
    <t>оплата по исполнительному документу</t>
  </si>
  <si>
    <t>ИТОГО_процессная часть_Бюджет СПб</t>
  </si>
  <si>
    <t>ИТОГО_процессная часть_Федеральный Бюджет</t>
  </si>
  <si>
    <t>ИТОГО_процессная часть_Внебюджетные средства</t>
  </si>
  <si>
    <t>ИТОГО_ПП5</t>
  </si>
  <si>
    <t>ИТОГО_ПП5_Бюджет СПб</t>
  </si>
  <si>
    <t>ИТОГО_ПП5_Федеральный Бюджет</t>
  </si>
  <si>
    <t>ИТОГО_ПП5_Внебюджетные средства</t>
  </si>
  <si>
    <t xml:space="preserve">2.1. Структура финансирования государственной программы за 2020 год по источникам финансирования и видам расходов </t>
  </si>
  <si>
    <t>Проектная часть</t>
  </si>
  <si>
    <t>Процессная часть</t>
  </si>
  <si>
    <r>
      <t xml:space="preserve">2.4.  Структура </t>
    </r>
    <r>
      <rPr>
        <b/>
        <u/>
        <sz val="14"/>
        <color theme="1"/>
        <rFont val="Times New Roman"/>
        <family val="1"/>
        <charset val="204"/>
      </rPr>
      <t>бюджетного</t>
    </r>
    <r>
      <rPr>
        <b/>
        <sz val="14"/>
        <color theme="1"/>
        <rFont val="Times New Roman"/>
        <family val="1"/>
        <charset val="204"/>
      </rPr>
      <t xml:space="preserve"> финансирования государственной программы по подпрограммам, отдельным мероприятиям</t>
    </r>
  </si>
  <si>
    <t>2.3.  Структура финансирования региональных проектов, реализуемых в рамках государственной программы</t>
  </si>
  <si>
    <t>Объем финансирования региональных проектов</t>
  </si>
  <si>
    <t>Борьба с сердечно-сосудистыми заболеваниями</t>
  </si>
  <si>
    <t>Борьба с онкологическими заболеваниями</t>
  </si>
  <si>
    <t>Старшее поколение</t>
  </si>
  <si>
    <t>Развитие системы оказания первичной медико-санитарной помощи</t>
  </si>
  <si>
    <t>Создание единого цифрового контура в здравоохранении на основе единой государственной информационной системы здравоохранения (ЕГИСЗ)</t>
  </si>
  <si>
    <t>Развитие детского здравоохранения, включая создание современной инфраструктуры оказания медицинской помощи детям</t>
  </si>
  <si>
    <t xml:space="preserve">2.5.  Структура финансирования подпрограмм и отдельных мероприятий по соисполнителям </t>
  </si>
  <si>
    <t>Организация мероприятий по развитию санаторно-курортного лечения (детские санатории)</t>
  </si>
  <si>
    <t>Приостановление деятельности детских санаториев в связи с ограничительными мероприятиями, введенными в период пандемии CJVID 19</t>
  </si>
  <si>
    <t>Приостановление деятельности детских санаториев в связи с ограничительными мероприятиями, введенными в период пандемии COVID 19</t>
  </si>
  <si>
    <t>санаторно-курортное лечение (детские санатории)</t>
  </si>
  <si>
    <t>так должно быть!</t>
  </si>
  <si>
    <t>24</t>
  </si>
  <si>
    <t>25</t>
  </si>
  <si>
    <t>27</t>
  </si>
  <si>
    <t>ок</t>
  </si>
  <si>
    <t>Текущие расходы (рег.проекты)</t>
  </si>
  <si>
    <t>Прочие расходы развития</t>
  </si>
  <si>
    <t>Рег.проекты, ВСЕГО, в т.ч.</t>
  </si>
  <si>
    <t>СПРАВОЧНО</t>
  </si>
  <si>
    <t xml:space="preserve">2.2. Структура финансирования подпрограмм и отдельных мероприятий за 2020 год по соисполнителям </t>
  </si>
  <si>
    <t>Эта таблица неактуальна для отчета за 2020 год, поэтому формулы не проверены. Все необходимые таблицы на вкладке 2.1.Финансирование</t>
  </si>
  <si>
    <t>0120010310</t>
  </si>
  <si>
    <t>22</t>
  </si>
  <si>
    <t>23</t>
  </si>
  <si>
    <t>12</t>
  </si>
  <si>
    <t>4</t>
  </si>
  <si>
    <t xml:space="preserve">Приостановление деятельности санатория в связи с ограничительными мероприятиями, введенными в период пандемии COVID 19
</t>
  </si>
  <si>
    <t>Приостановление деятельности санатория в связи с ограничительными мероприятиями, введенными в период пандемии COVID 19</t>
  </si>
  <si>
    <t>Для обеспечения пациентов наркотическими препаратами из федерального бюджета выделено 21 855,8 тыс.рублей. Кассовый расход составляет 21 124,79 тыс.рублей. Отпуск лекарственных препаратов осуществлялся до 31.12.2020 включительно. Оплата  услуги осу-ществляется за фактически отпущенные количества упаковок после проведения медико-экономического контроля будет осуществлена в 2021 году.</t>
  </si>
  <si>
    <t>приобретение оборудования и расходных материалов для проведения искусственной вентиляции легких на дому, закупка  наркотических лекарственных препаратов для проведения обезбалевающей терапии</t>
  </si>
  <si>
    <t>Для обеспечения пациентов наркотическими препаратами из регионального бюджета выделено 36 598,7 тыс.рублей. Кассовый расход составляет 35 969,2 тыс.рублей. Отпуск лекарственных препаратов осуществлялся до 31.12.2020 включительно. Оплата  услуги осу-ществляется за фактически отпущенные количества упаковок после проведения медико-экономического контроля будет осуществлена в 2021 году.</t>
  </si>
  <si>
    <t xml:space="preserve">Доля трансплантированных органов из числа заготовленных для трансплантации  </t>
  </si>
  <si>
    <t>Процент</t>
  </si>
  <si>
    <t xml:space="preserve">Совершенствование медицинской деятельности, связанной с донорством органов человека, в целях повышения доступности медицинской помощи населению Санкт-Петербурга методом трансплантации органов и тканей человека, так как данный высокотехнологичный метод лечения является единственным способом спасения жизни для пациентов с терминальной стадией ряда заболеваний.  
В последние годы в городе реализуются мероприятия по совершенствованию деятельности государственных учреждений здравоохранения стационарного типа в сфере органного донорства с целью активизации выявления потенциальных доноров, позволившие наблюдать рост выявления эффективных доноров и числа трансплантаций. </t>
  </si>
  <si>
    <t>Содержание амбулатории Мариинской</t>
  </si>
  <si>
    <t>Соглашений</t>
  </si>
  <si>
    <t>Заключено</t>
  </si>
  <si>
    <t>в связи с неблагоприятной эпидемиологической ситуацией</t>
  </si>
  <si>
    <t>Закупка оборудования для РСЦ и ПСО для 10 учреждений, подведомственных КЗ</t>
  </si>
  <si>
    <t>Закупка оборудования для первичного сосудистого отделения ГБ 33</t>
  </si>
  <si>
    <t>Закупка оборудования для оказания меди цинской помощи ГБ 40</t>
  </si>
  <si>
    <t>Приобретения аппарата искусственной вентиляции легких с принадлежностями ГБ 37</t>
  </si>
  <si>
    <t>Количество законченных случаев ВМП</t>
  </si>
  <si>
    <t xml:space="preserve">Закупка  аппаратов ИВЛ </t>
  </si>
  <si>
    <t>Проведение работ по обеспечению системой центрадизованного снабжения медицинскими газами, приобретение средств индивидуальной защиты и медицинского оборудования дл\ дополнительно создаваемого (перепрофилируемого) коечного фонда</t>
  </si>
  <si>
    <t>Количество модернизируемых коек</t>
  </si>
  <si>
    <t>Создание автоматизированных рабочих мест медицинских работников при внедрении и эксплуатации медицинских информационных систем, соответствующих требованиям МЗ РФ</t>
  </si>
  <si>
    <t>Автоматизированные рабочие места</t>
  </si>
  <si>
    <t>Проведение профилактических мероприятий: акций, семинаров</t>
  </si>
  <si>
    <t>Количество проведенных мероприятий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</si>
</sst>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_р_._-;_-@_-"/>
    <numFmt numFmtId="165" formatCode="_-* #,##0.00_р_._-;\-* #,##0.00_р_._-;_-* &quot;-&quot;??_р_._-;_-@_-"/>
    <numFmt numFmtId="166" formatCode="_-* #,##0.00[$€-1]_-;\-* #,##0.00[$€-1]_-;_-* &quot;-&quot;??[$€-1]_-"/>
    <numFmt numFmtId="167" formatCode="#,##0.0"/>
    <numFmt numFmtId="168" formatCode="0.0%"/>
    <numFmt numFmtId="169" formatCode="_(* #,##0.00_);_(* \(#,##0.00\);_(* &quot;-&quot;??_);_(@_)"/>
    <numFmt numFmtId="170" formatCode="#,##0.0000"/>
    <numFmt numFmtId="171" formatCode="0.0"/>
    <numFmt numFmtId="172" formatCode="0.0000"/>
  </numFmts>
  <fonts count="85" x14ac:knownFonts="1">
    <font>
      <sz val="8"/>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10"/>
      <name val="Arial"/>
      <family val="2"/>
      <charset val="204"/>
    </font>
    <font>
      <sz val="11"/>
      <color indexed="8"/>
      <name val="Calibri"/>
      <family val="2"/>
      <charset val="204"/>
    </font>
    <font>
      <sz val="10"/>
      <color indexed="8"/>
      <name val="Arial"/>
      <family val="2"/>
      <charset val="204"/>
    </font>
    <font>
      <u/>
      <sz val="8"/>
      <color theme="10"/>
      <name val="Arial"/>
      <family val="2"/>
    </font>
    <font>
      <sz val="11"/>
      <color theme="1"/>
      <name val="Calibri"/>
      <family val="2"/>
      <scheme val="minor"/>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2"/>
      <charset val="204"/>
    </font>
    <font>
      <sz val="8"/>
      <color indexed="8"/>
      <name val="Tahoma"/>
      <family val="2"/>
      <charset val="204"/>
    </font>
    <font>
      <b/>
      <i/>
      <sz val="12"/>
      <color indexed="8"/>
      <name val="Arial"/>
      <family val="2"/>
      <charset val="204"/>
    </font>
    <font>
      <sz val="10"/>
      <name val="Helv"/>
      <charset val="204"/>
    </font>
    <font>
      <sz val="8"/>
      <name val="Arial"/>
      <family val="2"/>
      <charset val="204"/>
    </font>
    <font>
      <sz val="8"/>
      <name val="Arial"/>
      <family val="2"/>
      <charset val="204"/>
    </font>
    <font>
      <u/>
      <sz val="10"/>
      <color indexed="12"/>
      <name val="Arial"/>
      <family val="2"/>
      <charset val="204"/>
    </font>
    <font>
      <sz val="11"/>
      <color indexed="8"/>
      <name val="Calibri"/>
      <family val="2"/>
    </font>
    <font>
      <u/>
      <sz val="11"/>
      <color theme="10"/>
      <name val="Calibri"/>
      <family val="2"/>
      <charset val="204"/>
      <scheme val="minor"/>
    </font>
    <font>
      <sz val="10"/>
      <name val="Times New Roman"/>
      <family val="1"/>
      <charset val="204"/>
    </font>
    <font>
      <b/>
      <sz val="11"/>
      <color theme="1"/>
      <name val="Calibri"/>
      <family val="2"/>
      <charset val="204"/>
      <scheme val="minor"/>
    </font>
    <font>
      <b/>
      <sz val="12"/>
      <color theme="1"/>
      <name val="Times New Roman"/>
      <family val="1"/>
      <charset val="204"/>
    </font>
    <font>
      <b/>
      <sz val="11"/>
      <color rgb="FF000000"/>
      <name val="Calibri"/>
      <family val="2"/>
      <charset val="204"/>
      <scheme val="minor"/>
    </font>
    <font>
      <sz val="11"/>
      <color rgb="FF000000"/>
      <name val="Calibri"/>
      <family val="2"/>
      <charset val="204"/>
      <scheme val="minor"/>
    </font>
    <font>
      <b/>
      <sz val="11"/>
      <name val="Calibri"/>
      <family val="2"/>
      <charset val="204"/>
      <scheme val="minor"/>
    </font>
    <font>
      <sz val="11"/>
      <name val="Calibri"/>
      <family val="2"/>
      <charset val="204"/>
      <scheme val="minor"/>
    </font>
    <font>
      <b/>
      <sz val="9"/>
      <color indexed="81"/>
      <name val="Tahoma"/>
      <family val="2"/>
      <charset val="204"/>
    </font>
    <font>
      <sz val="10"/>
      <color rgb="FF000000"/>
      <name val="Times New Roman"/>
      <family val="1"/>
      <charset val="204"/>
    </font>
    <font>
      <sz val="10"/>
      <color indexed="8"/>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sz val="11"/>
      <color rgb="FFFF0000"/>
      <name val="Calibri"/>
      <family val="2"/>
      <charset val="204"/>
      <scheme val="minor"/>
    </font>
    <font>
      <i/>
      <sz val="11"/>
      <color theme="1"/>
      <name val="Calibri"/>
      <family val="2"/>
      <charset val="204"/>
      <scheme val="minor"/>
    </font>
    <font>
      <b/>
      <sz val="14"/>
      <color theme="1"/>
      <name val="Calibri"/>
      <family val="2"/>
      <charset val="204"/>
    </font>
    <font>
      <b/>
      <sz val="11"/>
      <color theme="1"/>
      <name val="Calibri"/>
      <family val="2"/>
      <charset val="204"/>
    </font>
    <font>
      <b/>
      <sz val="11"/>
      <color rgb="FF000000"/>
      <name val="Calibri"/>
      <family val="2"/>
      <charset val="204"/>
    </font>
    <font>
      <sz val="11"/>
      <color theme="1"/>
      <name val="Calibri"/>
      <family val="2"/>
      <charset val="204"/>
    </font>
    <font>
      <sz val="10"/>
      <color rgb="FFFF0000"/>
      <name val="Times New Roman"/>
      <family val="1"/>
      <charset val="204"/>
    </font>
    <font>
      <b/>
      <sz val="10"/>
      <name val="Times New Roman"/>
      <family val="1"/>
      <charset val="204"/>
    </font>
    <font>
      <sz val="9"/>
      <name val="Times New Roman"/>
      <family val="1"/>
      <charset val="204"/>
    </font>
    <font>
      <sz val="9"/>
      <color indexed="8"/>
      <name val="Times New Roman"/>
      <family val="1"/>
      <charset val="204"/>
    </font>
    <font>
      <sz val="8"/>
      <color indexed="8"/>
      <name val="Times New Roman"/>
      <family val="1"/>
      <charset val="204"/>
    </font>
    <font>
      <strike/>
      <sz val="10"/>
      <name val="Times New Roman"/>
      <family val="1"/>
      <charset val="204"/>
    </font>
    <font>
      <sz val="8"/>
      <name val="Times New Roman"/>
      <family val="1"/>
      <charset val="204"/>
    </font>
    <font>
      <sz val="10"/>
      <color theme="0" tint="-0.499984740745262"/>
      <name val="Times New Roman"/>
      <family val="1"/>
      <charset val="204"/>
    </font>
    <font>
      <sz val="11"/>
      <name val="Calibri"/>
      <family val="2"/>
      <charset val="204"/>
    </font>
    <font>
      <b/>
      <sz val="12"/>
      <name val="Times New Roman"/>
      <family val="1"/>
      <charset val="204"/>
    </font>
    <font>
      <b/>
      <sz val="16"/>
      <name val="Times New Roman"/>
      <family val="1"/>
      <charset val="204"/>
    </font>
    <font>
      <sz val="10"/>
      <name val="MS Sans Serif"/>
      <family val="2"/>
      <charset val="204"/>
    </font>
    <font>
      <sz val="18"/>
      <name val="Times New Roman"/>
      <family val="1"/>
      <charset val="204"/>
    </font>
    <font>
      <sz val="10"/>
      <name val="MS Sans Serif"/>
      <family val="2"/>
      <charset val="204"/>
    </font>
    <font>
      <sz val="11"/>
      <name val="Times New Roman"/>
      <family val="1"/>
      <charset val="204"/>
    </font>
    <font>
      <b/>
      <sz val="11"/>
      <color theme="1"/>
      <name val="Times New Roman"/>
      <family val="1"/>
      <charset val="204"/>
    </font>
    <font>
      <b/>
      <sz val="14"/>
      <color theme="1"/>
      <name val="Times New Roman"/>
      <family val="1"/>
      <charset val="204"/>
    </font>
    <font>
      <b/>
      <u/>
      <sz val="14"/>
      <color theme="1"/>
      <name val="Times New Roman"/>
      <family val="1"/>
      <charset val="204"/>
    </font>
    <font>
      <sz val="14"/>
      <color theme="1"/>
      <name val="Times New Roman"/>
      <family val="1"/>
      <charset val="204"/>
    </font>
    <font>
      <b/>
      <sz val="16"/>
      <color theme="1"/>
      <name val="Calibri"/>
      <family val="2"/>
      <charset val="204"/>
      <scheme val="minor"/>
    </font>
  </fonts>
  <fills count="28">
    <fill>
      <patternFill patternType="none"/>
    </fill>
    <fill>
      <patternFill patternType="gray125"/>
    </fill>
    <fill>
      <patternFill patternType="solid">
        <fgColor indexed="2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9"/>
      </patternFill>
    </fill>
    <fill>
      <patternFill patternType="solid">
        <fgColor rgb="FFFFFF00"/>
        <bgColor indexed="64"/>
      </patternFill>
    </fill>
    <fill>
      <patternFill patternType="solid">
        <fgColor rgb="FFD5EEFF"/>
        <bgColor indexed="64"/>
      </patternFill>
    </fill>
    <fill>
      <patternFill patternType="solid">
        <fgColor rgb="FFE7F6FF"/>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s>
  <cellStyleXfs count="59813">
    <xf numFmtId="0" fontId="0" fillId="0" borderId="0"/>
    <xf numFmtId="0" fontId="13" fillId="0" borderId="0"/>
    <xf numFmtId="0" fontId="14" fillId="0" borderId="0"/>
    <xf numFmtId="0" fontId="13" fillId="0" borderId="0"/>
    <xf numFmtId="0" fontId="15" fillId="0" borderId="0"/>
    <xf numFmtId="0" fontId="17" fillId="0" borderId="0"/>
    <xf numFmtId="0" fontId="14" fillId="0" borderId="0"/>
    <xf numFmtId="0" fontId="13" fillId="0" borderId="0"/>
    <xf numFmtId="0" fontId="13" fillId="0" borderId="0"/>
    <xf numFmtId="0" fontId="13" fillId="0" borderId="0"/>
    <xf numFmtId="0" fontId="15" fillId="0" borderId="0"/>
    <xf numFmtId="0" fontId="15" fillId="0" borderId="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164" fontId="15" fillId="0" borderId="0"/>
    <xf numFmtId="164" fontId="15" fillId="0" borderId="0"/>
    <xf numFmtId="164" fontId="15" fillId="0" borderId="0"/>
    <xf numFmtId="0" fontId="19" fillId="0" borderId="0"/>
    <xf numFmtId="0" fontId="2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2" applyNumberFormat="0" applyAlignment="0" applyProtection="0"/>
    <xf numFmtId="0" fontId="23" fillId="2" borderId="3" applyNumberFormat="0" applyAlignment="0" applyProtection="0"/>
    <xf numFmtId="0" fontId="24" fillId="2" borderId="2" applyNumberFormat="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15" borderId="8"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14" fillId="4" borderId="9" applyNumberFormat="0" applyFont="0" applyAlignment="0" applyProtection="0"/>
    <xf numFmtId="0" fontId="34" fillId="0" borderId="10" applyNumberFormat="0" applyFill="0" applyAlignment="0" applyProtection="0"/>
    <xf numFmtId="0" fontId="35" fillId="0" borderId="0" applyNumberFormat="0" applyFill="0" applyBorder="0" applyAlignment="0" applyProtection="0"/>
    <xf numFmtId="0" fontId="36" fillId="17" borderId="0" applyNumberFormat="0" applyBorder="0" applyAlignment="0" applyProtection="0"/>
    <xf numFmtId="0" fontId="18" fillId="0" borderId="0" applyNumberFormat="0" applyFill="0" applyBorder="0" applyAlignment="0" applyProtection="0">
      <alignment vertical="top"/>
      <protection locked="0"/>
    </xf>
    <xf numFmtId="0" fontId="14" fillId="0" borderId="0"/>
    <xf numFmtId="165" fontId="14" fillId="0" borderId="0" applyFont="0" applyFill="0" applyBorder="0" applyAlignment="0" applyProtection="0"/>
    <xf numFmtId="0" fontId="37" fillId="0" borderId="0"/>
    <xf numFmtId="0" fontId="20" fillId="0" borderId="0"/>
    <xf numFmtId="166" fontId="20" fillId="0" borderId="0" applyFont="0" applyFill="0" applyBorder="0" applyAlignment="0" applyProtection="0"/>
    <xf numFmtId="0" fontId="17" fillId="18" borderId="0">
      <alignment horizontal="left" vertical="top"/>
    </xf>
    <xf numFmtId="0" fontId="38" fillId="18" borderId="0">
      <alignment horizontal="left" vertical="center"/>
    </xf>
    <xf numFmtId="0" fontId="38" fillId="18" borderId="0">
      <alignment horizontal="left" vertical="top"/>
    </xf>
    <xf numFmtId="0" fontId="39" fillId="18" borderId="0">
      <alignment horizontal="left" vertical="center"/>
    </xf>
    <xf numFmtId="0" fontId="38" fillId="18" borderId="0">
      <alignment horizontal="left" vertical="center"/>
    </xf>
    <xf numFmtId="0" fontId="38" fillId="18" borderId="0">
      <alignment horizontal="left" vertical="top"/>
    </xf>
    <xf numFmtId="0" fontId="38" fillId="18" borderId="0">
      <alignment horizontal="left" vertical="center"/>
    </xf>
    <xf numFmtId="0" fontId="38" fillId="18" borderId="0">
      <alignment horizontal="left" vertical="center"/>
    </xf>
    <xf numFmtId="0" fontId="38" fillId="18" borderId="0">
      <alignment horizontal="left" vertical="center"/>
    </xf>
    <xf numFmtId="0" fontId="20" fillId="0" borderId="0"/>
    <xf numFmtId="0" fontId="40" fillId="0" borderId="0"/>
    <xf numFmtId="165" fontId="20" fillId="0" borderId="0" applyFont="0" applyFill="0" applyBorder="0" applyAlignment="0" applyProtection="0"/>
    <xf numFmtId="0" fontId="14" fillId="0" borderId="0"/>
    <xf numFmtId="165" fontId="14" fillId="0" borderId="0" applyFont="0" applyFill="0" applyBorder="0" applyAlignment="0" applyProtection="0"/>
    <xf numFmtId="9" fontId="42" fillId="0" borderId="0" applyFont="0" applyFill="0" applyBorder="0" applyAlignment="0" applyProtection="0"/>
    <xf numFmtId="0" fontId="41"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20"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9" fontId="4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9" fontId="16" fillId="0" borderId="0" applyFont="0" applyFill="0" applyBorder="0" applyAlignment="0" applyProtection="0"/>
    <xf numFmtId="169" fontId="16" fillId="0" borderId="0" applyFont="0" applyFill="0" applyBorder="0" applyAlignment="0" applyProtection="0"/>
    <xf numFmtId="0" fontId="41"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4" fontId="15" fillId="0" borderId="0"/>
    <xf numFmtId="9" fontId="4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76" fillId="0" borderId="0"/>
    <xf numFmtId="0" fontId="78" fillId="0" borderId="0"/>
    <xf numFmtId="0" fontId="17" fillId="0" borderId="0"/>
  </cellStyleXfs>
  <cellXfs count="1194">
    <xf numFmtId="0" fontId="0" fillId="0" borderId="0" xfId="0"/>
    <xf numFmtId="10" fontId="46" fillId="0" borderId="1" xfId="82" applyNumberFormat="1" applyFont="1" applyFill="1" applyBorder="1" applyAlignment="1" applyProtection="1">
      <alignment horizontal="center" vertical="center"/>
      <protection locked="0"/>
    </xf>
    <xf numFmtId="4" fontId="46" fillId="0" borderId="1" xfId="0" applyNumberFormat="1" applyFont="1" applyFill="1" applyBorder="1" applyAlignment="1" applyProtection="1">
      <alignment horizontal="left" vertical="top" wrapText="1"/>
      <protection locked="0"/>
    </xf>
    <xf numFmtId="0" fontId="46" fillId="0" borderId="1" xfId="1" applyFont="1" applyFill="1" applyBorder="1" applyAlignment="1" applyProtection="1">
      <alignment horizontal="center" vertical="center"/>
      <protection locked="0"/>
    </xf>
    <xf numFmtId="2" fontId="46" fillId="0" borderId="1" xfId="1" applyNumberFormat="1" applyFont="1" applyFill="1" applyBorder="1" applyAlignment="1" applyProtection="1">
      <alignment horizontal="center" vertical="top"/>
    </xf>
    <xf numFmtId="0" fontId="46" fillId="0" borderId="1" xfId="1" applyFont="1" applyFill="1" applyBorder="1" applyAlignment="1" applyProtection="1">
      <alignment horizontal="left" vertical="top" wrapText="1"/>
      <protection locked="0"/>
    </xf>
    <xf numFmtId="0" fontId="46" fillId="0" borderId="1" xfId="0" applyFont="1" applyFill="1" applyBorder="1" applyAlignment="1" applyProtection="1">
      <alignment vertical="top" wrapText="1"/>
      <protection locked="0"/>
    </xf>
    <xf numFmtId="10" fontId="46" fillId="0" borderId="1" xfId="0" applyNumberFormat="1" applyFont="1" applyFill="1" applyBorder="1" applyAlignment="1" applyProtection="1">
      <alignment vertical="top"/>
      <protection locked="0"/>
    </xf>
    <xf numFmtId="0" fontId="46" fillId="0" borderId="1" xfId="0" applyFont="1" applyFill="1" applyBorder="1" applyProtection="1">
      <protection locked="0"/>
    </xf>
    <xf numFmtId="0" fontId="19" fillId="0" borderId="0" xfId="895"/>
    <xf numFmtId="0" fontId="49" fillId="20" borderId="1" xfId="895" applyFont="1" applyFill="1" applyBorder="1" applyAlignment="1">
      <alignment horizontal="center" vertical="center" wrapText="1"/>
    </xf>
    <xf numFmtId="0" fontId="50" fillId="0" borderId="1" xfId="895" applyFont="1" applyBorder="1" applyAlignment="1">
      <alignment horizontal="left" vertical="center" wrapText="1"/>
    </xf>
    <xf numFmtId="0" fontId="51" fillId="0" borderId="1" xfId="1766" applyNumberFormat="1" applyFont="1" applyFill="1" applyBorder="1" applyAlignment="1" applyProtection="1">
      <alignment horizontal="center" vertical="center" wrapText="1"/>
    </xf>
    <xf numFmtId="168" fontId="49" fillId="0" borderId="1" xfId="895" applyNumberFormat="1" applyFont="1" applyBorder="1" applyAlignment="1">
      <alignment horizontal="center" vertical="center" wrapText="1"/>
    </xf>
    <xf numFmtId="0" fontId="49" fillId="0" borderId="1" xfId="895" applyFont="1" applyBorder="1" applyAlignment="1">
      <alignment horizontal="center" vertical="center" wrapText="1"/>
    </xf>
    <xf numFmtId="0" fontId="19" fillId="0" borderId="0" xfId="895" applyAlignment="1">
      <alignment vertical="center"/>
    </xf>
    <xf numFmtId="9" fontId="19" fillId="0" borderId="0" xfId="895" applyNumberFormat="1" applyAlignment="1">
      <alignment vertical="center"/>
    </xf>
    <xf numFmtId="9" fontId="19" fillId="0" borderId="0" xfId="895" applyNumberFormat="1"/>
    <xf numFmtId="0" fontId="49" fillId="0" borderId="1" xfId="895" applyFont="1" applyBorder="1" applyAlignment="1">
      <alignment horizontal="center" vertical="center"/>
    </xf>
    <xf numFmtId="0" fontId="49" fillId="0" borderId="1" xfId="895" applyFont="1" applyBorder="1" applyAlignment="1">
      <alignment horizontal="left" vertical="center" wrapText="1"/>
    </xf>
    <xf numFmtId="0" fontId="50" fillId="0" borderId="1" xfId="895" applyFont="1" applyBorder="1" applyAlignment="1">
      <alignment horizontal="center" vertical="center"/>
    </xf>
    <xf numFmtId="0" fontId="50" fillId="0" borderId="1" xfId="895" applyFont="1" applyBorder="1" applyAlignment="1">
      <alignment horizontal="center" vertical="center" wrapText="1"/>
    </xf>
    <xf numFmtId="168" fontId="50" fillId="0" borderId="1" xfId="895" applyNumberFormat="1" applyFont="1" applyBorder="1" applyAlignment="1">
      <alignment horizontal="center" vertical="center" wrapText="1"/>
    </xf>
    <xf numFmtId="49" fontId="52" fillId="0" borderId="1" xfId="895" applyNumberFormat="1" applyFont="1" applyBorder="1" applyAlignment="1">
      <alignment horizontal="center" vertical="center" wrapText="1"/>
    </xf>
    <xf numFmtId="0" fontId="50" fillId="0" borderId="1" xfId="895" applyNumberFormat="1" applyFont="1" applyBorder="1" applyAlignment="1">
      <alignment horizontal="center" vertical="center" wrapText="1"/>
    </xf>
    <xf numFmtId="167" fontId="50" fillId="0" borderId="1" xfId="895" applyNumberFormat="1" applyFont="1" applyBorder="1" applyAlignment="1">
      <alignment horizontal="center" vertical="center" wrapText="1"/>
    </xf>
    <xf numFmtId="0" fontId="8" fillId="0" borderId="0" xfId="895" applyFont="1" applyAlignment="1">
      <alignment horizontal="center" vertical="top"/>
    </xf>
    <xf numFmtId="0" fontId="52" fillId="0" borderId="0" xfId="895" applyFont="1" applyAlignment="1">
      <alignment horizontal="center" vertical="center"/>
    </xf>
    <xf numFmtId="0" fontId="8" fillId="0" borderId="0" xfId="895" applyFont="1" applyAlignment="1">
      <alignment vertical="top"/>
    </xf>
    <xf numFmtId="3" fontId="50" fillId="0" borderId="1" xfId="895" applyNumberFormat="1" applyFont="1" applyBorder="1" applyAlignment="1">
      <alignment horizontal="center" vertical="center" wrapText="1"/>
    </xf>
    <xf numFmtId="0" fontId="52" fillId="0" borderId="0" xfId="895" applyFont="1" applyFill="1" applyAlignment="1">
      <alignment horizontal="center" vertical="top"/>
    </xf>
    <xf numFmtId="0" fontId="46" fillId="0" borderId="1" xfId="0" applyNumberFormat="1" applyFont="1" applyFill="1" applyBorder="1" applyAlignment="1" applyProtection="1">
      <alignment vertical="top"/>
      <protection locked="0"/>
    </xf>
    <xf numFmtId="0" fontId="0" fillId="0" borderId="0" xfId="0" applyFill="1"/>
    <xf numFmtId="0" fontId="47" fillId="20" borderId="12" xfId="0" applyFont="1" applyFill="1" applyBorder="1" applyAlignment="1">
      <alignment horizontal="left" vertical="top" wrapText="1"/>
    </xf>
    <xf numFmtId="2" fontId="0" fillId="0" borderId="0" xfId="0" applyNumberFormat="1"/>
    <xf numFmtId="0" fontId="41" fillId="0" borderId="0" xfId="0" applyFont="1"/>
    <xf numFmtId="10" fontId="0" fillId="0" borderId="0" xfId="0" applyNumberFormat="1"/>
    <xf numFmtId="0" fontId="49" fillId="0" borderId="1" xfId="0" applyFont="1" applyBorder="1" applyAlignment="1">
      <alignment horizontal="center" vertical="center"/>
    </xf>
    <xf numFmtId="0" fontId="49" fillId="0" borderId="1" xfId="0" applyFont="1" applyBorder="1" applyAlignment="1">
      <alignment horizontal="left" vertical="center" wrapText="1"/>
    </xf>
    <xf numFmtId="10" fontId="49" fillId="0" borderId="1" xfId="0" applyNumberFormat="1" applyFont="1" applyBorder="1" applyAlignment="1">
      <alignment horizontal="center" vertical="center" wrapText="1"/>
    </xf>
    <xf numFmtId="0" fontId="50" fillId="0" borderId="1" xfId="0" applyFont="1" applyBorder="1" applyAlignment="1">
      <alignment horizontal="center" vertical="center"/>
    </xf>
    <xf numFmtId="0" fontId="50" fillId="0" borderId="1" xfId="0" applyFont="1" applyBorder="1" applyAlignment="1">
      <alignment horizontal="left" vertical="center" wrapText="1"/>
    </xf>
    <xf numFmtId="10" fontId="50" fillId="0" borderId="1" xfId="0" applyNumberFormat="1" applyFont="1" applyBorder="1" applyAlignment="1">
      <alignment horizontal="center" vertical="center" wrapText="1"/>
    </xf>
    <xf numFmtId="0" fontId="52" fillId="0" borderId="0" xfId="0" applyFont="1" applyAlignment="1">
      <alignment horizontal="center" vertical="center"/>
    </xf>
    <xf numFmtId="0" fontId="52" fillId="0" borderId="0" xfId="0" applyFont="1" applyFill="1" applyAlignment="1">
      <alignment horizontal="center" vertical="top"/>
    </xf>
    <xf numFmtId="0" fontId="49" fillId="21" borderId="1" xfId="0" applyFont="1" applyFill="1" applyBorder="1" applyAlignment="1">
      <alignment horizontal="center" vertical="center" wrapText="1"/>
    </xf>
    <xf numFmtId="168" fontId="49" fillId="19" borderId="1" xfId="895" applyNumberFormat="1" applyFont="1" applyFill="1" applyBorder="1" applyAlignment="1">
      <alignment horizontal="center" vertical="center" wrapText="1"/>
    </xf>
    <xf numFmtId="167" fontId="50" fillId="0" borderId="1" xfId="0" applyNumberFormat="1" applyFont="1" applyBorder="1" applyAlignment="1">
      <alignment horizontal="center" vertical="center" wrapText="1"/>
    </xf>
    <xf numFmtId="0" fontId="7" fillId="0" borderId="0" xfId="0" applyFont="1" applyAlignment="1">
      <alignment horizontal="center" vertical="top"/>
    </xf>
    <xf numFmtId="4" fontId="46" fillId="0" borderId="1" xfId="0" applyNumberFormat="1" applyFont="1" applyFill="1" applyBorder="1" applyProtection="1">
      <protection locked="0"/>
    </xf>
    <xf numFmtId="0" fontId="46" fillId="0" borderId="1" xfId="0" applyFont="1" applyFill="1" applyBorder="1" applyAlignment="1" applyProtection="1">
      <alignment horizontal="center" vertical="center" wrapText="1"/>
    </xf>
    <xf numFmtId="0" fontId="0" fillId="0" borderId="0" xfId="0" applyAlignment="1">
      <alignment wrapText="1"/>
    </xf>
    <xf numFmtId="0" fontId="46" fillId="0" borderId="1" xfId="895" applyFont="1" applyFill="1" applyBorder="1" applyAlignment="1">
      <alignment horizontal="left" vertical="top" wrapText="1"/>
    </xf>
    <xf numFmtId="2" fontId="46" fillId="0" borderId="1" xfId="0" applyNumberFormat="1" applyFont="1" applyFill="1" applyBorder="1" applyAlignment="1" applyProtection="1">
      <alignment vertical="top" wrapText="1"/>
    </xf>
    <xf numFmtId="2" fontId="46" fillId="0" borderId="1" xfId="0" applyNumberFormat="1" applyFont="1" applyFill="1" applyBorder="1" applyAlignment="1">
      <alignment vertical="top" wrapText="1"/>
    </xf>
    <xf numFmtId="0" fontId="46" fillId="0" borderId="1" xfId="83" applyFont="1" applyFill="1" applyBorder="1" applyAlignment="1" applyProtection="1">
      <alignment horizontal="center" vertical="center"/>
      <protection locked="0"/>
    </xf>
    <xf numFmtId="0" fontId="46" fillId="0" borderId="1" xfId="83" applyFont="1" applyFill="1" applyBorder="1" applyAlignment="1" applyProtection="1">
      <alignment horizontal="left" vertical="top"/>
      <protection locked="0"/>
    </xf>
    <xf numFmtId="0" fontId="46" fillId="0" borderId="1" xfId="4" applyFont="1" applyFill="1" applyBorder="1" applyAlignment="1">
      <alignment horizontal="left" vertical="top" wrapText="1"/>
    </xf>
    <xf numFmtId="0" fontId="46" fillId="0" borderId="1" xfId="895" applyFont="1" applyFill="1" applyBorder="1" applyAlignment="1">
      <alignment horizontal="center" vertical="center" wrapText="1"/>
    </xf>
    <xf numFmtId="0" fontId="46" fillId="0" borderId="1" xfId="0"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wrapText="1"/>
      <protection locked="0"/>
    </xf>
    <xf numFmtId="49" fontId="46" fillId="0" borderId="1" xfId="0" applyNumberFormat="1" applyFont="1" applyFill="1" applyBorder="1" applyAlignment="1" applyProtection="1">
      <alignment horizontal="center" vertical="center"/>
      <protection locked="0"/>
    </xf>
    <xf numFmtId="0" fontId="46"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center"/>
    </xf>
    <xf numFmtId="49" fontId="46" fillId="0" borderId="1" xfId="0" applyNumberFormat="1" applyFont="1" applyFill="1" applyBorder="1" applyAlignment="1" applyProtection="1">
      <alignment horizontal="center" vertical="center"/>
      <protection locked="0"/>
    </xf>
    <xf numFmtId="0" fontId="46"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center"/>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protection locked="0"/>
    </xf>
    <xf numFmtId="0" fontId="46" fillId="0" borderId="1" xfId="0" applyFont="1" applyFill="1" applyBorder="1" applyAlignment="1" applyProtection="1">
      <alignment horizontal="center" vertical="center"/>
      <protection locked="0"/>
    </xf>
    <xf numFmtId="0" fontId="49" fillId="21" borderId="1" xfId="0" applyFont="1" applyFill="1" applyBorder="1" applyAlignment="1">
      <alignment horizontal="center" vertical="center" wrapText="1"/>
    </xf>
    <xf numFmtId="2" fontId="46" fillId="0" borderId="1" xfId="0" applyNumberFormat="1" applyFont="1" applyFill="1" applyBorder="1" applyAlignment="1">
      <alignment horizontal="center" vertical="top" wrapText="1"/>
    </xf>
    <xf numFmtId="2" fontId="46" fillId="0" borderId="1" xfId="0" applyNumberFormat="1" applyFont="1" applyFill="1" applyBorder="1" applyAlignment="1" applyProtection="1">
      <alignment horizontal="center" vertical="top"/>
    </xf>
    <xf numFmtId="2" fontId="46" fillId="0" borderId="1" xfId="0" applyNumberFormat="1" applyFont="1" applyFill="1" applyBorder="1" applyAlignment="1" applyProtection="1">
      <alignment horizontal="center" vertical="top"/>
      <protection locked="0"/>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center"/>
    </xf>
    <xf numFmtId="0" fontId="54" fillId="0" borderId="1" xfId="0" applyFont="1" applyFill="1" applyBorder="1" applyAlignment="1">
      <alignment horizontal="left" vertical="top" wrapText="1"/>
    </xf>
    <xf numFmtId="0" fontId="46" fillId="0" borderId="0" xfId="0" applyFont="1" applyFill="1" applyAlignment="1">
      <alignment horizontal="left" vertical="top" wrapText="1"/>
    </xf>
    <xf numFmtId="49" fontId="46" fillId="0" borderId="1" xfId="0" applyNumberFormat="1" applyFont="1" applyFill="1" applyBorder="1" applyAlignment="1" applyProtection="1">
      <alignment horizontal="center" vertical="center" wrapText="1"/>
      <protection locked="0"/>
    </xf>
    <xf numFmtId="0" fontId="46" fillId="0" borderId="1" xfId="0" applyNumberFormat="1" applyFont="1" applyFill="1" applyBorder="1" applyAlignment="1" applyProtection="1">
      <alignment horizontal="center" vertical="center"/>
      <protection locked="0"/>
    </xf>
    <xf numFmtId="0" fontId="46" fillId="0" borderId="0" xfId="0" applyFont="1" applyFill="1"/>
    <xf numFmtId="0" fontId="46" fillId="0" borderId="0" xfId="0" applyFont="1" applyFill="1" applyAlignment="1">
      <alignment horizontal="left"/>
    </xf>
    <xf numFmtId="0" fontId="46" fillId="0" borderId="0" xfId="0" applyFont="1" applyFill="1" applyAlignment="1">
      <alignment wrapText="1"/>
    </xf>
    <xf numFmtId="0" fontId="46" fillId="0" borderId="0" xfId="0" applyFont="1" applyFill="1" applyBorder="1"/>
    <xf numFmtId="0" fontId="46" fillId="0" borderId="0" xfId="0" applyFont="1" applyFill="1" applyAlignment="1">
      <alignment horizontal="center" vertical="top"/>
    </xf>
    <xf numFmtId="0" fontId="57" fillId="0" borderId="1" xfId="0" applyFont="1" applyFill="1" applyBorder="1" applyAlignment="1">
      <alignment horizontal="left" vertical="center" wrapText="1"/>
    </xf>
    <xf numFmtId="0" fontId="57" fillId="0" borderId="1" xfId="0" applyFont="1" applyFill="1" applyBorder="1" applyAlignment="1">
      <alignment horizontal="left" vertical="center"/>
    </xf>
    <xf numFmtId="10" fontId="57" fillId="0" borderId="1" xfId="0" applyNumberFormat="1" applyFont="1" applyFill="1" applyBorder="1" applyAlignment="1">
      <alignment horizontal="center" vertical="center" wrapText="1"/>
    </xf>
    <xf numFmtId="0" fontId="54" fillId="0" borderId="1" xfId="0" applyFont="1" applyFill="1" applyBorder="1" applyAlignment="1">
      <alignment horizontal="left" vertical="center"/>
    </xf>
    <xf numFmtId="0" fontId="54" fillId="0" borderId="1" xfId="0" applyFont="1" applyFill="1" applyBorder="1" applyAlignment="1">
      <alignment horizontal="left" vertical="center" wrapText="1"/>
    </xf>
    <xf numFmtId="10" fontId="54" fillId="0" borderId="1" xfId="0" applyNumberFormat="1" applyFont="1" applyFill="1" applyBorder="1" applyAlignment="1">
      <alignment horizontal="center" vertical="center" wrapText="1"/>
    </xf>
    <xf numFmtId="0" fontId="58" fillId="0" borderId="0" xfId="0" applyFont="1" applyFill="1" applyAlignment="1">
      <alignment horizontal="left" vertical="top"/>
    </xf>
    <xf numFmtId="0" fontId="46" fillId="0" borderId="0" xfId="0" applyFont="1" applyFill="1" applyAlignment="1">
      <alignment horizontal="left" vertical="top"/>
    </xf>
    <xf numFmtId="0" fontId="58" fillId="0" borderId="0" xfId="0" applyFont="1" applyFill="1" applyAlignment="1">
      <alignment vertical="top" wrapText="1"/>
    </xf>
    <xf numFmtId="0" fontId="46" fillId="0" borderId="1" xfId="0" applyNumberFormat="1" applyFont="1" applyFill="1" applyBorder="1" applyAlignment="1" applyProtection="1">
      <alignment horizontal="center" vertical="top"/>
      <protection locked="0"/>
    </xf>
    <xf numFmtId="0" fontId="0" fillId="0" borderId="0" xfId="0" applyAlignment="1">
      <alignment horizontal="center" vertical="top"/>
    </xf>
    <xf numFmtId="0" fontId="7" fillId="0" borderId="0" xfId="0" applyFont="1" applyAlignment="1">
      <alignment vertical="top" wrapText="1"/>
    </xf>
    <xf numFmtId="0" fontId="46" fillId="0" borderId="0" xfId="0" applyFont="1"/>
    <xf numFmtId="0" fontId="56" fillId="20" borderId="12" xfId="0" applyFont="1" applyFill="1" applyBorder="1" applyAlignment="1">
      <alignment horizontal="left" vertical="top" wrapText="1"/>
    </xf>
    <xf numFmtId="0" fontId="46" fillId="0" borderId="0" xfId="0" applyFont="1" applyAlignment="1">
      <alignment wrapText="1"/>
    </xf>
    <xf numFmtId="0" fontId="46" fillId="0" borderId="0" xfId="0" applyFont="1" applyAlignment="1">
      <alignment horizontal="center" vertical="top"/>
    </xf>
    <xf numFmtId="0" fontId="57" fillId="21" borderId="1" xfId="0" applyFont="1" applyFill="1" applyBorder="1" applyAlignment="1">
      <alignment horizontal="center" vertical="center" wrapText="1"/>
    </xf>
    <xf numFmtId="0" fontId="57" fillId="0" borderId="1" xfId="0" applyFont="1" applyBorder="1" applyAlignment="1">
      <alignment horizontal="left" vertical="center" wrapText="1"/>
    </xf>
    <xf numFmtId="10" fontId="57" fillId="0" borderId="1" xfId="0" applyNumberFormat="1" applyFont="1" applyBorder="1" applyAlignment="1">
      <alignment horizontal="center" vertical="center" wrapText="1"/>
    </xf>
    <xf numFmtId="0" fontId="54" fillId="0" borderId="1" xfId="0" applyFont="1" applyBorder="1" applyAlignment="1">
      <alignment horizontal="left" vertical="center" wrapText="1"/>
    </xf>
    <xf numFmtId="10" fontId="54" fillId="0" borderId="1" xfId="0" applyNumberFormat="1" applyFont="1" applyBorder="1" applyAlignment="1">
      <alignment horizontal="center" vertical="center" wrapText="1"/>
    </xf>
    <xf numFmtId="167" fontId="54" fillId="0" borderId="1" xfId="0" applyNumberFormat="1" applyFont="1" applyBorder="1" applyAlignment="1">
      <alignment horizontal="center" vertical="center" wrapText="1"/>
    </xf>
    <xf numFmtId="0" fontId="58" fillId="0" borderId="0" xfId="0" applyFont="1" applyAlignment="1">
      <alignment vertical="top" wrapText="1"/>
    </xf>
    <xf numFmtId="0" fontId="54" fillId="19" borderId="1" xfId="0" applyNumberFormat="1" applyFont="1" applyFill="1" applyBorder="1" applyAlignment="1">
      <alignment horizontal="center" vertical="center" wrapText="1"/>
    </xf>
    <xf numFmtId="2" fontId="46" fillId="0" borderId="0" xfId="0" applyNumberFormat="1" applyFont="1" applyAlignment="1">
      <alignment horizontal="center" vertical="top"/>
    </xf>
    <xf numFmtId="0" fontId="46" fillId="0" borderId="1" xfId="0" applyNumberFormat="1" applyFont="1" applyFill="1" applyBorder="1" applyAlignment="1" applyProtection="1">
      <alignment horizontal="center" vertical="center" wrapText="1"/>
      <protection locked="0"/>
    </xf>
    <xf numFmtId="0" fontId="46" fillId="0" borderId="0" xfId="0" applyNumberFormat="1" applyFont="1"/>
    <xf numFmtId="2" fontId="46" fillId="0" borderId="1" xfId="0" applyNumberFormat="1" applyFont="1" applyFill="1" applyBorder="1" applyAlignment="1" applyProtection="1">
      <alignment horizontal="center" vertical="center" wrapText="1"/>
    </xf>
    <xf numFmtId="2" fontId="46" fillId="0" borderId="1" xfId="0" applyNumberFormat="1" applyFont="1" applyFill="1" applyBorder="1" applyAlignment="1" applyProtection="1">
      <alignment horizontal="center" vertical="center" wrapText="1"/>
      <protection locked="0"/>
    </xf>
    <xf numFmtId="2" fontId="57" fillId="21" borderId="1" xfId="0" applyNumberFormat="1" applyFont="1" applyFill="1" applyBorder="1" applyAlignment="1">
      <alignment horizontal="center" vertical="top" wrapText="1"/>
    </xf>
    <xf numFmtId="2" fontId="57" fillId="0" borderId="1" xfId="0" applyNumberFormat="1" applyFont="1" applyBorder="1" applyAlignment="1">
      <alignment horizontal="center" vertical="top" wrapText="1"/>
    </xf>
    <xf numFmtId="2" fontId="54" fillId="0" borderId="1" xfId="0" applyNumberFormat="1" applyFont="1" applyBorder="1" applyAlignment="1">
      <alignment horizontal="center" vertical="top" wrapText="1"/>
    </xf>
    <xf numFmtId="2" fontId="46" fillId="0" borderId="0" xfId="0" applyNumberFormat="1" applyFont="1" applyFill="1" applyAlignment="1">
      <alignment horizontal="center" vertical="top"/>
    </xf>
    <xf numFmtId="2" fontId="57" fillId="0" borderId="1" xfId="0" applyNumberFormat="1" applyFont="1" applyFill="1" applyBorder="1" applyAlignment="1">
      <alignment horizontal="center" vertical="top" wrapText="1"/>
    </xf>
    <xf numFmtId="2" fontId="54" fillId="0" borderId="1" xfId="0" applyNumberFormat="1" applyFont="1" applyFill="1" applyBorder="1" applyAlignment="1">
      <alignment horizontal="center" vertical="top" wrapText="1"/>
    </xf>
    <xf numFmtId="0" fontId="46" fillId="0" borderId="0" xfId="0" applyNumberFormat="1" applyFont="1" applyFill="1" applyAlignment="1">
      <alignment horizontal="center" vertical="center"/>
    </xf>
    <xf numFmtId="0" fontId="0" fillId="0" borderId="0" xfId="0" applyAlignment="1">
      <alignment horizontal="left" vertical="top"/>
    </xf>
    <xf numFmtId="0" fontId="0" fillId="0" borderId="0" xfId="0" applyNumberFormat="1"/>
    <xf numFmtId="2" fontId="49" fillId="21" borderId="1" xfId="0" applyNumberFormat="1" applyFont="1" applyFill="1" applyBorder="1" applyAlignment="1">
      <alignment horizontal="center" vertical="center" wrapText="1"/>
    </xf>
    <xf numFmtId="2" fontId="49" fillId="0" borderId="1" xfId="0" applyNumberFormat="1" applyFont="1" applyBorder="1" applyAlignment="1">
      <alignment horizontal="center" vertical="center" wrapText="1"/>
    </xf>
    <xf numFmtId="2" fontId="50" fillId="0" borderId="1" xfId="0" applyNumberFormat="1" applyFont="1" applyBorder="1" applyAlignment="1">
      <alignment horizontal="center" vertical="center" wrapText="1"/>
    </xf>
    <xf numFmtId="2" fontId="52" fillId="0" borderId="0" xfId="0" applyNumberFormat="1" applyFont="1" applyAlignment="1">
      <alignment horizontal="center" vertical="center"/>
    </xf>
    <xf numFmtId="10" fontId="46" fillId="0" borderId="16" xfId="0" applyNumberFormat="1" applyFont="1" applyFill="1" applyBorder="1" applyAlignment="1" applyProtection="1">
      <alignment horizontal="center" vertical="top"/>
      <protection locked="0"/>
    </xf>
    <xf numFmtId="4" fontId="19" fillId="0" borderId="0" xfId="895" applyNumberFormat="1"/>
    <xf numFmtId="0" fontId="46" fillId="0" borderId="1" xfId="0" applyFont="1" applyFill="1" applyBorder="1" applyAlignment="1" applyProtection="1">
      <alignment horizontal="left" vertical="top" wrapText="1"/>
      <protection locked="0"/>
    </xf>
    <xf numFmtId="167" fontId="19" fillId="0" borderId="0" xfId="895" applyNumberFormat="1"/>
    <xf numFmtId="0" fontId="46" fillId="0" borderId="1" xfId="0" applyFont="1" applyFill="1" applyBorder="1" applyAlignment="1" applyProtection="1">
      <alignment horizontal="left" vertical="top"/>
      <protection locked="0"/>
    </xf>
    <xf numFmtId="10" fontId="46" fillId="0" borderId="0" xfId="0" applyNumberFormat="1" applyFont="1" applyFill="1"/>
    <xf numFmtId="10" fontId="46" fillId="0" borderId="0" xfId="0" applyNumberFormat="1" applyFont="1" applyFill="1" applyAlignment="1">
      <alignment horizontal="center" vertical="top"/>
    </xf>
    <xf numFmtId="10" fontId="46" fillId="0" borderId="0" xfId="0" applyNumberFormat="1" applyFont="1" applyAlignment="1">
      <alignment horizontal="center" vertical="top"/>
    </xf>
    <xf numFmtId="0" fontId="46" fillId="0" borderId="1" xfId="0" applyFont="1" applyFill="1" applyBorder="1" applyAlignment="1" applyProtection="1">
      <alignment horizontal="left" vertical="center" wrapText="1"/>
      <protection locked="0"/>
    </xf>
    <xf numFmtId="2" fontId="46" fillId="0" borderId="1" xfId="0" applyNumberFormat="1" applyFont="1" applyFill="1" applyBorder="1" applyAlignment="1" applyProtection="1">
      <alignment horizontal="center" vertical="top"/>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protection locked="0"/>
    </xf>
    <xf numFmtId="10" fontId="46" fillId="0" borderId="1" xfId="0" applyNumberFormat="1" applyFont="1" applyFill="1" applyBorder="1" applyAlignment="1" applyProtection="1">
      <alignment horizontal="center" vertical="top"/>
      <protection locked="0"/>
    </xf>
    <xf numFmtId="0" fontId="57" fillId="21" borderId="1" xfId="0" applyFont="1" applyFill="1" applyBorder="1" applyAlignment="1">
      <alignment horizontal="center" vertical="center" wrapText="1"/>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left" vertical="center" wrapText="1"/>
      <protection locked="0"/>
    </xf>
    <xf numFmtId="167" fontId="50" fillId="0" borderId="1" xfId="895" applyNumberFormat="1" applyFont="1" applyFill="1" applyBorder="1" applyAlignment="1">
      <alignment horizontal="center" vertical="center" wrapText="1"/>
    </xf>
    <xf numFmtId="0" fontId="47" fillId="0" borderId="0" xfId="0" applyFont="1" applyFill="1" applyBorder="1" applyAlignment="1">
      <alignment horizontal="center" vertical="top" wrapText="1"/>
    </xf>
    <xf numFmtId="0" fontId="3" fillId="0" borderId="0" xfId="0" applyFont="1" applyAlignment="1">
      <alignment vertical="top"/>
    </xf>
    <xf numFmtId="0" fontId="47" fillId="0" borderId="1" xfId="0" applyFont="1" applyBorder="1" applyAlignment="1">
      <alignment horizontal="center" vertical="center" wrapText="1"/>
    </xf>
    <xf numFmtId="0" fontId="3" fillId="0" borderId="0" xfId="0" applyFont="1" applyFill="1" applyBorder="1" applyAlignment="1">
      <alignment vertical="top"/>
    </xf>
    <xf numFmtId="49" fontId="52" fillId="0" borderId="0"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9" fillId="0" borderId="0" xfId="0" applyFont="1" applyFill="1" applyBorder="1" applyAlignment="1">
      <alignment horizontal="center" vertical="top" wrapText="1"/>
    </xf>
    <xf numFmtId="0" fontId="47" fillId="0" borderId="0" xfId="0" applyFont="1" applyFill="1" applyBorder="1" applyAlignment="1">
      <alignment horizontal="left" vertical="top" wrapText="1"/>
    </xf>
    <xf numFmtId="0" fontId="51" fillId="0" borderId="0" xfId="0" applyFont="1" applyFill="1" applyBorder="1" applyAlignment="1">
      <alignment horizontal="center" vertical="center" wrapText="1"/>
    </xf>
    <xf numFmtId="4" fontId="51" fillId="0" borderId="0" xfId="0" applyNumberFormat="1" applyFont="1" applyFill="1" applyBorder="1" applyAlignment="1">
      <alignment horizontal="center" vertical="top" wrapText="1"/>
    </xf>
    <xf numFmtId="0" fontId="3" fillId="0" borderId="1" xfId="0" applyFont="1" applyBorder="1" applyAlignment="1">
      <alignment vertical="center" wrapText="1"/>
    </xf>
    <xf numFmtId="167" fontId="3" fillId="0" borderId="1" xfId="0" applyNumberFormat="1" applyFont="1" applyBorder="1" applyAlignment="1">
      <alignment horizontal="center" vertical="center" wrapText="1"/>
    </xf>
    <xf numFmtId="168" fontId="47" fillId="0" borderId="1" xfId="0" applyNumberFormat="1" applyFont="1" applyBorder="1" applyAlignment="1">
      <alignment horizontal="center" vertical="center" wrapText="1"/>
    </xf>
    <xf numFmtId="0" fontId="47" fillId="0" borderId="1" xfId="0" applyFont="1" applyBorder="1" applyAlignment="1">
      <alignment vertical="center" wrapText="1"/>
    </xf>
    <xf numFmtId="167" fontId="47" fillId="0" borderId="1" xfId="0" applyNumberFormat="1" applyFont="1" applyBorder="1" applyAlignment="1">
      <alignment horizontal="center" vertical="center" wrapText="1"/>
    </xf>
    <xf numFmtId="0" fontId="52" fillId="0" borderId="0" xfId="0" applyFont="1" applyAlignment="1">
      <alignment vertical="top"/>
    </xf>
    <xf numFmtId="0" fontId="52" fillId="0" borderId="0" xfId="0" applyFont="1" applyFill="1" applyBorder="1" applyAlignment="1">
      <alignment horizontal="center" vertical="top" wrapText="1"/>
    </xf>
    <xf numFmtId="49" fontId="46" fillId="0" borderId="1" xfId="0" applyNumberFormat="1" applyFont="1" applyFill="1" applyBorder="1" applyAlignment="1" applyProtection="1">
      <alignment horizontal="center" vertical="top"/>
    </xf>
    <xf numFmtId="167" fontId="55" fillId="0" borderId="1" xfId="0" applyNumberFormat="1" applyFont="1" applyFill="1" applyBorder="1" applyAlignment="1">
      <alignment horizontal="center" vertical="center" wrapText="1"/>
    </xf>
    <xf numFmtId="167" fontId="3" fillId="19"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47" fillId="0" borderId="1" xfId="0" applyNumberFormat="1" applyFont="1" applyFill="1" applyBorder="1" applyAlignment="1">
      <alignment horizontal="center" vertical="center" wrapText="1"/>
    </xf>
    <xf numFmtId="167" fontId="47" fillId="19" borderId="1" xfId="0" applyNumberFormat="1" applyFont="1" applyFill="1" applyBorder="1" applyAlignment="1">
      <alignment horizontal="center" vertical="center" wrapText="1"/>
    </xf>
    <xf numFmtId="0" fontId="61" fillId="0" borderId="0" xfId="0" applyFont="1"/>
    <xf numFmtId="0" fontId="48" fillId="0" borderId="0" xfId="0" applyFont="1"/>
    <xf numFmtId="0" fontId="62" fillId="0" borderId="1" xfId="0" applyFont="1" applyBorder="1" applyAlignment="1">
      <alignment horizontal="center" vertical="center" wrapText="1"/>
    </xf>
    <xf numFmtId="168" fontId="64" fillId="0" borderId="1" xfId="0" applyNumberFormat="1" applyFont="1" applyBorder="1" applyAlignment="1">
      <alignment horizontal="center" vertical="center" wrapText="1"/>
    </xf>
    <xf numFmtId="168" fontId="62" fillId="0" borderId="1" xfId="0" applyNumberFormat="1" applyFont="1" applyBorder="1" applyAlignment="1">
      <alignment horizontal="center" vertical="center" wrapText="1"/>
    </xf>
    <xf numFmtId="0" fontId="52" fillId="0" borderId="1" xfId="0" applyFont="1" applyFill="1" applyBorder="1" applyAlignment="1">
      <alignment horizontal="left" vertical="center" wrapText="1"/>
    </xf>
    <xf numFmtId="0" fontId="62" fillId="0" borderId="1" xfId="0" applyFont="1" applyBorder="1" applyAlignment="1">
      <alignment vertical="center" wrapText="1"/>
    </xf>
    <xf numFmtId="0" fontId="62" fillId="0" borderId="14" xfId="0" applyFont="1" applyBorder="1" applyAlignment="1">
      <alignment vertical="center" wrapText="1"/>
    </xf>
    <xf numFmtId="10" fontId="46" fillId="0" borderId="1" xfId="82" applyNumberFormat="1" applyFont="1" applyFill="1" applyBorder="1" applyAlignment="1" applyProtection="1">
      <alignment horizontal="center" vertical="top"/>
      <protection locked="0"/>
    </xf>
    <xf numFmtId="0" fontId="46" fillId="0" borderId="0" xfId="0" applyFont="1" applyFill="1" applyAlignment="1">
      <alignment vertical="top"/>
    </xf>
    <xf numFmtId="10" fontId="46" fillId="0" borderId="0" xfId="0" applyNumberFormat="1" applyFont="1" applyFill="1" applyBorder="1" applyAlignment="1" applyProtection="1">
      <alignment vertical="top"/>
      <protection locked="0"/>
    </xf>
    <xf numFmtId="10" fontId="46" fillId="0" borderId="1" xfId="1" applyNumberFormat="1" applyFont="1" applyFill="1" applyBorder="1" applyAlignment="1" applyProtection="1">
      <alignment horizontal="center" vertical="top"/>
      <protection locked="0"/>
    </xf>
    <xf numFmtId="0" fontId="46" fillId="0" borderId="0" xfId="0" applyFont="1" applyAlignment="1">
      <alignment vertical="top"/>
    </xf>
    <xf numFmtId="0" fontId="0" fillId="0" borderId="0" xfId="0" applyAlignment="1">
      <alignment vertical="top"/>
    </xf>
    <xf numFmtId="0" fontId="49" fillId="20" borderId="1" xfId="0" applyFont="1" applyFill="1" applyBorder="1" applyAlignment="1">
      <alignment horizontal="center" vertical="center" wrapText="1"/>
    </xf>
    <xf numFmtId="167" fontId="52" fillId="0" borderId="1" xfId="0" applyNumberFormat="1" applyFont="1" applyFill="1" applyBorder="1" applyAlignment="1">
      <alignment horizontal="center" vertical="top" wrapText="1"/>
    </xf>
    <xf numFmtId="167" fontId="51" fillId="0" borderId="1" xfId="0" applyNumberFormat="1" applyFont="1" applyFill="1" applyBorder="1" applyAlignment="1">
      <alignment horizontal="center" vertical="top" wrapText="1"/>
    </xf>
    <xf numFmtId="2" fontId="46" fillId="0" borderId="1" xfId="0" applyNumberFormat="1" applyFont="1" applyFill="1" applyBorder="1" applyAlignment="1" applyProtection="1">
      <alignment horizontal="center" vertical="top"/>
    </xf>
    <xf numFmtId="0" fontId="46" fillId="0" borderId="1" xfId="0" applyFont="1" applyFill="1" applyBorder="1" applyAlignment="1" applyProtection="1">
      <alignment horizontal="center" vertical="center"/>
      <protection locked="0"/>
    </xf>
    <xf numFmtId="10" fontId="46" fillId="0" borderId="1" xfId="0" applyNumberFormat="1" applyFont="1" applyFill="1" applyBorder="1" applyAlignment="1" applyProtection="1">
      <alignment horizontal="center" vertical="top"/>
      <protection locked="0"/>
    </xf>
    <xf numFmtId="4" fontId="46" fillId="0" borderId="1" xfId="0" applyNumberFormat="1" applyFont="1" applyFill="1" applyBorder="1" applyAlignment="1" applyProtection="1">
      <alignment horizontal="center" vertical="center"/>
      <protection locked="0"/>
    </xf>
    <xf numFmtId="2"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top" wrapText="1"/>
      <protection locked="0"/>
    </xf>
    <xf numFmtId="2" fontId="46" fillId="0" borderId="1" xfId="0" applyNumberFormat="1" applyFont="1" applyFill="1" applyBorder="1" applyAlignment="1" applyProtection="1">
      <alignment horizontal="center" vertical="top"/>
    </xf>
    <xf numFmtId="0" fontId="46" fillId="0" borderId="1" xfId="83" applyFont="1" applyFill="1" applyBorder="1" applyAlignment="1" applyProtection="1">
      <alignment horizontal="left" vertical="top" wrapText="1"/>
      <protection locked="0"/>
    </xf>
    <xf numFmtId="0" fontId="46" fillId="0" borderId="1" xfId="83" applyFont="1" applyFill="1" applyBorder="1" applyAlignment="1" applyProtection="1">
      <alignment horizontal="left" vertical="center" wrapText="1"/>
      <protection locked="0"/>
    </xf>
    <xf numFmtId="49" fontId="46" fillId="0" borderId="1" xfId="0" applyNumberFormat="1" applyFont="1" applyFill="1" applyBorder="1" applyAlignment="1" applyProtection="1">
      <alignment vertical="center"/>
      <protection locked="0"/>
    </xf>
    <xf numFmtId="49" fontId="46" fillId="0" borderId="1" xfId="0" applyNumberFormat="1" applyFont="1" applyFill="1" applyBorder="1" applyAlignment="1">
      <alignment horizontal="center" vertical="center" wrapText="1"/>
    </xf>
    <xf numFmtId="49" fontId="46" fillId="0" borderId="0" xfId="0" applyNumberFormat="1" applyFont="1"/>
    <xf numFmtId="49" fontId="57" fillId="21" borderId="1" xfId="0" applyNumberFormat="1" applyFont="1" applyFill="1" applyBorder="1" applyAlignment="1">
      <alignment horizontal="center" vertical="center" wrapText="1"/>
    </xf>
    <xf numFmtId="49" fontId="57" fillId="0" borderId="1" xfId="0" applyNumberFormat="1" applyFont="1" applyBorder="1" applyAlignment="1">
      <alignment horizontal="center" vertical="center"/>
    </xf>
    <xf numFmtId="49" fontId="54" fillId="0" borderId="1" xfId="0" applyNumberFormat="1" applyFont="1" applyBorder="1" applyAlignment="1">
      <alignment horizontal="center" vertical="center"/>
    </xf>
    <xf numFmtId="49" fontId="58" fillId="0" borderId="0" xfId="0" applyNumberFormat="1" applyFont="1" applyAlignment="1">
      <alignment horizontal="center" vertical="top"/>
    </xf>
    <xf numFmtId="49" fontId="46" fillId="0" borderId="0" xfId="0" applyNumberFormat="1" applyFont="1" applyFill="1" applyAlignment="1">
      <alignment horizontal="center" vertical="top"/>
    </xf>
    <xf numFmtId="49" fontId="52" fillId="0" borderId="0" xfId="0" applyNumberFormat="1" applyFont="1" applyAlignment="1">
      <alignment horizontal="center" vertical="center"/>
    </xf>
    <xf numFmtId="0" fontId="41" fillId="0" borderId="0" xfId="83"/>
    <xf numFmtId="0" fontId="41" fillId="0" borderId="0" xfId="83" applyAlignment="1">
      <alignment horizontal="center" vertical="top"/>
    </xf>
    <xf numFmtId="0" fontId="41" fillId="0" borderId="0" xfId="83" applyAlignment="1">
      <alignment vertical="top"/>
    </xf>
    <xf numFmtId="0" fontId="41" fillId="0" borderId="0" xfId="83" applyAlignment="1">
      <alignment wrapText="1"/>
    </xf>
    <xf numFmtId="168" fontId="47" fillId="0" borderId="1" xfId="83" applyNumberFormat="1" applyFont="1" applyBorder="1" applyAlignment="1">
      <alignment horizontal="center" vertical="center" wrapText="1"/>
    </xf>
    <xf numFmtId="167" fontId="47" fillId="0" borderId="1" xfId="83" applyNumberFormat="1" applyFont="1" applyBorder="1" applyAlignment="1">
      <alignment horizontal="center" vertical="center" wrapText="1"/>
    </xf>
    <xf numFmtId="0" fontId="47" fillId="0" borderId="1" xfId="83" applyFont="1" applyBorder="1" applyAlignment="1">
      <alignment vertical="center" wrapText="1"/>
    </xf>
    <xf numFmtId="167" fontId="2" fillId="0" borderId="1" xfId="83" applyNumberFormat="1" applyFont="1" applyBorder="1" applyAlignment="1">
      <alignment horizontal="center" vertical="center" wrapText="1"/>
    </xf>
    <xf numFmtId="0" fontId="2" fillId="0" borderId="1" xfId="83" applyFont="1" applyBorder="1" applyAlignment="1">
      <alignment vertical="center" wrapText="1"/>
    </xf>
    <xf numFmtId="0" fontId="47" fillId="0" borderId="1" xfId="83" applyFont="1" applyBorder="1" applyAlignment="1">
      <alignment horizontal="center" vertical="center" wrapText="1"/>
    </xf>
    <xf numFmtId="0" fontId="59" fillId="0" borderId="0" xfId="83" applyFont="1" applyFill="1" applyBorder="1" applyAlignment="1">
      <alignment horizontal="center" vertical="top" wrapText="1"/>
    </xf>
    <xf numFmtId="4" fontId="51" fillId="0" borderId="0" xfId="83" applyNumberFormat="1" applyFont="1" applyFill="1" applyBorder="1" applyAlignment="1">
      <alignment horizontal="center" vertical="top" wrapText="1"/>
    </xf>
    <xf numFmtId="0" fontId="51" fillId="0" borderId="0" xfId="83" applyFont="1" applyFill="1" applyBorder="1" applyAlignment="1">
      <alignment horizontal="center" vertical="center" wrapText="1"/>
    </xf>
    <xf numFmtId="49" fontId="52" fillId="0" borderId="0" xfId="83" applyNumberFormat="1" applyFont="1" applyFill="1" applyBorder="1" applyAlignment="1">
      <alignment horizontal="center" vertical="center" wrapText="1"/>
    </xf>
    <xf numFmtId="0" fontId="47" fillId="0" borderId="0" xfId="83" applyFont="1" applyFill="1" applyBorder="1" applyAlignment="1">
      <alignment horizontal="left" vertical="top" wrapText="1"/>
    </xf>
    <xf numFmtId="49" fontId="52" fillId="0" borderId="0" xfId="83" applyNumberFormat="1" applyFont="1" applyFill="1" applyBorder="1" applyAlignment="1">
      <alignment horizontal="center" vertical="top" wrapText="1"/>
    </xf>
    <xf numFmtId="4" fontId="51" fillId="0" borderId="1" xfId="83" applyNumberFormat="1" applyFont="1" applyFill="1" applyBorder="1" applyAlignment="1">
      <alignment horizontal="center" vertical="top" wrapText="1"/>
    </xf>
    <xf numFmtId="0" fontId="51" fillId="0" borderId="1" xfId="83" applyFont="1" applyFill="1" applyBorder="1" applyAlignment="1">
      <alignment horizontal="center" vertical="center" wrapText="1"/>
    </xf>
    <xf numFmtId="0" fontId="2" fillId="0" borderId="0" xfId="83" applyFont="1" applyFill="1" applyBorder="1" applyAlignment="1">
      <alignment vertical="top"/>
    </xf>
    <xf numFmtId="0" fontId="2" fillId="0" borderId="0" xfId="83" applyFont="1" applyAlignment="1">
      <alignment vertical="top"/>
    </xf>
    <xf numFmtId="0" fontId="52" fillId="0" borderId="0" xfId="83" applyFont="1" applyAlignment="1">
      <alignment horizontal="center" vertical="center"/>
    </xf>
    <xf numFmtId="0" fontId="2" fillId="0" borderId="0" xfId="83" applyFont="1" applyAlignment="1">
      <alignment horizontal="center" vertical="top"/>
    </xf>
    <xf numFmtId="0" fontId="47" fillId="0" borderId="0" xfId="83" applyFont="1" applyFill="1" applyBorder="1" applyAlignment="1">
      <alignment horizontal="center" vertical="top" wrapText="1"/>
    </xf>
    <xf numFmtId="0" fontId="50" fillId="19" borderId="1" xfId="83" applyNumberFormat="1" applyFont="1" applyFill="1" applyBorder="1" applyAlignment="1">
      <alignment horizontal="center" vertical="center" wrapText="1"/>
    </xf>
    <xf numFmtId="0" fontId="50" fillId="0" borderId="1" xfId="83" applyFont="1" applyBorder="1" applyAlignment="1">
      <alignment horizontal="center" vertical="center" wrapText="1"/>
    </xf>
    <xf numFmtId="0" fontId="50" fillId="0" borderId="1" xfId="83" applyFont="1" applyBorder="1" applyAlignment="1">
      <alignment horizontal="left" vertical="center" wrapText="1"/>
    </xf>
    <xf numFmtId="0" fontId="52" fillId="0" borderId="0" xfId="83" applyFont="1" applyFill="1" applyAlignment="1">
      <alignment horizontal="center" vertical="top"/>
    </xf>
    <xf numFmtId="0" fontId="2" fillId="0" borderId="0" xfId="83" applyFont="1" applyAlignment="1">
      <alignment vertical="top" wrapText="1"/>
    </xf>
    <xf numFmtId="0" fontId="49" fillId="0" borderId="1" xfId="83" applyFont="1" applyBorder="1" applyAlignment="1">
      <alignment horizontal="left" vertical="center" wrapText="1"/>
    </xf>
    <xf numFmtId="167" fontId="50" fillId="0" borderId="1" xfId="83" applyNumberFormat="1" applyFont="1" applyBorder="1" applyAlignment="1">
      <alignment horizontal="center" vertical="center" wrapText="1"/>
    </xf>
    <xf numFmtId="0" fontId="50" fillId="0" borderId="1" xfId="83" applyFont="1" applyBorder="1" applyAlignment="1">
      <alignment horizontal="center" vertical="center"/>
    </xf>
    <xf numFmtId="10" fontId="50" fillId="0" borderId="1" xfId="83" applyNumberFormat="1" applyFont="1" applyBorder="1" applyAlignment="1">
      <alignment horizontal="center" vertical="center" wrapText="1"/>
    </xf>
    <xf numFmtId="0" fontId="50" fillId="0" borderId="1" xfId="83" applyNumberFormat="1" applyFont="1" applyBorder="1" applyAlignment="1">
      <alignment horizontal="center" vertical="center" wrapText="1"/>
    </xf>
    <xf numFmtId="49" fontId="52" fillId="0" borderId="1" xfId="83" applyNumberFormat="1" applyFont="1" applyBorder="1" applyAlignment="1">
      <alignment horizontal="center" vertical="center" wrapText="1"/>
    </xf>
    <xf numFmtId="10" fontId="49" fillId="0" borderId="1" xfId="83" applyNumberFormat="1" applyFont="1" applyBorder="1" applyAlignment="1">
      <alignment horizontal="center" vertical="center" wrapText="1"/>
    </xf>
    <xf numFmtId="0" fontId="49" fillId="0" borderId="1" xfId="83" applyFont="1" applyBorder="1" applyAlignment="1">
      <alignment horizontal="center" vertical="center" wrapText="1"/>
    </xf>
    <xf numFmtId="0" fontId="49" fillId="0" borderId="1" xfId="83" applyFont="1" applyBorder="1" applyAlignment="1">
      <alignment horizontal="center" vertical="center"/>
    </xf>
    <xf numFmtId="0" fontId="49" fillId="21" borderId="1" xfId="83" applyFont="1" applyFill="1" applyBorder="1" applyAlignment="1">
      <alignment horizontal="center" vertical="center" wrapText="1"/>
    </xf>
    <xf numFmtId="0" fontId="41" fillId="0" borderId="0" xfId="83" applyFill="1"/>
    <xf numFmtId="0" fontId="41" fillId="0" borderId="0" xfId="83" applyFill="1" applyAlignment="1">
      <alignment horizontal="center" vertical="top"/>
    </xf>
    <xf numFmtId="0" fontId="41" fillId="0" borderId="0" xfId="83" applyFill="1" applyAlignment="1">
      <alignment vertical="top"/>
    </xf>
    <xf numFmtId="0" fontId="41" fillId="0" borderId="0" xfId="83" applyFill="1" applyAlignment="1">
      <alignment wrapText="1"/>
    </xf>
    <xf numFmtId="4" fontId="41" fillId="0" borderId="0" xfId="83" applyNumberFormat="1" applyFill="1" applyAlignment="1">
      <alignment horizontal="center" vertical="center"/>
    </xf>
    <xf numFmtId="0" fontId="56" fillId="20" borderId="12" xfId="83" applyFont="1" applyFill="1" applyBorder="1" applyAlignment="1">
      <alignment horizontal="left" vertical="top" wrapText="1"/>
    </xf>
    <xf numFmtId="0" fontId="46" fillId="0" borderId="1" xfId="83" applyFont="1" applyFill="1" applyBorder="1" applyProtection="1">
      <protection locked="0"/>
    </xf>
    <xf numFmtId="10" fontId="46" fillId="0" borderId="1" xfId="83" applyNumberFormat="1" applyFont="1" applyFill="1" applyBorder="1" applyAlignment="1" applyProtection="1">
      <alignment horizontal="center" vertical="top"/>
      <protection locked="0"/>
    </xf>
    <xf numFmtId="10" fontId="46" fillId="0" borderId="1" xfId="83" applyNumberFormat="1" applyFont="1" applyFill="1" applyBorder="1" applyAlignment="1" applyProtection="1">
      <alignment horizontal="center" vertical="center"/>
      <protection locked="0"/>
    </xf>
    <xf numFmtId="4" fontId="46" fillId="0" borderId="1" xfId="83" applyNumberFormat="1" applyFont="1" applyFill="1" applyBorder="1" applyAlignment="1" applyProtection="1">
      <alignment horizontal="center" vertical="top"/>
    </xf>
    <xf numFmtId="49" fontId="46" fillId="0" borderId="1" xfId="83" applyNumberFormat="1" applyFont="1" applyFill="1" applyBorder="1" applyAlignment="1" applyProtection="1">
      <alignment horizontal="center" vertical="center"/>
      <protection locked="0"/>
    </xf>
    <xf numFmtId="0" fontId="46" fillId="0" borderId="1" xfId="83" applyFont="1" applyFill="1" applyBorder="1" applyAlignment="1" applyProtection="1">
      <alignment vertical="top" wrapText="1"/>
      <protection locked="0"/>
    </xf>
    <xf numFmtId="0" fontId="46" fillId="0" borderId="16" xfId="83" applyFont="1" applyFill="1" applyBorder="1" applyAlignment="1" applyProtection="1">
      <alignment vertical="center" wrapText="1"/>
      <protection locked="0"/>
    </xf>
    <xf numFmtId="0" fontId="46" fillId="0" borderId="1" xfId="59805" applyFont="1" applyFill="1" applyBorder="1" applyAlignment="1" applyProtection="1">
      <alignment horizontal="left" vertical="top" wrapText="1"/>
      <protection locked="0"/>
    </xf>
    <xf numFmtId="4" fontId="46" fillId="0" borderId="1" xfId="59805" applyNumberFormat="1" applyFont="1" applyFill="1" applyBorder="1" applyAlignment="1" applyProtection="1">
      <alignment horizontal="center" vertical="top"/>
      <protection locked="0"/>
    </xf>
    <xf numFmtId="0" fontId="46" fillId="0" borderId="1" xfId="83" applyFont="1" applyFill="1" applyBorder="1" applyAlignment="1" applyProtection="1">
      <alignment vertical="center" wrapText="1"/>
      <protection locked="0"/>
    </xf>
    <xf numFmtId="0" fontId="46" fillId="0" borderId="1" xfId="83" applyFont="1" applyFill="1" applyBorder="1" applyAlignment="1" applyProtection="1">
      <alignment horizontal="center" vertical="center" wrapText="1"/>
      <protection locked="0"/>
    </xf>
    <xf numFmtId="49" fontId="46" fillId="0" borderId="1" xfId="83" applyNumberFormat="1" applyFont="1" applyFill="1" applyBorder="1" applyAlignment="1" applyProtection="1">
      <alignment horizontal="center" vertical="center" wrapText="1"/>
      <protection locked="0"/>
    </xf>
    <xf numFmtId="0" fontId="46" fillId="0" borderId="0" xfId="83" applyFont="1"/>
    <xf numFmtId="0" fontId="46" fillId="0" borderId="0" xfId="83" applyFont="1" applyAlignment="1">
      <alignment horizontal="left" vertical="top" wrapText="1"/>
    </xf>
    <xf numFmtId="0" fontId="46" fillId="0" borderId="0" xfId="83" applyFont="1" applyAlignment="1">
      <alignment horizontal="center" vertical="top"/>
    </xf>
    <xf numFmtId="0" fontId="46" fillId="0" borderId="0" xfId="83" applyFont="1" applyAlignment="1">
      <alignment vertical="top"/>
    </xf>
    <xf numFmtId="0" fontId="46" fillId="0" borderId="0" xfId="83" applyFont="1" applyAlignment="1">
      <alignment horizontal="left" vertical="top"/>
    </xf>
    <xf numFmtId="0" fontId="46" fillId="0" borderId="0" xfId="83" applyFont="1" applyAlignment="1">
      <alignment wrapText="1"/>
    </xf>
    <xf numFmtId="0" fontId="52" fillId="0" borderId="0" xfId="83" applyFont="1" applyFill="1" applyBorder="1" applyAlignment="1">
      <alignment horizontal="center" vertical="top" wrapText="1"/>
    </xf>
    <xf numFmtId="0" fontId="52" fillId="0" borderId="0" xfId="83" applyFont="1" applyAlignment="1">
      <alignment vertical="top"/>
    </xf>
    <xf numFmtId="0" fontId="54" fillId="19" borderId="1" xfId="83" applyNumberFormat="1" applyFont="1" applyFill="1" applyBorder="1" applyAlignment="1">
      <alignment horizontal="center" vertical="center" wrapText="1"/>
    </xf>
    <xf numFmtId="0" fontId="54" fillId="0" borderId="1" xfId="83" applyFont="1" applyBorder="1" applyAlignment="1">
      <alignment horizontal="left" vertical="center" wrapText="1"/>
    </xf>
    <xf numFmtId="0" fontId="46" fillId="0" borderId="0" xfId="83" applyFont="1" applyFill="1" applyAlignment="1">
      <alignment horizontal="center" vertical="top"/>
    </xf>
    <xf numFmtId="0" fontId="58" fillId="0" borderId="0" xfId="83" applyFont="1" applyAlignment="1">
      <alignment horizontal="center" vertical="top"/>
    </xf>
    <xf numFmtId="0" fontId="58" fillId="0" borderId="0" xfId="83" applyFont="1" applyAlignment="1">
      <alignment vertical="top" wrapText="1"/>
    </xf>
    <xf numFmtId="0" fontId="57" fillId="0" borderId="1" xfId="83" applyFont="1" applyBorder="1" applyAlignment="1">
      <alignment horizontal="left" vertical="center" wrapText="1"/>
    </xf>
    <xf numFmtId="167" fontId="54" fillId="0" borderId="1" xfId="83" applyNumberFormat="1" applyFont="1" applyBorder="1" applyAlignment="1">
      <alignment horizontal="center" vertical="center" wrapText="1"/>
    </xf>
    <xf numFmtId="0" fontId="54" fillId="0" borderId="1" xfId="83" applyFont="1" applyBorder="1" applyAlignment="1">
      <alignment horizontal="center" vertical="center"/>
    </xf>
    <xf numFmtId="0" fontId="57" fillId="0" borderId="1" xfId="83" applyFont="1" applyBorder="1" applyAlignment="1">
      <alignment horizontal="center" vertical="center"/>
    </xf>
    <xf numFmtId="0" fontId="57" fillId="21" borderId="1" xfId="83" applyFont="1" applyFill="1" applyBorder="1" applyAlignment="1">
      <alignment horizontal="center" vertical="center" wrapText="1"/>
    </xf>
    <xf numFmtId="0" fontId="46" fillId="0" borderId="0" xfId="83" applyFont="1" applyFill="1"/>
    <xf numFmtId="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lignment horizontal="center" vertical="center" wrapText="1"/>
    </xf>
    <xf numFmtId="4" fontId="46" fillId="0" borderId="1" xfId="83" applyNumberFormat="1" applyFont="1" applyFill="1" applyBorder="1" applyAlignment="1" applyProtection="1">
      <alignment horizontal="left" vertical="top"/>
      <protection locked="0"/>
    </xf>
    <xf numFmtId="4" fontId="46" fillId="0" borderId="1" xfId="83" applyNumberFormat="1" applyFont="1" applyFill="1" applyBorder="1" applyAlignment="1" applyProtection="1">
      <alignment horizontal="left" vertical="top" wrapText="1"/>
      <protection locked="0"/>
    </xf>
    <xf numFmtId="0" fontId="46" fillId="0" borderId="1" xfId="83" applyFont="1" applyFill="1" applyBorder="1" applyAlignment="1">
      <alignment vertical="top" wrapText="1"/>
    </xf>
    <xf numFmtId="0" fontId="58" fillId="0" borderId="1" xfId="59808" applyFont="1" applyFill="1" applyBorder="1" applyAlignment="1">
      <alignment horizontal="left" vertical="top" wrapText="1"/>
    </xf>
    <xf numFmtId="0" fontId="58" fillId="0" borderId="1" xfId="59808" applyNumberFormat="1" applyFont="1" applyFill="1" applyBorder="1" applyAlignment="1">
      <alignment horizontal="center" vertical="top" wrapText="1"/>
    </xf>
    <xf numFmtId="0" fontId="46" fillId="0" borderId="1" xfId="83" applyNumberFormat="1" applyFont="1" applyFill="1" applyBorder="1" applyAlignment="1" applyProtection="1">
      <alignment horizontal="left" vertical="top" wrapText="1"/>
      <protection locked="0"/>
    </xf>
    <xf numFmtId="0" fontId="46" fillId="0" borderId="14" xfId="83" applyFont="1" applyFill="1" applyBorder="1" applyAlignment="1" applyProtection="1">
      <alignment vertical="center"/>
      <protection locked="0"/>
    </xf>
    <xf numFmtId="0" fontId="46" fillId="0" borderId="1" xfId="83" quotePrefix="1" applyFont="1" applyFill="1" applyBorder="1" applyAlignment="1" applyProtection="1">
      <alignment horizontal="center" vertical="center"/>
      <protection locked="0"/>
    </xf>
    <xf numFmtId="0" fontId="46" fillId="0" borderId="0" xfId="83" applyFont="1" applyFill="1" applyAlignment="1">
      <alignment wrapText="1"/>
    </xf>
    <xf numFmtId="0" fontId="47" fillId="0" borderId="1" xfId="0" applyFont="1" applyBorder="1" applyAlignment="1">
      <alignment horizontal="center" vertical="center" wrapText="1"/>
    </xf>
    <xf numFmtId="0" fontId="3" fillId="0" borderId="1" xfId="0" applyFont="1" applyBorder="1" applyAlignment="1">
      <alignment vertical="center" wrapText="1"/>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top" wrapText="1"/>
      <protection locked="0"/>
    </xf>
    <xf numFmtId="2" fontId="46" fillId="0" borderId="1" xfId="0" applyNumberFormat="1" applyFont="1" applyFill="1" applyBorder="1" applyAlignment="1">
      <alignment horizontal="center" vertical="top" wrapText="1"/>
    </xf>
    <xf numFmtId="0" fontId="46" fillId="0" borderId="1" xfId="0" applyFont="1" applyFill="1" applyBorder="1" applyAlignment="1" applyProtection="1">
      <alignment horizontal="left" vertical="top" wrapText="1"/>
      <protection locked="0"/>
    </xf>
    <xf numFmtId="170" fontId="19" fillId="0" borderId="0" xfId="895" applyNumberFormat="1"/>
    <xf numFmtId="0" fontId="52" fillId="0" borderId="14" xfId="0" applyFont="1" applyFill="1" applyBorder="1" applyAlignment="1">
      <alignment horizontal="left" vertical="center" wrapText="1"/>
    </xf>
    <xf numFmtId="4" fontId="52" fillId="0" borderId="16" xfId="0" applyNumberFormat="1" applyFont="1" applyFill="1" applyBorder="1" applyAlignment="1">
      <alignment horizontal="left" vertical="center" wrapText="1"/>
    </xf>
    <xf numFmtId="2" fontId="46" fillId="0" borderId="0" xfId="0" applyNumberFormat="1" applyFont="1"/>
    <xf numFmtId="2" fontId="65" fillId="0" borderId="0" xfId="83" applyNumberFormat="1" applyFont="1" applyFill="1"/>
    <xf numFmtId="0" fontId="46" fillId="0" borderId="1" xfId="83" applyFont="1" applyFill="1" applyBorder="1" applyAlignment="1" applyProtection="1">
      <alignment horizontal="center" vertical="center" wrapText="1"/>
      <protection locked="0"/>
    </xf>
    <xf numFmtId="0" fontId="66" fillId="22" borderId="0" xfId="0" applyFont="1" applyFill="1"/>
    <xf numFmtId="2" fontId="46" fillId="0" borderId="1" xfId="0" applyNumberFormat="1" applyFont="1" applyFill="1" applyBorder="1" applyAlignment="1" applyProtection="1">
      <alignment horizontal="center" vertical="top"/>
    </xf>
    <xf numFmtId="2" fontId="46" fillId="0" borderId="1" xfId="0" applyNumberFormat="1" applyFont="1" applyFill="1" applyBorder="1" applyAlignment="1" applyProtection="1">
      <alignment horizontal="center" vertical="top"/>
      <protection locked="0"/>
    </xf>
    <xf numFmtId="10" fontId="46" fillId="0" borderId="1" xfId="0"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left" vertical="top" wrapText="1"/>
      <protection locked="0"/>
    </xf>
    <xf numFmtId="0" fontId="46"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top" wrapText="1"/>
      <protection locked="0"/>
    </xf>
    <xf numFmtId="0" fontId="46" fillId="0" borderId="1" xfId="83" applyFont="1" applyFill="1" applyBorder="1" applyAlignment="1" applyProtection="1">
      <alignment horizontal="left" vertical="center" wrapText="1"/>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left" vertical="top" wrapText="1"/>
      <protection locked="0"/>
    </xf>
    <xf numFmtId="10" fontId="46" fillId="0" borderId="16" xfId="0" applyNumberFormat="1" applyFont="1" applyFill="1" applyBorder="1" applyAlignment="1" applyProtection="1">
      <alignment horizontal="center" vertical="top"/>
      <protection locked="0"/>
    </xf>
    <xf numFmtId="10" fontId="46" fillId="0" borderId="1" xfId="83" applyNumberFormat="1" applyFont="1" applyFill="1" applyBorder="1" applyAlignment="1" applyProtection="1">
      <alignment horizontal="center" vertical="top"/>
      <protection locked="0"/>
    </xf>
    <xf numFmtId="2" fontId="46" fillId="0" borderId="1" xfId="0" applyNumberFormat="1" applyFont="1" applyFill="1" applyBorder="1" applyAlignment="1" applyProtection="1">
      <alignment horizontal="center" vertical="top"/>
      <protection locked="0"/>
    </xf>
    <xf numFmtId="2" fontId="46" fillId="0" borderId="1" xfId="0" applyNumberFormat="1" applyFont="1" applyFill="1" applyBorder="1" applyAlignment="1" applyProtection="1">
      <alignment horizontal="center" vertical="top"/>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49" fontId="46" fillId="0" borderId="1" xfId="0" applyNumberFormat="1" applyFont="1" applyFill="1" applyBorder="1" applyAlignment="1" applyProtection="1">
      <alignment horizontal="left" vertical="center"/>
      <protection locked="0"/>
    </xf>
    <xf numFmtId="10" fontId="46" fillId="0" borderId="1" xfId="0" applyNumberFormat="1" applyFont="1" applyFill="1" applyBorder="1" applyAlignment="1" applyProtection="1">
      <alignment horizontal="center" vertical="top"/>
      <protection locked="0"/>
    </xf>
    <xf numFmtId="2" fontId="46" fillId="0" borderId="1" xfId="0" applyNumberFormat="1" applyFont="1" applyFill="1" applyBorder="1" applyAlignment="1" applyProtection="1">
      <alignment horizontal="center" vertical="top"/>
    </xf>
    <xf numFmtId="0" fontId="46" fillId="0" borderId="1" xfId="0" applyFont="1" applyFill="1" applyBorder="1" applyAlignment="1" applyProtection="1">
      <alignment horizontal="left" vertical="top" wrapText="1"/>
      <protection locked="0"/>
    </xf>
    <xf numFmtId="49" fontId="46" fillId="0" borderId="1" xfId="0" applyNumberFormat="1" applyFont="1" applyFill="1" applyBorder="1" applyAlignment="1">
      <alignment horizontal="left" vertical="top" wrapText="1"/>
    </xf>
    <xf numFmtId="2" fontId="46" fillId="0" borderId="1" xfId="0" applyNumberFormat="1" applyFont="1" applyFill="1" applyBorder="1" applyAlignment="1" applyProtection="1">
      <alignment horizontal="center" vertical="top"/>
    </xf>
    <xf numFmtId="10" fontId="46" fillId="0" borderId="1" xfId="0" applyNumberFormat="1" applyFont="1" applyFill="1" applyBorder="1" applyAlignment="1" applyProtection="1">
      <alignment horizontal="center" vertical="top"/>
      <protection locked="0"/>
    </xf>
    <xf numFmtId="0" fontId="57" fillId="21" borderId="1" xfId="0" applyFont="1" applyFill="1" applyBorder="1" applyAlignment="1">
      <alignment horizontal="center" vertical="center" wrapText="1"/>
    </xf>
    <xf numFmtId="0" fontId="46" fillId="0" borderId="1" xfId="0" applyFont="1" applyFill="1" applyBorder="1" applyAlignment="1" applyProtection="1">
      <alignment horizontal="left" vertical="top" wrapText="1"/>
      <protection locked="0"/>
    </xf>
    <xf numFmtId="0" fontId="49" fillId="21" borderId="1" xfId="0" applyFont="1" applyFill="1" applyBorder="1" applyAlignment="1">
      <alignment horizontal="center" vertical="center" wrapText="1"/>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left" vertical="center" wrapText="1"/>
      <protection locked="0"/>
    </xf>
    <xf numFmtId="0" fontId="46" fillId="0" borderId="1" xfId="83" applyFont="1" applyFill="1" applyBorder="1" applyAlignment="1" applyProtection="1">
      <alignment horizontal="left" vertical="top"/>
      <protection locked="0"/>
    </xf>
    <xf numFmtId="4" fontId="46" fillId="0" borderId="0" xfId="0" applyNumberFormat="1" applyFont="1" applyAlignment="1">
      <alignment horizontal="center" vertical="top"/>
    </xf>
    <xf numFmtId="4" fontId="46" fillId="23" borderId="0" xfId="0" applyNumberFormat="1" applyFont="1" applyFill="1" applyAlignment="1">
      <alignment horizontal="center" vertical="top"/>
    </xf>
    <xf numFmtId="49" fontId="46" fillId="0" borderId="1" xfId="83" quotePrefix="1" applyNumberFormat="1" applyFont="1" applyFill="1" applyBorder="1" applyAlignment="1" applyProtection="1">
      <alignment horizontal="center" vertical="center"/>
      <protection locked="0"/>
    </xf>
    <xf numFmtId="4" fontId="51" fillId="23" borderId="1" xfId="0" applyNumberFormat="1" applyFont="1" applyFill="1" applyBorder="1" applyAlignment="1">
      <alignment horizontal="center" vertical="top" wrapText="1"/>
    </xf>
    <xf numFmtId="4" fontId="46" fillId="0" borderId="0" xfId="0" applyNumberFormat="1" applyFont="1" applyFill="1" applyAlignment="1">
      <alignment wrapText="1"/>
    </xf>
    <xf numFmtId="4" fontId="46" fillId="0" borderId="0" xfId="83" applyNumberFormat="1" applyFont="1" applyAlignment="1">
      <alignment wrapText="1"/>
    </xf>
    <xf numFmtId="4" fontId="46" fillId="0" borderId="19" xfId="83" applyNumberFormat="1" applyFont="1" applyFill="1" applyBorder="1"/>
    <xf numFmtId="4" fontId="46" fillId="0" borderId="0" xfId="83" applyNumberFormat="1" applyFont="1" applyFill="1"/>
    <xf numFmtId="4" fontId="46" fillId="0" borderId="17" xfId="83" applyNumberFormat="1" applyFont="1" applyFill="1" applyBorder="1"/>
    <xf numFmtId="4" fontId="46" fillId="0" borderId="0" xfId="83" applyNumberFormat="1" applyFont="1" applyAlignment="1">
      <alignment horizontal="right" wrapText="1"/>
    </xf>
    <xf numFmtId="4" fontId="51" fillId="23" borderId="1" xfId="83" applyNumberFormat="1" applyFont="1" applyFill="1" applyBorder="1" applyAlignment="1">
      <alignment horizontal="center" vertical="top" wrapText="1"/>
    </xf>
    <xf numFmtId="0" fontId="46" fillId="0" borderId="1" xfId="0" applyFont="1" applyFill="1" applyBorder="1" applyAlignment="1" applyProtection="1">
      <alignment horizontal="left" vertical="top"/>
      <protection locked="0"/>
    </xf>
    <xf numFmtId="10" fontId="46" fillId="0" borderId="1" xfId="83" applyNumberFormat="1" applyFont="1" applyFill="1" applyBorder="1" applyAlignment="1" applyProtection="1">
      <alignment horizontal="center" vertical="top"/>
      <protection locked="0"/>
    </xf>
    <xf numFmtId="0" fontId="46" fillId="0" borderId="1" xfId="0" applyFont="1" applyFill="1" applyBorder="1" applyAlignment="1">
      <alignment horizontal="left" vertical="top" wrapText="1"/>
    </xf>
    <xf numFmtId="10" fontId="46" fillId="0" borderId="1" xfId="83" applyNumberFormat="1" applyFont="1" applyFill="1" applyBorder="1" applyAlignment="1" applyProtection="1">
      <alignment horizontal="center" vertical="top"/>
      <protection locked="0"/>
    </xf>
    <xf numFmtId="2" fontId="46" fillId="0" borderId="1" xfId="83" applyNumberFormat="1" applyFont="1" applyFill="1" applyBorder="1" applyAlignment="1">
      <alignment horizontal="left" vertical="top" wrapText="1"/>
    </xf>
    <xf numFmtId="0" fontId="46" fillId="0" borderId="1" xfId="83" applyFont="1" applyFill="1" applyBorder="1" applyAlignment="1" applyProtection="1">
      <alignment horizontal="center" vertical="top" wrapText="1"/>
      <protection locked="0"/>
    </xf>
    <xf numFmtId="0" fontId="46" fillId="0" borderId="1" xfId="83" applyNumberFormat="1" applyFont="1" applyFill="1" applyBorder="1" applyAlignment="1" applyProtection="1">
      <alignment horizontal="center" vertical="center"/>
      <protection locked="0"/>
    </xf>
    <xf numFmtId="0" fontId="46" fillId="0" borderId="1" xfId="83" applyNumberFormat="1" applyFont="1" applyFill="1" applyBorder="1" applyAlignment="1">
      <alignment horizontal="center" vertical="center"/>
    </xf>
    <xf numFmtId="0" fontId="46" fillId="0" borderId="0" xfId="83" applyNumberFormat="1" applyFont="1" applyFill="1" applyAlignment="1">
      <alignment horizontal="center" vertical="center"/>
    </xf>
    <xf numFmtId="2" fontId="46" fillId="0" borderId="14" xfId="83" applyNumberFormat="1" applyFont="1" applyFill="1" applyBorder="1" applyAlignment="1" applyProtection="1">
      <alignment horizontal="left" vertical="top" wrapText="1"/>
    </xf>
    <xf numFmtId="10" fontId="46" fillId="0" borderId="14" xfId="83" applyNumberFormat="1" applyFont="1" applyFill="1" applyBorder="1" applyAlignment="1" applyProtection="1">
      <alignment horizontal="center" vertical="top"/>
      <protection locked="0"/>
    </xf>
    <xf numFmtId="0" fontId="46" fillId="0" borderId="1" xfId="83" applyFont="1" applyFill="1" applyBorder="1" applyAlignment="1">
      <alignment horizontal="left" vertical="center" wrapText="1"/>
    </xf>
    <xf numFmtId="0" fontId="46" fillId="0" borderId="1" xfId="0" applyFont="1" applyFill="1" applyBorder="1" applyAlignment="1" applyProtection="1">
      <alignment horizontal="left" vertical="top" wrapText="1"/>
      <protection locked="0"/>
    </xf>
    <xf numFmtId="0" fontId="46" fillId="0" borderId="1" xfId="83" applyFont="1" applyFill="1" applyBorder="1" applyAlignment="1" applyProtection="1">
      <alignment horizontal="center" vertical="center" wrapText="1"/>
      <protection locked="0"/>
    </xf>
    <xf numFmtId="49" fontId="46" fillId="0" borderId="1" xfId="83" applyNumberFormat="1" applyFont="1" applyFill="1" applyBorder="1" applyAlignment="1" applyProtection="1">
      <alignment horizontal="center" vertical="center" wrapText="1"/>
      <protection locked="0"/>
    </xf>
    <xf numFmtId="0" fontId="46" fillId="0" borderId="1" xfId="83" applyFont="1" applyFill="1" applyBorder="1" applyAlignment="1" applyProtection="1">
      <alignment horizontal="center" vertical="center" wrapText="1"/>
    </xf>
    <xf numFmtId="4" fontId="46" fillId="0" borderId="1" xfId="83" applyNumberFormat="1" applyFont="1" applyFill="1" applyBorder="1" applyAlignment="1" applyProtection="1">
      <alignment horizontal="center" vertical="top"/>
      <protection locked="0"/>
    </xf>
    <xf numFmtId="0" fontId="67" fillId="0" borderId="1" xfId="59805" applyFont="1" applyFill="1" applyBorder="1" applyAlignment="1" applyProtection="1">
      <alignment horizontal="center" vertical="center" wrapText="1"/>
      <protection locked="0"/>
    </xf>
    <xf numFmtId="0" fontId="67" fillId="0" borderId="1" xfId="83"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protection locked="0"/>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top" wrapText="1"/>
      <protection locked="0"/>
    </xf>
    <xf numFmtId="10" fontId="46" fillId="0" borderId="1" xfId="83" applyNumberFormat="1" applyFont="1" applyFill="1" applyBorder="1" applyAlignment="1" applyProtection="1">
      <alignment horizontal="center" vertical="top"/>
      <protection locked="0"/>
    </xf>
    <xf numFmtId="2" fontId="46" fillId="0" borderId="14" xfId="83" applyNumberFormat="1" applyFont="1" applyFill="1" applyBorder="1" applyAlignment="1">
      <alignment horizontal="left" vertical="top" wrapText="1"/>
    </xf>
    <xf numFmtId="2" fontId="46" fillId="0" borderId="1" xfId="83" applyNumberFormat="1" applyFont="1" applyFill="1" applyBorder="1" applyAlignment="1" applyProtection="1">
      <alignment horizontal="left" vertical="top" wrapText="1"/>
    </xf>
    <xf numFmtId="2" fontId="55" fillId="0" borderId="14" xfId="83" applyNumberFormat="1" applyFont="1" applyFill="1" applyBorder="1" applyAlignment="1">
      <alignment horizontal="left" vertical="top" wrapText="1"/>
    </xf>
    <xf numFmtId="0" fontId="46" fillId="0" borderId="1" xfId="83" applyNumberFormat="1" applyFont="1" applyFill="1" applyBorder="1" applyAlignment="1">
      <alignment horizontal="center" vertical="center" wrapText="1"/>
    </xf>
    <xf numFmtId="2" fontId="46" fillId="0" borderId="1" xfId="0" applyNumberFormat="1" applyFont="1" applyFill="1" applyBorder="1" applyAlignment="1" applyProtection="1">
      <alignment horizontal="center" vertical="center"/>
      <protection locked="0"/>
    </xf>
    <xf numFmtId="2" fontId="68" fillId="0" borderId="1" xfId="83" applyNumberFormat="1" applyFont="1" applyFill="1" applyBorder="1" applyAlignment="1">
      <alignment horizontal="center" vertical="top" wrapText="1"/>
    </xf>
    <xf numFmtId="0" fontId="46" fillId="0" borderId="1" xfId="59807" applyNumberFormat="1" applyFont="1" applyFill="1" applyBorder="1" applyAlignment="1">
      <alignment horizontal="center" vertical="center" wrapText="1"/>
    </xf>
    <xf numFmtId="49" fontId="58" fillId="0" borderId="1" xfId="59808" applyNumberFormat="1" applyFont="1" applyFill="1" applyBorder="1" applyAlignment="1">
      <alignment horizontal="left" vertical="top" wrapText="1"/>
    </xf>
    <xf numFmtId="49" fontId="46" fillId="0" borderId="1" xfId="1766" applyNumberFormat="1" applyFont="1" applyFill="1" applyBorder="1" applyAlignment="1">
      <alignment horizontal="left" vertical="top" wrapText="1"/>
    </xf>
    <xf numFmtId="0" fontId="58" fillId="0" borderId="1" xfId="59808" applyNumberFormat="1" applyFont="1" applyFill="1" applyBorder="1" applyAlignment="1">
      <alignment horizontal="center" vertical="center" wrapText="1"/>
    </xf>
    <xf numFmtId="0" fontId="58" fillId="0" borderId="1" xfId="59809" applyNumberFormat="1" applyFont="1" applyFill="1" applyBorder="1" applyAlignment="1">
      <alignment horizontal="center" vertical="center" wrapText="1"/>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4" xfId="83" applyFont="1" applyFill="1" applyBorder="1" applyAlignment="1" applyProtection="1">
      <alignment horizontal="left" vertical="top"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4" applyNumberFormat="1" applyFont="1" applyFill="1" applyBorder="1" applyAlignment="1">
      <alignment horizontal="center" vertical="center" wrapText="1"/>
    </xf>
    <xf numFmtId="0" fontId="46" fillId="0" borderId="1" xfId="895" applyNumberFormat="1" applyFont="1" applyFill="1" applyBorder="1" applyAlignment="1">
      <alignment horizontal="center" vertical="center" wrapText="1"/>
    </xf>
    <xf numFmtId="0" fontId="46" fillId="0" borderId="1" xfId="0" applyNumberFormat="1" applyFont="1" applyFill="1" applyBorder="1" applyAlignment="1">
      <alignment horizontal="center" vertical="center" wrapText="1"/>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lignment horizontal="center" vertical="center"/>
    </xf>
    <xf numFmtId="2" fontId="46" fillId="0" borderId="1" xfId="83" applyNumberFormat="1" applyFont="1" applyFill="1" applyBorder="1" applyAlignment="1" applyProtection="1">
      <alignment horizontal="left" vertical="top" wrapText="1"/>
    </xf>
    <xf numFmtId="10" fontId="46" fillId="0" borderId="1" xfId="83"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top" wrapText="1"/>
      <protection locked="0"/>
    </xf>
    <xf numFmtId="4" fontId="46" fillId="0" borderId="1" xfId="0" applyNumberFormat="1" applyFont="1" applyFill="1" applyBorder="1" applyAlignment="1" applyProtection="1">
      <alignment horizontal="left" vertical="center" wrapText="1"/>
      <protection locked="0"/>
    </xf>
    <xf numFmtId="2" fontId="46" fillId="0" borderId="14" xfId="83" applyNumberFormat="1" applyFont="1" applyFill="1" applyBorder="1" applyAlignment="1" applyProtection="1">
      <alignment horizontal="center" vertical="top" wrapText="1"/>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10" fontId="46" fillId="0" borderId="1" xfId="83"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10" fontId="46" fillId="0" borderId="14" xfId="83" applyNumberFormat="1" applyFont="1" applyFill="1" applyBorder="1" applyAlignment="1" applyProtection="1">
      <alignment horizontal="center" vertical="top"/>
      <protection locked="0"/>
    </xf>
    <xf numFmtId="10" fontId="46" fillId="0" borderId="1" xfId="83" applyNumberFormat="1" applyFont="1" applyFill="1" applyBorder="1" applyAlignment="1" applyProtection="1">
      <alignment horizontal="center" vertical="top"/>
      <protection locked="0"/>
    </xf>
    <xf numFmtId="0" fontId="41" fillId="0" borderId="0" xfId="83" applyAlignment="1">
      <alignment horizontal="right"/>
    </xf>
    <xf numFmtId="167" fontId="2" fillId="0" borderId="1" xfId="83" applyNumberFormat="1" applyFont="1" applyFill="1" applyBorder="1" applyAlignment="1">
      <alignment horizontal="center" vertical="center" wrapText="1"/>
    </xf>
    <xf numFmtId="0" fontId="58" fillId="0" borderId="0" xfId="895" applyFont="1"/>
    <xf numFmtId="0" fontId="56" fillId="0" borderId="1" xfId="895" applyFont="1" applyBorder="1" applyAlignment="1">
      <alignment horizontal="center" vertical="center" wrapText="1"/>
    </xf>
    <xf numFmtId="0" fontId="56" fillId="0" borderId="1" xfId="895" applyFont="1" applyBorder="1" applyAlignment="1">
      <alignment horizontal="center" vertical="center"/>
    </xf>
    <xf numFmtId="0" fontId="58" fillId="0" borderId="1" xfId="895" applyFont="1" applyBorder="1" applyAlignment="1">
      <alignment horizontal="center" vertical="center"/>
    </xf>
    <xf numFmtId="0" fontId="58" fillId="0" borderId="1" xfId="895" applyFont="1" applyBorder="1" applyAlignment="1">
      <alignment vertical="center"/>
    </xf>
    <xf numFmtId="167" fontId="58" fillId="0" borderId="1" xfId="895" applyNumberFormat="1" applyFont="1" applyBorder="1" applyAlignment="1">
      <alignment horizontal="center" vertical="center"/>
    </xf>
    <xf numFmtId="0" fontId="58" fillId="0" borderId="1" xfId="895" applyFont="1" applyBorder="1" applyAlignment="1">
      <alignment vertical="center" wrapText="1"/>
    </xf>
    <xf numFmtId="0" fontId="56" fillId="0" borderId="0" xfId="895" applyFont="1" applyBorder="1" applyAlignment="1">
      <alignment vertical="center" wrapText="1"/>
    </xf>
    <xf numFmtId="0" fontId="56" fillId="0" borderId="0" xfId="895" applyFont="1" applyBorder="1" applyAlignment="1">
      <alignment horizontal="center" vertical="center" wrapText="1"/>
    </xf>
    <xf numFmtId="167" fontId="72" fillId="0" borderId="0" xfId="895" applyNumberFormat="1" applyFont="1" applyBorder="1"/>
    <xf numFmtId="0" fontId="58" fillId="0" borderId="0" xfId="895" applyFont="1" applyBorder="1"/>
    <xf numFmtId="167" fontId="58" fillId="0" borderId="0" xfId="895" applyNumberFormat="1" applyFont="1" applyBorder="1"/>
    <xf numFmtId="0" fontId="65" fillId="0" borderId="0" xfId="895" applyFont="1"/>
    <xf numFmtId="171" fontId="58" fillId="0" borderId="1" xfId="83" applyNumberFormat="1" applyFont="1" applyBorder="1" applyAlignment="1">
      <alignment horizontal="center" vertical="center" wrapText="1"/>
    </xf>
    <xf numFmtId="0" fontId="56" fillId="0" borderId="1" xfId="83" applyFont="1" applyBorder="1" applyAlignment="1">
      <alignment vertical="center" wrapText="1"/>
    </xf>
    <xf numFmtId="167" fontId="66" fillId="0" borderId="1" xfId="83" applyNumberFormat="1" applyFont="1" applyFill="1" applyBorder="1" applyAlignment="1">
      <alignment horizontal="center" vertical="center" wrapText="1"/>
    </xf>
    <xf numFmtId="171" fontId="56" fillId="0" borderId="1" xfId="83" applyNumberFormat="1" applyFont="1" applyBorder="1" applyAlignment="1">
      <alignment horizontal="center" vertical="center" wrapText="1"/>
    </xf>
    <xf numFmtId="167" fontId="58" fillId="0" borderId="0" xfId="895" applyNumberFormat="1" applyFont="1"/>
    <xf numFmtId="3" fontId="58" fillId="0" borderId="0" xfId="895" applyNumberFormat="1" applyFont="1"/>
    <xf numFmtId="0" fontId="56" fillId="0" borderId="14" xfId="83" applyFont="1" applyBorder="1" applyAlignment="1">
      <alignment vertical="center" wrapText="1"/>
    </xf>
    <xf numFmtId="4" fontId="46" fillId="0" borderId="16" xfId="83" applyNumberFormat="1" applyFont="1" applyFill="1" applyBorder="1" applyAlignment="1">
      <alignment horizontal="left" vertical="center" wrapText="1"/>
    </xf>
    <xf numFmtId="4" fontId="58" fillId="0" borderId="0" xfId="895" applyNumberFormat="1" applyFont="1"/>
    <xf numFmtId="4" fontId="41" fillId="23" borderId="0" xfId="83" applyNumberFormat="1" applyFill="1" applyAlignment="1">
      <alignment horizontal="center" vertical="center"/>
    </xf>
    <xf numFmtId="0" fontId="70" fillId="0" borderId="1" xfId="83"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top" wrapText="1"/>
      <protection locked="0"/>
    </xf>
    <xf numFmtId="0" fontId="46" fillId="0" borderId="1" xfId="0" applyFont="1" applyFill="1" applyBorder="1" applyAlignment="1" applyProtection="1">
      <alignment wrapText="1"/>
      <protection locked="0"/>
    </xf>
    <xf numFmtId="10" fontId="46" fillId="0" borderId="16" xfId="0" applyNumberFormat="1" applyFont="1" applyFill="1" applyBorder="1" applyAlignment="1" applyProtection="1">
      <alignment horizontal="center" vertical="top"/>
      <protection locked="0"/>
    </xf>
    <xf numFmtId="0" fontId="46" fillId="0" borderId="16" xfId="0" applyFont="1" applyFill="1" applyBorder="1" applyAlignment="1" applyProtection="1">
      <alignment horizontal="center" vertical="center" wrapText="1"/>
      <protection locked="0"/>
    </xf>
    <xf numFmtId="10" fontId="46" fillId="0" borderId="1" xfId="83" applyNumberFormat="1" applyFont="1" applyFill="1" applyBorder="1" applyAlignment="1" applyProtection="1">
      <alignment horizontal="center" vertical="top"/>
      <protection locked="0"/>
    </xf>
    <xf numFmtId="10" fontId="46" fillId="0" borderId="1" xfId="0"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1" xfId="83" applyFont="1" applyFill="1" applyBorder="1" applyAlignment="1" applyProtection="1">
      <alignment horizontal="center" vertical="center" wrapText="1"/>
    </xf>
    <xf numFmtId="2" fontId="46" fillId="0" borderId="1" xfId="0" applyNumberFormat="1" applyFont="1" applyFill="1" applyBorder="1" applyAlignment="1" applyProtection="1">
      <alignment horizontal="center" vertical="top"/>
    </xf>
    <xf numFmtId="172" fontId="65" fillId="0" borderId="0" xfId="83" applyNumberFormat="1" applyFont="1" applyAlignment="1">
      <alignment horizontal="center"/>
    </xf>
    <xf numFmtId="10" fontId="46" fillId="0" borderId="1" xfId="0" applyNumberFormat="1" applyFont="1" applyFill="1" applyBorder="1" applyAlignment="1" applyProtection="1">
      <alignment horizontal="center" vertical="top"/>
      <protection locked="0"/>
    </xf>
    <xf numFmtId="167" fontId="58" fillId="0" borderId="1" xfId="895" applyNumberFormat="1" applyFont="1" applyFill="1" applyBorder="1" applyAlignment="1">
      <alignment horizontal="center" vertical="center"/>
    </xf>
    <xf numFmtId="10" fontId="46" fillId="0" borderId="1" xfId="0" applyNumberFormat="1" applyFont="1" applyFill="1" applyBorder="1" applyAlignment="1" applyProtection="1">
      <alignment horizontal="center" vertical="top"/>
      <protection locked="0"/>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0" fontId="46" fillId="0" borderId="0" xfId="0" applyFont="1" applyAlignment="1">
      <alignment horizontal="center" vertical="center"/>
    </xf>
    <xf numFmtId="0" fontId="46" fillId="0" borderId="0" xfId="0" applyNumberFormat="1" applyFont="1" applyAlignment="1">
      <alignment horizontal="center" vertical="center"/>
    </xf>
    <xf numFmtId="0" fontId="46" fillId="0" borderId="0" xfId="0" applyNumberFormat="1" applyFont="1" applyFill="1" applyAlignment="1">
      <alignment vertical="center"/>
    </xf>
    <xf numFmtId="0" fontId="46" fillId="0" borderId="0" xfId="0" applyFont="1" applyFill="1" applyAlignment="1">
      <alignment vertical="center"/>
    </xf>
    <xf numFmtId="0" fontId="46" fillId="0" borderId="1" xfId="59805" applyFont="1" applyFill="1" applyBorder="1" applyAlignment="1" applyProtection="1">
      <alignment horizontal="center" vertical="center" wrapText="1"/>
      <protection locked="0"/>
    </xf>
    <xf numFmtId="0" fontId="46" fillId="0" borderId="0" xfId="83" applyFont="1" applyAlignment="1">
      <alignment vertical="center"/>
    </xf>
    <xf numFmtId="0" fontId="46" fillId="0" borderId="1" xfId="1766" applyFont="1" applyFill="1" applyBorder="1" applyAlignment="1">
      <alignment horizontal="center" vertical="center" wrapText="1"/>
    </xf>
    <xf numFmtId="0" fontId="58" fillId="0" borderId="0" xfId="895" applyFont="1" applyFill="1"/>
    <xf numFmtId="167" fontId="58" fillId="0" borderId="0" xfId="895" applyNumberFormat="1" applyFont="1" applyFill="1"/>
    <xf numFmtId="10" fontId="50" fillId="0" borderId="1" xfId="83" applyNumberFormat="1" applyFont="1" applyFill="1" applyBorder="1" applyAlignment="1">
      <alignment horizontal="center" vertical="center" wrapText="1"/>
    </xf>
    <xf numFmtId="2" fontId="46" fillId="0" borderId="1" xfId="0" applyNumberFormat="1" applyFont="1" applyFill="1" applyBorder="1" applyAlignment="1" applyProtection="1">
      <alignment horizontal="center" vertical="top"/>
    </xf>
    <xf numFmtId="2" fontId="46" fillId="0" borderId="1" xfId="0" applyNumberFormat="1" applyFont="1" applyFill="1" applyBorder="1" applyAlignment="1">
      <alignment horizontal="center" vertical="top" wrapText="1"/>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2"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protection locked="0"/>
    </xf>
    <xf numFmtId="49" fontId="46" fillId="0" borderId="1" xfId="0" applyNumberFormat="1"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xf>
    <xf numFmtId="0" fontId="46" fillId="0" borderId="1" xfId="0" applyFont="1" applyFill="1" applyBorder="1" applyAlignment="1" applyProtection="1">
      <alignment horizontal="left" vertical="top" wrapText="1"/>
      <protection locked="0"/>
    </xf>
    <xf numFmtId="0" fontId="46" fillId="0" borderId="14" xfId="83" applyFont="1" applyFill="1" applyBorder="1" applyAlignment="1" applyProtection="1">
      <alignment horizontal="left" vertical="top" wrapText="1"/>
      <protection locked="0"/>
    </xf>
    <xf numFmtId="2" fontId="46" fillId="0" borderId="14" xfId="83" applyNumberFormat="1" applyFont="1" applyFill="1" applyBorder="1" applyAlignment="1" applyProtection="1">
      <alignment horizontal="center" vertical="top"/>
    </xf>
    <xf numFmtId="0" fontId="46" fillId="0" borderId="14" xfId="83" applyFont="1" applyFill="1" applyBorder="1" applyAlignment="1" applyProtection="1">
      <alignment horizontal="center" vertical="top"/>
      <protection locked="0"/>
    </xf>
    <xf numFmtId="10" fontId="46" fillId="0" borderId="14" xfId="83" applyNumberFormat="1" applyFont="1" applyFill="1" applyBorder="1" applyAlignment="1" applyProtection="1">
      <alignment horizontal="center" vertical="top"/>
      <protection locked="0"/>
    </xf>
    <xf numFmtId="10" fontId="46" fillId="0" borderId="1" xfId="83" applyNumberFormat="1" applyFont="1" applyFill="1" applyBorder="1" applyAlignment="1" applyProtection="1">
      <alignment horizontal="center" vertical="top"/>
      <protection locked="0"/>
    </xf>
    <xf numFmtId="2" fontId="46" fillId="0" borderId="1" xfId="83" applyNumberFormat="1" applyFont="1" applyFill="1" applyBorder="1" applyAlignment="1" applyProtection="1">
      <alignment horizontal="center" vertical="top"/>
    </xf>
    <xf numFmtId="2" fontId="46" fillId="0" borderId="1" xfId="83" applyNumberFormat="1" applyFont="1" applyFill="1" applyBorder="1" applyAlignment="1">
      <alignment horizontal="center" vertical="top" wrapText="1"/>
    </xf>
    <xf numFmtId="2" fontId="46" fillId="0" borderId="1" xfId="83" applyNumberFormat="1" applyFont="1" applyFill="1" applyBorder="1" applyAlignment="1">
      <alignment horizontal="left" vertical="top" wrapText="1"/>
    </xf>
    <xf numFmtId="0" fontId="47" fillId="0" borderId="1" xfId="83" applyFont="1" applyBorder="1" applyAlignment="1">
      <alignment horizontal="center" vertical="center" wrapText="1"/>
    </xf>
    <xf numFmtId="0" fontId="2" fillId="0" borderId="1" xfId="83" applyFont="1" applyBorder="1" applyAlignment="1">
      <alignment vertical="center" wrapText="1"/>
    </xf>
    <xf numFmtId="0" fontId="47" fillId="0" borderId="1" xfId="83" applyFont="1" applyBorder="1" applyAlignment="1">
      <alignment vertical="center" wrapText="1"/>
    </xf>
    <xf numFmtId="0" fontId="49" fillId="0" borderId="1" xfId="83" applyFont="1" applyBorder="1" applyAlignment="1">
      <alignment horizontal="center" vertical="center" wrapText="1"/>
    </xf>
    <xf numFmtId="0" fontId="46" fillId="0" borderId="1" xfId="83" applyFont="1" applyFill="1" applyBorder="1" applyAlignment="1" applyProtection="1">
      <alignment horizontal="center" vertical="center" wrapText="1"/>
      <protection locked="0"/>
    </xf>
    <xf numFmtId="49" fontId="46" fillId="0" borderId="1" xfId="83" applyNumberFormat="1" applyFont="1" applyFill="1" applyBorder="1" applyAlignment="1" applyProtection="1">
      <alignment horizontal="center" vertical="center" wrapText="1"/>
      <protection locked="0"/>
    </xf>
    <xf numFmtId="0" fontId="46" fillId="0" borderId="1" xfId="83" applyFont="1" applyFill="1" applyBorder="1" applyAlignment="1" applyProtection="1">
      <alignment horizontal="center" vertical="center" wrapText="1"/>
    </xf>
    <xf numFmtId="0" fontId="49" fillId="21" borderId="1" xfId="83" applyFont="1" applyFill="1" applyBorder="1" applyAlignment="1">
      <alignment horizontal="center" vertical="center" wrapText="1"/>
    </xf>
    <xf numFmtId="168" fontId="46" fillId="0" borderId="0" xfId="83" applyNumberFormat="1" applyFont="1" applyAlignment="1">
      <alignment horizontal="center" vertical="top"/>
    </xf>
    <xf numFmtId="10" fontId="46" fillId="0" borderId="1" xfId="0" applyNumberFormat="1" applyFont="1" applyFill="1" applyBorder="1" applyAlignment="1" applyProtection="1">
      <alignment horizontal="center" vertical="top"/>
      <protection locked="0"/>
    </xf>
    <xf numFmtId="2" fontId="46" fillId="0" borderId="1" xfId="0" applyNumberFormat="1" applyFont="1" applyFill="1" applyBorder="1" applyAlignment="1" applyProtection="1">
      <alignment horizontal="center" vertical="top"/>
    </xf>
    <xf numFmtId="0" fontId="46" fillId="0" borderId="1" xfId="0" applyFont="1" applyFill="1" applyBorder="1" applyAlignment="1" applyProtection="1">
      <alignment horizontal="center" vertical="center" wrapText="1"/>
      <protection locked="0"/>
    </xf>
    <xf numFmtId="49" fontId="46" fillId="0" borderId="1" xfId="0" applyNumberFormat="1"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4" xfId="0" applyFont="1" applyFill="1" applyBorder="1" applyAlignment="1" applyProtection="1">
      <alignment vertical="top" wrapText="1"/>
      <protection locked="0"/>
    </xf>
    <xf numFmtId="2" fontId="46" fillId="0" borderId="14" xfId="0" applyNumberFormat="1" applyFont="1" applyFill="1" applyBorder="1" applyAlignment="1">
      <alignment vertical="top" wrapText="1"/>
    </xf>
    <xf numFmtId="0" fontId="46" fillId="0" borderId="14" xfId="83" applyFont="1" applyFill="1" applyBorder="1" applyAlignment="1" applyProtection="1">
      <alignment vertical="top" wrapText="1"/>
      <protection locked="0"/>
    </xf>
    <xf numFmtId="0" fontId="46" fillId="0" borderId="16" xfId="83" applyFont="1" applyFill="1" applyBorder="1" applyAlignment="1" applyProtection="1">
      <alignment vertical="top" wrapText="1"/>
      <protection locked="0"/>
    </xf>
    <xf numFmtId="2" fontId="46" fillId="0" borderId="1" xfId="0" applyNumberFormat="1" applyFont="1" applyFill="1" applyBorder="1" applyAlignment="1" applyProtection="1">
      <alignment horizontal="center" vertical="top"/>
    </xf>
    <xf numFmtId="2" fontId="46" fillId="0" borderId="1" xfId="0" applyNumberFormat="1" applyFont="1" applyFill="1" applyBorder="1" applyAlignment="1" applyProtection="1">
      <alignment horizontal="center" vertical="top"/>
      <protection locked="0"/>
    </xf>
    <xf numFmtId="0" fontId="46" fillId="0" borderId="16" xfId="0" applyFont="1" applyFill="1" applyBorder="1" applyAlignment="1" applyProtection="1">
      <alignment horizontal="left" vertical="top" wrapText="1"/>
      <protection locked="0"/>
    </xf>
    <xf numFmtId="10" fontId="46" fillId="0" borderId="1" xfId="0" applyNumberFormat="1" applyFont="1" applyFill="1" applyBorder="1" applyAlignment="1" applyProtection="1">
      <alignment horizontal="center" vertical="top"/>
      <protection locked="0"/>
    </xf>
    <xf numFmtId="4" fontId="46" fillId="0" borderId="14" xfId="0" applyNumberFormat="1" applyFont="1" applyFill="1" applyBorder="1" applyAlignment="1" applyProtection="1">
      <alignment horizontal="center" vertical="center"/>
      <protection locked="0"/>
    </xf>
    <xf numFmtId="2" fontId="46" fillId="0" borderId="1" xfId="0" applyNumberFormat="1" applyFont="1" applyFill="1" applyBorder="1" applyAlignment="1">
      <alignment horizontal="center" vertical="top" wrapText="1"/>
    </xf>
    <xf numFmtId="10" fontId="46" fillId="0" borderId="14"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0" fontId="58" fillId="0" borderId="1" xfId="0" applyNumberFormat="1" applyFont="1" applyFill="1" applyBorder="1" applyAlignment="1">
      <alignment horizontal="center" vertical="center"/>
    </xf>
    <xf numFmtId="49" fontId="46" fillId="0" borderId="0" xfId="0" applyNumberFormat="1" applyFont="1" applyFill="1" applyBorder="1" applyAlignment="1" applyProtection="1">
      <alignment horizontal="left" vertical="center" wrapText="1"/>
      <protection locked="0"/>
    </xf>
    <xf numFmtId="2" fontId="46" fillId="0" borderId="0" xfId="0" applyNumberFormat="1" applyFont="1" applyFill="1" applyBorder="1" applyAlignment="1" applyProtection="1">
      <alignment horizontal="center" vertical="top"/>
    </xf>
    <xf numFmtId="0" fontId="46" fillId="0" borderId="0" xfId="0" applyFont="1" applyFill="1" applyBorder="1" applyAlignment="1" applyProtection="1">
      <alignment horizontal="left" vertical="top" wrapText="1"/>
      <protection locked="0"/>
    </xf>
    <xf numFmtId="10" fontId="46" fillId="0" borderId="0" xfId="0" applyNumberFormat="1" applyFont="1" applyFill="1" applyBorder="1" applyAlignment="1" applyProtection="1">
      <alignment horizontal="center" vertical="center"/>
      <protection locked="0"/>
    </xf>
    <xf numFmtId="2" fontId="46" fillId="0" borderId="1" xfId="0" applyNumberFormat="1" applyFont="1" applyFill="1" applyBorder="1" applyAlignment="1">
      <alignment horizontal="center" vertical="top" wrapText="1"/>
    </xf>
    <xf numFmtId="2" fontId="46" fillId="0" borderId="1" xfId="0" applyNumberFormat="1" applyFont="1" applyFill="1" applyBorder="1" applyAlignment="1" applyProtection="1">
      <alignment horizontal="center" vertical="top"/>
    </xf>
    <xf numFmtId="0" fontId="46" fillId="0" borderId="1" xfId="0" applyFont="1" applyFill="1" applyBorder="1" applyAlignment="1" applyProtection="1">
      <alignment horizontal="left" vertical="top" wrapText="1"/>
      <protection locked="0"/>
    </xf>
    <xf numFmtId="0" fontId="46" fillId="0" borderId="1" xfId="0" quotePrefix="1" applyFont="1" applyFill="1" applyBorder="1" applyAlignment="1" applyProtection="1">
      <alignment horizontal="left" vertical="center"/>
      <protection locked="0"/>
    </xf>
    <xf numFmtId="4" fontId="46" fillId="0" borderId="1" xfId="0" applyNumberFormat="1" applyFont="1" applyFill="1" applyBorder="1" applyAlignment="1" applyProtection="1">
      <alignment horizontal="center" vertical="top"/>
    </xf>
    <xf numFmtId="4" fontId="46" fillId="26" borderId="1" xfId="0" applyNumberFormat="1" applyFont="1" applyFill="1" applyBorder="1" applyAlignment="1" applyProtection="1">
      <alignment horizontal="center" vertical="top"/>
    </xf>
    <xf numFmtId="49" fontId="46" fillId="0" borderId="1" xfId="0" quotePrefix="1" applyNumberFormat="1" applyFont="1" applyFill="1" applyBorder="1" applyAlignment="1">
      <alignment horizontal="center" vertical="center" wrapText="1"/>
    </xf>
    <xf numFmtId="10" fontId="46" fillId="0" borderId="14" xfId="0" applyNumberFormat="1" applyFont="1" applyFill="1" applyBorder="1" applyAlignment="1" applyProtection="1">
      <alignment vertical="top"/>
      <protection locked="0"/>
    </xf>
    <xf numFmtId="168" fontId="46" fillId="0" borderId="1" xfId="1" applyNumberFormat="1" applyFont="1" applyFill="1" applyBorder="1" applyAlignment="1" applyProtection="1">
      <alignment horizontal="center" vertical="top"/>
      <protection locked="0"/>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0" fontId="46" fillId="0" borderId="15" xfId="83" applyFont="1" applyFill="1" applyBorder="1" applyAlignment="1" applyProtection="1">
      <alignment horizontal="center" vertical="center" wrapText="1"/>
      <protection locked="0"/>
    </xf>
    <xf numFmtId="0" fontId="46" fillId="0" borderId="16" xfId="83" applyFont="1" applyFill="1" applyBorder="1" applyAlignment="1" applyProtection="1">
      <alignment horizontal="center" vertical="center" wrapText="1"/>
      <protection locked="0"/>
    </xf>
    <xf numFmtId="10" fontId="46" fillId="0" borderId="1" xfId="83" applyNumberFormat="1" applyFont="1" applyFill="1" applyBorder="1" applyAlignment="1" applyProtection="1">
      <alignment horizontal="center" vertical="top"/>
      <protection locked="0"/>
    </xf>
    <xf numFmtId="2" fontId="46" fillId="0" borderId="1" xfId="83" applyNumberFormat="1" applyFont="1" applyFill="1" applyBorder="1" applyAlignment="1" applyProtection="1">
      <alignment horizontal="center" vertical="top"/>
    </xf>
    <xf numFmtId="10" fontId="46" fillId="0" borderId="14" xfId="83" applyNumberFormat="1" applyFont="1" applyFill="1" applyBorder="1" applyAlignment="1" applyProtection="1">
      <alignment horizontal="center" vertical="top"/>
      <protection locked="0"/>
    </xf>
    <xf numFmtId="2" fontId="46" fillId="0" borderId="14" xfId="83" applyNumberFormat="1" applyFont="1" applyFill="1" applyBorder="1" applyAlignment="1" applyProtection="1">
      <alignment horizontal="center" vertical="top"/>
    </xf>
    <xf numFmtId="0" fontId="46" fillId="0" borderId="14" xfId="83" applyFont="1" applyFill="1" applyBorder="1" applyAlignment="1" applyProtection="1">
      <alignment horizontal="center" vertical="top"/>
      <protection locked="0"/>
    </xf>
    <xf numFmtId="0" fontId="46" fillId="0" borderId="16" xfId="83" applyFont="1" applyFill="1" applyBorder="1" applyAlignment="1" applyProtection="1">
      <alignment horizontal="center" vertical="top"/>
      <protection locked="0"/>
    </xf>
    <xf numFmtId="4" fontId="46" fillId="0" borderId="14" xfId="83" applyNumberFormat="1" applyFont="1" applyFill="1" applyBorder="1" applyAlignment="1" applyProtection="1">
      <alignment horizontal="center" vertical="top"/>
      <protection locked="0"/>
    </xf>
    <xf numFmtId="2" fontId="46" fillId="0" borderId="1" xfId="83" applyNumberFormat="1" applyFont="1" applyFill="1" applyBorder="1" applyAlignment="1">
      <alignment horizontal="left" vertical="top" wrapText="1"/>
    </xf>
    <xf numFmtId="0" fontId="46" fillId="0" borderId="1" xfId="83" applyFont="1" applyFill="1" applyBorder="1" applyAlignment="1" applyProtection="1">
      <alignment horizontal="center" vertical="center" wrapText="1"/>
      <protection locked="0"/>
    </xf>
    <xf numFmtId="10" fontId="46" fillId="0" borderId="1" xfId="83" applyNumberFormat="1" applyFont="1" applyFill="1" applyBorder="1" applyAlignment="1" applyProtection="1">
      <alignment horizontal="center" vertical="top"/>
      <protection locked="0"/>
    </xf>
    <xf numFmtId="10" fontId="46" fillId="0" borderId="21" xfId="83" applyNumberFormat="1" applyFont="1" applyFill="1" applyBorder="1" applyAlignment="1" applyProtection="1">
      <alignment vertical="top"/>
      <protection locked="0"/>
    </xf>
    <xf numFmtId="0" fontId="46" fillId="0" borderId="1" xfId="83" quotePrefix="1" applyFont="1" applyFill="1" applyBorder="1" applyAlignment="1">
      <alignment horizontal="center" vertical="center" wrapText="1"/>
    </xf>
    <xf numFmtId="0" fontId="46" fillId="0" borderId="1" xfId="83" applyFont="1" applyFill="1" applyBorder="1" applyAlignment="1" applyProtection="1">
      <alignment horizontal="left" vertical="center"/>
      <protection locked="0"/>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1" fillId="25" borderId="0" xfId="83" applyFill="1"/>
    <xf numFmtId="0" fontId="2" fillId="25" borderId="0" xfId="83" applyFont="1" applyFill="1" applyAlignment="1">
      <alignment horizontal="center" vertical="top"/>
    </xf>
    <xf numFmtId="49" fontId="52" fillId="25" borderId="0" xfId="83" applyNumberFormat="1" applyFont="1" applyFill="1" applyBorder="1" applyAlignment="1">
      <alignment horizontal="center" vertical="top" wrapText="1"/>
    </xf>
    <xf numFmtId="0" fontId="47" fillId="25" borderId="1" xfId="83" applyFont="1" applyFill="1" applyBorder="1" applyAlignment="1">
      <alignment horizontal="center" vertical="center" wrapText="1"/>
    </xf>
    <xf numFmtId="0" fontId="46" fillId="25" borderId="0" xfId="83" applyFont="1" applyFill="1"/>
    <xf numFmtId="0" fontId="0" fillId="25" borderId="0" xfId="0" applyFill="1"/>
    <xf numFmtId="0" fontId="46" fillId="25" borderId="0" xfId="0" applyFont="1" applyFill="1"/>
    <xf numFmtId="172" fontId="73" fillId="0" borderId="9" xfId="29951" applyNumberFormat="1" applyFont="1" applyFill="1" applyBorder="1" applyAlignment="1">
      <alignment horizontal="right" wrapText="1"/>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4" fontId="55" fillId="23" borderId="22" xfId="0" applyNumberFormat="1" applyFont="1" applyFill="1" applyBorder="1" applyAlignment="1">
      <alignment horizontal="center" vertical="top" wrapText="1"/>
    </xf>
    <xf numFmtId="4" fontId="55" fillId="23" borderId="23" xfId="0" applyNumberFormat="1" applyFont="1" applyFill="1" applyBorder="1" applyAlignment="1">
      <alignment horizontal="center" vertical="top" wrapText="1"/>
    </xf>
    <xf numFmtId="10" fontId="54" fillId="24" borderId="1" xfId="0" applyNumberFormat="1" applyFont="1" applyFill="1" applyBorder="1" applyAlignment="1">
      <alignment horizontal="center" vertical="center" wrapText="1"/>
    </xf>
    <xf numFmtId="0" fontId="54" fillId="24" borderId="1" xfId="0" applyNumberFormat="1" applyFont="1" applyFill="1" applyBorder="1" applyAlignment="1">
      <alignment horizontal="center" vertical="center" wrapText="1"/>
    </xf>
    <xf numFmtId="0" fontId="3" fillId="0" borderId="0" xfId="0" applyFont="1" applyFill="1" applyAlignment="1">
      <alignment horizontal="center" vertical="top"/>
    </xf>
    <xf numFmtId="49" fontId="52" fillId="0" borderId="0" xfId="0" applyNumberFormat="1" applyFont="1" applyFill="1" applyBorder="1" applyAlignment="1">
      <alignment horizontal="center" vertical="top" wrapText="1"/>
    </xf>
    <xf numFmtId="4" fontId="46" fillId="23" borderId="24" xfId="0" applyNumberFormat="1" applyFont="1" applyFill="1" applyBorder="1" applyAlignment="1">
      <alignment horizontal="center" vertical="top"/>
    </xf>
    <xf numFmtId="4" fontId="46" fillId="23" borderId="25" xfId="0" applyNumberFormat="1" applyFont="1" applyFill="1" applyBorder="1" applyAlignment="1">
      <alignment horizontal="center" vertical="top"/>
    </xf>
    <xf numFmtId="0" fontId="50" fillId="24" borderId="1" xfId="0" applyNumberFormat="1" applyFont="1" applyFill="1" applyBorder="1" applyAlignment="1">
      <alignment horizontal="center" vertical="center" wrapText="1"/>
    </xf>
    <xf numFmtId="10" fontId="49" fillId="24"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10" fontId="50" fillId="24" borderId="1" xfId="0" applyNumberFormat="1" applyFont="1" applyFill="1" applyBorder="1" applyAlignment="1">
      <alignment horizontal="center" vertical="center" wrapText="1"/>
    </xf>
    <xf numFmtId="168" fontId="57" fillId="24" borderId="1" xfId="83" applyNumberFormat="1" applyFont="1" applyFill="1" applyBorder="1" applyAlignment="1">
      <alignment horizontal="center" vertical="center" wrapText="1"/>
    </xf>
    <xf numFmtId="168" fontId="54" fillId="24" borderId="1" xfId="83" applyNumberFormat="1" applyFont="1" applyFill="1" applyBorder="1" applyAlignment="1">
      <alignment horizontal="center" vertical="center" wrapText="1"/>
    </xf>
    <xf numFmtId="168" fontId="54" fillId="24" borderId="1" xfId="82" applyNumberFormat="1" applyFont="1" applyFill="1" applyBorder="1" applyAlignment="1">
      <alignment horizontal="center" vertical="center" wrapText="1"/>
    </xf>
    <xf numFmtId="1" fontId="46" fillId="24" borderId="1" xfId="83" applyNumberFormat="1" applyFont="1" applyFill="1" applyBorder="1" applyAlignment="1">
      <alignment horizontal="center" vertical="center" wrapText="1"/>
    </xf>
    <xf numFmtId="0" fontId="54" fillId="24" borderId="1" xfId="83" applyNumberFormat="1" applyFont="1" applyFill="1" applyBorder="1" applyAlignment="1">
      <alignment horizontal="center" vertical="center" wrapText="1"/>
    </xf>
    <xf numFmtId="10" fontId="54" fillId="24" borderId="1" xfId="83" applyNumberFormat="1" applyFont="1" applyFill="1" applyBorder="1" applyAlignment="1">
      <alignment horizontal="center" vertical="center" wrapText="1"/>
    </xf>
    <xf numFmtId="0" fontId="2" fillId="0" borderId="0" xfId="83" applyFont="1" applyFill="1" applyAlignment="1">
      <alignment horizontal="center" vertical="top"/>
    </xf>
    <xf numFmtId="4" fontId="41" fillId="23" borderId="24" xfId="83" applyNumberFormat="1" applyFill="1" applyBorder="1" applyAlignment="1">
      <alignment horizontal="center" vertical="center"/>
    </xf>
    <xf numFmtId="10" fontId="49" fillId="24" borderId="1" xfId="83" applyNumberFormat="1" applyFont="1" applyFill="1" applyBorder="1" applyAlignment="1">
      <alignment horizontal="center" vertical="center" wrapText="1"/>
    </xf>
    <xf numFmtId="10" fontId="50" fillId="24" borderId="1" xfId="83" applyNumberFormat="1" applyFont="1" applyFill="1" applyBorder="1" applyAlignment="1">
      <alignment horizontal="center" vertical="center" wrapText="1"/>
    </xf>
    <xf numFmtId="49" fontId="52" fillId="24" borderId="1" xfId="83" applyNumberFormat="1" applyFont="1" applyFill="1" applyBorder="1" applyAlignment="1">
      <alignment horizontal="center" vertical="center" wrapText="1"/>
    </xf>
    <xf numFmtId="0" fontId="50" fillId="24" borderId="1" xfId="83" applyNumberFormat="1" applyFont="1" applyFill="1" applyBorder="1" applyAlignment="1">
      <alignment horizontal="center" vertical="center" wrapText="1"/>
    </xf>
    <xf numFmtId="167" fontId="50" fillId="24" borderId="1" xfId="83" applyNumberFormat="1" applyFont="1" applyFill="1" applyBorder="1" applyAlignment="1">
      <alignment horizontal="center" vertical="center" wrapText="1"/>
    </xf>
    <xf numFmtId="167" fontId="2" fillId="24" borderId="1" xfId="83" applyNumberFormat="1" applyFont="1" applyFill="1" applyBorder="1" applyAlignment="1">
      <alignment horizontal="center" vertical="center" wrapText="1"/>
    </xf>
    <xf numFmtId="167" fontId="47" fillId="24" borderId="1" xfId="83" applyNumberFormat="1" applyFont="1" applyFill="1" applyBorder="1" applyAlignment="1">
      <alignment horizontal="center" vertical="center" wrapText="1"/>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3" fontId="46" fillId="0" borderId="1" xfId="83" applyNumberFormat="1" applyFont="1" applyFill="1" applyBorder="1" applyAlignment="1" applyProtection="1">
      <alignment horizontal="center" vertical="center"/>
      <protection locked="0"/>
    </xf>
    <xf numFmtId="3" fontId="46" fillId="0" borderId="1" xfId="83" applyNumberFormat="1" applyFont="1" applyFill="1" applyBorder="1" applyAlignment="1" applyProtection="1">
      <alignment horizontal="center" vertical="center" wrapText="1"/>
      <protection locked="0"/>
    </xf>
    <xf numFmtId="0" fontId="46" fillId="0" borderId="1" xfId="83" applyFont="1" applyFill="1" applyBorder="1" applyAlignment="1">
      <alignment horizontal="left" vertical="top" wrapText="1"/>
    </xf>
    <xf numFmtId="0" fontId="79" fillId="0" borderId="1" xfId="895" applyFont="1" applyFill="1" applyBorder="1" applyAlignment="1">
      <alignment horizontal="left" vertical="center" wrapText="1"/>
    </xf>
    <xf numFmtId="0" fontId="79" fillId="0" borderId="1" xfId="895" applyFont="1" applyFill="1" applyBorder="1" applyAlignment="1">
      <alignment horizontal="left" vertical="center"/>
    </xf>
    <xf numFmtId="0" fontId="79" fillId="0" borderId="1" xfId="895" applyFont="1" applyFill="1" applyBorder="1" applyAlignment="1" applyProtection="1">
      <alignment horizontal="left" vertical="center" wrapText="1"/>
      <protection locked="0"/>
    </xf>
    <xf numFmtId="0" fontId="79" fillId="0" borderId="1" xfId="895" applyFont="1" applyFill="1" applyBorder="1" applyAlignment="1" applyProtection="1">
      <alignment horizontal="center" vertical="center" wrapText="1"/>
      <protection locked="0"/>
    </xf>
    <xf numFmtId="0" fontId="79" fillId="0" borderId="1" xfId="895" applyFont="1" applyFill="1" applyBorder="1" applyAlignment="1" applyProtection="1">
      <alignment horizontal="center" vertical="center"/>
      <protection locked="0"/>
    </xf>
    <xf numFmtId="0" fontId="46" fillId="0" borderId="1" xfId="895" applyFont="1" applyFill="1" applyBorder="1" applyAlignment="1" applyProtection="1">
      <alignment horizontal="left" vertical="center" wrapText="1"/>
      <protection locked="0"/>
    </xf>
    <xf numFmtId="0" fontId="79" fillId="0" borderId="1" xfId="895" applyFont="1" applyFill="1" applyBorder="1" applyAlignment="1" applyProtection="1">
      <alignment horizontal="center" vertical="center" wrapText="1"/>
      <protection locked="0"/>
    </xf>
    <xf numFmtId="0" fontId="79" fillId="0" borderId="1" xfId="895" applyFont="1" applyFill="1" applyBorder="1" applyAlignment="1" applyProtection="1">
      <alignment horizontal="center" vertical="center"/>
      <protection locked="0"/>
    </xf>
    <xf numFmtId="0" fontId="46" fillId="0" borderId="21" xfId="895" applyFont="1" applyFill="1" applyBorder="1" applyAlignment="1" applyProtection="1">
      <alignment horizontal="left" vertical="center" wrapText="1"/>
      <protection locked="0"/>
    </xf>
    <xf numFmtId="0" fontId="46" fillId="0" borderId="1" xfId="895" applyFont="1" applyFill="1" applyBorder="1" applyAlignment="1" applyProtection="1">
      <alignment horizontal="left" vertical="center" wrapText="1"/>
      <protection locked="0"/>
    </xf>
    <xf numFmtId="0" fontId="79" fillId="0" borderId="1" xfId="895" applyFont="1" applyFill="1" applyBorder="1" applyAlignment="1">
      <alignment horizontal="center" vertical="center"/>
    </xf>
    <xf numFmtId="0" fontId="46" fillId="0" borderId="16" xfId="895" applyFont="1" applyFill="1" applyBorder="1" applyAlignment="1" applyProtection="1">
      <alignment horizontal="left" vertical="center" wrapText="1"/>
      <protection locked="0"/>
    </xf>
    <xf numFmtId="0" fontId="46" fillId="0" borderId="1" xfId="895" applyFont="1" applyBorder="1" applyAlignment="1">
      <alignment horizontal="left" vertical="center" wrapText="1"/>
    </xf>
    <xf numFmtId="0" fontId="79" fillId="0" borderId="1" xfId="895" applyFont="1" applyFill="1" applyBorder="1" applyAlignment="1">
      <alignment horizontal="left" vertical="center"/>
    </xf>
    <xf numFmtId="0" fontId="79" fillId="0" borderId="1" xfId="895" applyFont="1" applyFill="1" applyBorder="1" applyAlignment="1" applyProtection="1">
      <alignment horizontal="left" vertical="center" wrapText="1"/>
      <protection locked="0"/>
    </xf>
    <xf numFmtId="0" fontId="79" fillId="0" borderId="1" xfId="895" applyFont="1" applyFill="1" applyBorder="1" applyAlignment="1" applyProtection="1">
      <alignment horizontal="center" vertical="center" wrapText="1"/>
      <protection locked="0"/>
    </xf>
    <xf numFmtId="0" fontId="79" fillId="0" borderId="1" xfId="895" applyFont="1" applyBorder="1" applyAlignment="1">
      <alignment horizontal="center" vertical="center"/>
    </xf>
    <xf numFmtId="0" fontId="79" fillId="0" borderId="1" xfId="895" applyFont="1" applyBorder="1" applyAlignment="1">
      <alignment horizontal="left" vertical="center" wrapText="1"/>
    </xf>
    <xf numFmtId="0" fontId="46" fillId="0" borderId="1" xfId="895" applyFont="1" applyFill="1" applyBorder="1" applyAlignment="1" applyProtection="1">
      <alignment horizontal="center" vertical="center" wrapText="1"/>
      <protection locked="0"/>
    </xf>
    <xf numFmtId="0" fontId="46" fillId="0" borderId="1" xfId="895" applyFont="1" applyFill="1" applyBorder="1" applyAlignment="1">
      <alignment horizontal="center" vertical="center" wrapText="1"/>
    </xf>
    <xf numFmtId="0" fontId="46" fillId="0" borderId="1" xfId="895" applyFont="1" applyFill="1" applyBorder="1" applyAlignment="1" applyProtection="1">
      <alignment horizontal="center" vertical="center" wrapText="1"/>
      <protection locked="0"/>
    </xf>
    <xf numFmtId="0" fontId="46" fillId="0" borderId="1" xfId="895" applyFont="1" applyFill="1" applyBorder="1" applyAlignment="1">
      <alignment horizontal="center" vertical="center" wrapText="1"/>
    </xf>
    <xf numFmtId="0" fontId="79" fillId="0" borderId="21" xfId="895" applyFont="1" applyBorder="1" applyAlignment="1">
      <alignment horizontal="left" vertical="center" wrapText="1"/>
    </xf>
    <xf numFmtId="0" fontId="79" fillId="0" borderId="26" xfId="895" applyFont="1" applyBorder="1" applyAlignment="1">
      <alignment horizontal="left" vertical="center" wrapText="1"/>
    </xf>
    <xf numFmtId="0" fontId="79" fillId="0" borderId="1" xfId="895" applyFont="1" applyFill="1" applyBorder="1" applyAlignment="1" applyProtection="1">
      <alignment horizontal="center" vertical="center" wrapText="1"/>
      <protection locked="0"/>
    </xf>
    <xf numFmtId="0" fontId="79" fillId="0" borderId="1" xfId="895" applyFont="1" applyBorder="1" applyAlignment="1">
      <alignment horizontal="center" vertical="center" wrapText="1"/>
    </xf>
    <xf numFmtId="0" fontId="79" fillId="0" borderId="1" xfId="895" applyFont="1" applyFill="1" applyBorder="1" applyAlignment="1" applyProtection="1">
      <alignment horizontal="left" vertical="top" wrapText="1"/>
      <protection locked="0"/>
    </xf>
    <xf numFmtId="0" fontId="79" fillId="0" borderId="1" xfId="895" applyFont="1" applyFill="1" applyBorder="1" applyAlignment="1">
      <alignment horizontal="center" vertical="center" wrapText="1"/>
    </xf>
    <xf numFmtId="0" fontId="46" fillId="0" borderId="1" xfId="895" applyFont="1" applyFill="1" applyBorder="1" applyAlignment="1" applyProtection="1">
      <alignment horizontal="center" vertical="center" wrapText="1"/>
      <protection locked="0"/>
    </xf>
    <xf numFmtId="0" fontId="46" fillId="0" borderId="1" xfId="895" applyFont="1" applyFill="1" applyBorder="1" applyAlignment="1">
      <alignment horizontal="center" vertical="center" wrapText="1"/>
    </xf>
    <xf numFmtId="0" fontId="46" fillId="0" borderId="1" xfId="895" applyFont="1" applyFill="1" applyBorder="1" applyAlignment="1" applyProtection="1">
      <alignment horizontal="left" vertical="center" wrapText="1"/>
      <protection locked="0"/>
    </xf>
    <xf numFmtId="0" fontId="79" fillId="0" borderId="1" xfId="895" applyFont="1" applyBorder="1" applyAlignment="1">
      <alignment vertical="center" wrapText="1"/>
    </xf>
    <xf numFmtId="0" fontId="79" fillId="0" borderId="1" xfId="895" applyFont="1" applyFill="1" applyBorder="1" applyAlignment="1" applyProtection="1">
      <alignment horizontal="left" vertical="center" wrapText="1"/>
      <protection locked="0"/>
    </xf>
    <xf numFmtId="0" fontId="79" fillId="0" borderId="1" xfId="895" applyFont="1" applyFill="1" applyBorder="1" applyAlignment="1" applyProtection="1">
      <alignment horizontal="center" vertical="center" wrapText="1"/>
      <protection locked="0"/>
    </xf>
    <xf numFmtId="0" fontId="79" fillId="0" borderId="1" xfId="895" applyFont="1" applyBorder="1" applyAlignment="1">
      <alignment horizontal="center" vertical="center" wrapText="1"/>
    </xf>
    <xf numFmtId="0" fontId="46" fillId="0" borderId="1" xfId="895" applyFont="1" applyFill="1" applyBorder="1" applyAlignment="1" applyProtection="1">
      <alignment horizontal="center" vertical="center" wrapText="1"/>
      <protection locked="0"/>
    </xf>
    <xf numFmtId="0" fontId="46" fillId="0" borderId="1" xfId="895" applyFont="1" applyFill="1" applyBorder="1" applyAlignment="1">
      <alignment horizontal="center" vertical="center" wrapText="1"/>
    </xf>
    <xf numFmtId="0" fontId="46" fillId="0" borderId="1" xfId="895" applyFont="1" applyFill="1" applyBorder="1" applyAlignment="1" applyProtection="1">
      <alignment horizontal="left" vertical="center" wrapText="1"/>
      <protection locked="0"/>
    </xf>
    <xf numFmtId="0" fontId="79" fillId="0" borderId="1" xfId="895" applyFont="1" applyFill="1" applyBorder="1" applyAlignment="1" applyProtection="1">
      <alignment horizontal="left" vertical="center" wrapText="1"/>
      <protection locked="0"/>
    </xf>
    <xf numFmtId="0" fontId="79" fillId="0" borderId="1" xfId="895" applyFont="1" applyFill="1" applyBorder="1" applyAlignment="1" applyProtection="1">
      <alignment horizontal="center" vertical="center" wrapText="1"/>
      <protection locked="0"/>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2" fontId="46" fillId="0" borderId="1" xfId="83" applyNumberFormat="1" applyFont="1" applyFill="1" applyBorder="1" applyAlignment="1">
      <alignment horizontal="center" vertical="top" wrapText="1"/>
    </xf>
    <xf numFmtId="10" fontId="46" fillId="0" borderId="1" xfId="83" applyNumberFormat="1" applyFont="1" applyFill="1" applyBorder="1" applyAlignment="1" applyProtection="1">
      <alignment horizontal="center" vertical="top"/>
      <protection locked="0"/>
    </xf>
    <xf numFmtId="2" fontId="46" fillId="0" borderId="14" xfId="83" applyNumberFormat="1" applyFont="1" applyFill="1" applyBorder="1" applyAlignment="1">
      <alignment horizontal="left" vertical="top" wrapText="1"/>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16" xfId="83" applyFont="1" applyFill="1" applyBorder="1" applyAlignment="1" applyProtection="1">
      <alignment horizontal="center" vertical="top" wrapText="1"/>
      <protection locked="0"/>
    </xf>
    <xf numFmtId="0" fontId="46" fillId="0" borderId="14" xfId="83" applyFont="1" applyFill="1" applyBorder="1" applyAlignment="1" applyProtection="1">
      <alignment horizontal="center" vertical="top" wrapText="1"/>
      <protection locked="0"/>
    </xf>
    <xf numFmtId="0" fontId="46" fillId="0" borderId="14" xfId="83" applyNumberFormat="1" applyFont="1" applyFill="1" applyBorder="1" applyAlignment="1" applyProtection="1">
      <alignment horizontal="center" vertical="top"/>
      <protection locked="0"/>
    </xf>
    <xf numFmtId="0" fontId="46" fillId="0" borderId="16" xfId="83" applyNumberFormat="1" applyFont="1" applyFill="1" applyBorder="1" applyAlignment="1" applyProtection="1">
      <alignment horizontal="center" vertical="top"/>
      <protection locked="0"/>
    </xf>
    <xf numFmtId="10" fontId="46" fillId="0" borderId="1" xfId="83" applyNumberFormat="1" applyFont="1" applyFill="1" applyBorder="1" applyAlignment="1" applyProtection="1">
      <alignment horizontal="center" vertical="top"/>
      <protection locked="0"/>
    </xf>
    <xf numFmtId="0" fontId="46" fillId="0" borderId="16" xfId="83" applyNumberFormat="1" applyFont="1" applyFill="1" applyBorder="1" applyAlignment="1">
      <alignment horizontal="center" vertical="center"/>
    </xf>
    <xf numFmtId="0" fontId="46" fillId="0" borderId="14" xfId="83" applyNumberFormat="1" applyFont="1" applyFill="1" applyBorder="1" applyAlignment="1" applyProtection="1">
      <alignment horizontal="center" vertical="center"/>
      <protection locked="0"/>
    </xf>
    <xf numFmtId="0" fontId="46" fillId="0" borderId="16" xfId="83" applyFont="1" applyFill="1" applyBorder="1" applyAlignment="1">
      <alignment horizontal="center" vertical="center"/>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0" fontId="46" fillId="0" borderId="14" xfId="83" applyFont="1" applyFill="1" applyBorder="1" applyAlignment="1" applyProtection="1">
      <alignment horizontal="center" vertical="center" wrapText="1"/>
      <protection locked="0"/>
    </xf>
    <xf numFmtId="0" fontId="46" fillId="0" borderId="1" xfId="83" applyFont="1" applyFill="1" applyBorder="1" applyAlignment="1" applyProtection="1">
      <alignment horizontal="center" vertical="center" wrapText="1"/>
      <protection locked="0"/>
    </xf>
    <xf numFmtId="0" fontId="46" fillId="0" borderId="21" xfId="83" applyFont="1" applyFill="1" applyBorder="1" applyAlignment="1" applyProtection="1">
      <alignment horizontal="center" vertical="center" wrapText="1"/>
      <protection locked="0"/>
    </xf>
    <xf numFmtId="49" fontId="46" fillId="0" borderId="1" xfId="0" applyNumberFormat="1" applyFont="1" applyFill="1" applyBorder="1" applyAlignment="1" applyProtection="1">
      <alignment horizontal="left" vertical="top" wrapText="1"/>
      <protection locked="0"/>
    </xf>
    <xf numFmtId="0" fontId="46" fillId="0" borderId="21" xfId="83" applyFont="1" applyFill="1" applyBorder="1" applyAlignment="1" applyProtection="1">
      <alignment vertical="top" wrapText="1"/>
      <protection locked="0"/>
    </xf>
    <xf numFmtId="0" fontId="46" fillId="0" borderId="21" xfId="83" applyFont="1" applyFill="1" applyBorder="1" applyAlignment="1">
      <alignment vertical="center" wrapText="1"/>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10" fontId="46" fillId="0" borderId="14" xfId="83" applyNumberFormat="1" applyFont="1" applyFill="1" applyBorder="1" applyAlignment="1" applyProtection="1">
      <alignment horizontal="center" vertical="top"/>
      <protection locked="0"/>
    </xf>
    <xf numFmtId="2" fontId="46" fillId="0" borderId="14" xfId="83" applyNumberFormat="1" applyFont="1" applyFill="1" applyBorder="1" applyAlignment="1" applyProtection="1">
      <alignment horizontal="center" vertical="top" wrapText="1"/>
      <protection locked="0"/>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0" fontId="46" fillId="0" borderId="1" xfId="83" applyFont="1" applyFill="1" applyBorder="1" applyAlignment="1">
      <alignment horizontal="left" wrapText="1"/>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1" xfId="83" applyFont="1" applyFill="1" applyBorder="1" applyAlignment="1" applyProtection="1">
      <alignment horizontal="center" vertical="center" wrapText="1"/>
      <protection locked="0"/>
    </xf>
    <xf numFmtId="3" fontId="46" fillId="0" borderId="1" xfId="0" applyNumberFormat="1" applyFont="1" applyFill="1" applyBorder="1" applyAlignment="1" applyProtection="1">
      <alignment horizontal="center" vertical="center"/>
      <protection locked="0"/>
    </xf>
    <xf numFmtId="3" fontId="46" fillId="0" borderId="1" xfId="0" applyNumberFormat="1" applyFont="1" applyFill="1" applyBorder="1" applyAlignment="1">
      <alignment horizontal="center" vertical="center" wrapText="1"/>
    </xf>
    <xf numFmtId="4" fontId="46" fillId="0" borderId="1" xfId="0" applyNumberFormat="1" applyFont="1" applyFill="1" applyBorder="1" applyAlignment="1">
      <alignment horizontal="center" vertical="center" wrapText="1"/>
    </xf>
    <xf numFmtId="0" fontId="46" fillId="0" borderId="1" xfId="0" applyNumberFormat="1" applyFont="1" applyFill="1" applyBorder="1" applyAlignment="1">
      <alignment horizontal="left" vertical="top" wrapText="1"/>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21" xfId="83" applyFont="1" applyFill="1" applyBorder="1" applyAlignment="1" applyProtection="1">
      <alignment horizontal="left" vertical="top" wrapText="1"/>
      <protection locked="0"/>
    </xf>
    <xf numFmtId="0" fontId="46" fillId="0" borderId="21" xfId="83" applyFont="1" applyFill="1" applyBorder="1" applyAlignment="1" applyProtection="1">
      <alignment horizontal="center" vertical="center" wrapText="1"/>
      <protection locked="0"/>
    </xf>
    <xf numFmtId="0" fontId="46" fillId="0" borderId="21" xfId="83" applyNumberFormat="1" applyFont="1" applyFill="1" applyBorder="1" applyAlignment="1" applyProtection="1">
      <alignment horizontal="center" vertical="center"/>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0" fontId="46" fillId="0" borderId="21" xfId="83" applyNumberFormat="1" applyFont="1" applyFill="1" applyBorder="1" applyAlignment="1" applyProtection="1">
      <alignment horizontal="center" vertical="center" wrapText="1"/>
      <protection locked="0"/>
    </xf>
    <xf numFmtId="2" fontId="46" fillId="0" borderId="1" xfId="83" applyNumberFormat="1" applyFont="1" applyFill="1" applyBorder="1" applyAlignment="1" applyProtection="1">
      <alignment horizontal="center" vertical="top" wrapText="1"/>
      <protection locked="0"/>
    </xf>
    <xf numFmtId="2" fontId="46" fillId="0" borderId="14" xfId="83" applyNumberFormat="1"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10" fontId="46" fillId="0" borderId="2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3" fontId="46" fillId="0" borderId="1" xfId="4" applyNumberFormat="1" applyFont="1" applyFill="1" applyBorder="1" applyAlignment="1">
      <alignment horizontal="center" vertical="center" wrapText="1"/>
    </xf>
    <xf numFmtId="3" fontId="46" fillId="0" borderId="1" xfId="4" applyNumberFormat="1" applyFont="1" applyFill="1" applyBorder="1" applyAlignment="1">
      <alignment horizontal="center" vertical="top" wrapText="1"/>
    </xf>
    <xf numFmtId="4" fontId="46" fillId="0" borderId="1" xfId="83" applyNumberFormat="1" applyFont="1" applyFill="1" applyBorder="1" applyAlignment="1" applyProtection="1">
      <alignment horizontal="center" vertical="center"/>
      <protection locked="0"/>
    </xf>
    <xf numFmtId="49" fontId="52" fillId="0" borderId="1" xfId="0" applyNumberFormat="1" applyFont="1" applyFill="1" applyBorder="1" applyAlignment="1">
      <alignment horizontal="center" vertical="center" wrapText="1"/>
    </xf>
    <xf numFmtId="0" fontId="50" fillId="0" borderId="1" xfId="0" applyNumberFormat="1" applyFont="1" applyFill="1" applyBorder="1" applyAlignment="1">
      <alignment horizontal="center" vertical="center" wrapText="1"/>
    </xf>
    <xf numFmtId="0" fontId="54" fillId="0" borderId="1" xfId="0" applyNumberFormat="1" applyFont="1" applyFill="1" applyBorder="1" applyAlignment="1">
      <alignment horizontal="center" vertical="center" wrapText="1"/>
    </xf>
    <xf numFmtId="0" fontId="54" fillId="0" borderId="1" xfId="83" applyNumberFormat="1" applyFont="1" applyFill="1" applyBorder="1" applyAlignment="1">
      <alignment horizontal="center" vertical="center" wrapText="1"/>
    </xf>
    <xf numFmtId="4" fontId="46" fillId="0" borderId="1" xfId="0" applyNumberFormat="1" applyFont="1" applyFill="1" applyBorder="1" applyAlignment="1" applyProtection="1">
      <alignment horizontal="center" vertical="center" wrapText="1"/>
    </xf>
    <xf numFmtId="4" fontId="46" fillId="0" borderId="1" xfId="0" applyNumberFormat="1" applyFont="1" applyFill="1" applyBorder="1" applyAlignment="1" applyProtection="1">
      <alignment horizontal="center" vertical="center" wrapText="1"/>
      <protection locked="0"/>
    </xf>
    <xf numFmtId="4" fontId="46" fillId="0" borderId="1" xfId="0" applyNumberFormat="1" applyFont="1" applyFill="1" applyBorder="1" applyAlignment="1" applyProtection="1">
      <alignment horizontal="center" vertical="top"/>
      <protection locked="0"/>
    </xf>
    <xf numFmtId="4" fontId="46" fillId="0" borderId="1" xfId="83" applyNumberFormat="1" applyFont="1" applyFill="1" applyBorder="1" applyAlignment="1" applyProtection="1">
      <alignment horizontal="center" vertical="top" wrapText="1"/>
      <protection locked="0"/>
    </xf>
    <xf numFmtId="4" fontId="46" fillId="0" borderId="14" xfId="83" applyNumberFormat="1" applyFont="1" applyFill="1" applyBorder="1" applyAlignment="1">
      <alignment horizontal="center" vertical="top" wrapText="1"/>
    </xf>
    <xf numFmtId="4" fontId="46" fillId="0" borderId="1" xfId="83" applyNumberFormat="1" applyFont="1" applyFill="1" applyBorder="1" applyAlignment="1">
      <alignment horizontal="center" vertical="top" wrapText="1"/>
    </xf>
    <xf numFmtId="4" fontId="46" fillId="0" borderId="0" xfId="83" applyNumberFormat="1" applyFont="1"/>
    <xf numFmtId="4" fontId="0" fillId="0" borderId="0" xfId="0" applyNumberFormat="1"/>
    <xf numFmtId="4" fontId="15" fillId="0" borderId="0" xfId="0" applyNumberFormat="1" applyFont="1" applyFill="1"/>
    <xf numFmtId="4" fontId="57" fillId="21" borderId="1" xfId="83" applyNumberFormat="1" applyFont="1" applyFill="1" applyBorder="1" applyAlignment="1">
      <alignment horizontal="center" vertical="center" wrapText="1"/>
    </xf>
    <xf numFmtId="4" fontId="57" fillId="0" borderId="1" xfId="83" applyNumberFormat="1" applyFont="1" applyBorder="1" applyAlignment="1">
      <alignment horizontal="center" vertical="center" wrapText="1"/>
    </xf>
    <xf numFmtId="4" fontId="57" fillId="0" borderId="1" xfId="83" applyNumberFormat="1" applyFont="1" applyFill="1" applyBorder="1" applyAlignment="1">
      <alignment horizontal="center" vertical="center" wrapText="1"/>
    </xf>
    <xf numFmtId="4" fontId="54" fillId="0" borderId="1" xfId="83" applyNumberFormat="1" applyFont="1" applyBorder="1" applyAlignment="1">
      <alignment horizontal="center" vertical="center" wrapText="1"/>
    </xf>
    <xf numFmtId="4" fontId="54" fillId="0" borderId="1" xfId="83" applyNumberFormat="1" applyFont="1" applyFill="1" applyBorder="1" applyAlignment="1">
      <alignment horizontal="center" vertical="center" wrapText="1"/>
    </xf>
    <xf numFmtId="4" fontId="46" fillId="0" borderId="0" xfId="83" applyNumberFormat="1" applyFont="1" applyAlignment="1">
      <alignment horizontal="center" vertical="center"/>
    </xf>
    <xf numFmtId="4" fontId="46" fillId="0" borderId="0" xfId="83" applyNumberFormat="1" applyFont="1" applyFill="1" applyAlignment="1">
      <alignment horizontal="center" vertical="center"/>
    </xf>
    <xf numFmtId="4" fontId="47" fillId="0" borderId="1" xfId="83" applyNumberFormat="1" applyFont="1" applyBorder="1" applyAlignment="1">
      <alignment horizontal="center" vertical="center" wrapText="1"/>
    </xf>
    <xf numFmtId="4" fontId="47" fillId="0" borderId="1" xfId="83" applyNumberFormat="1" applyFont="1" applyFill="1" applyBorder="1" applyAlignment="1">
      <alignment horizontal="center" vertical="center" wrapText="1"/>
    </xf>
    <xf numFmtId="4" fontId="46" fillId="0" borderId="0" xfId="83" applyNumberFormat="1" applyFont="1" applyAlignment="1">
      <alignment horizontal="left" vertical="top"/>
    </xf>
    <xf numFmtId="3" fontId="46" fillId="0" borderId="1" xfId="0" applyNumberFormat="1" applyFont="1" applyFill="1" applyBorder="1" applyAlignment="1" applyProtection="1">
      <alignment horizontal="center" vertical="top"/>
    </xf>
    <xf numFmtId="0" fontId="67" fillId="0" borderId="16"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1" xfId="59805" applyFont="1" applyFill="1" applyBorder="1" applyAlignment="1" applyProtection="1">
      <alignment horizontal="center" vertical="top" wrapText="1"/>
      <protection locked="0"/>
    </xf>
    <xf numFmtId="0" fontId="46" fillId="0" borderId="1" xfId="83" applyFont="1" applyFill="1" applyBorder="1" applyAlignment="1" applyProtection="1">
      <alignment wrapText="1"/>
      <protection locked="0"/>
    </xf>
    <xf numFmtId="0" fontId="46" fillId="27" borderId="1" xfId="83" applyFont="1" applyFill="1" applyBorder="1" applyAlignment="1" applyProtection="1">
      <alignment horizontal="left" vertical="top" wrapText="1"/>
      <protection locked="0"/>
    </xf>
    <xf numFmtId="0" fontId="46" fillId="27" borderId="1" xfId="83" applyFont="1" applyFill="1" applyBorder="1" applyAlignment="1" applyProtection="1">
      <alignment vertical="top" wrapText="1"/>
      <protection locked="0"/>
    </xf>
    <xf numFmtId="0" fontId="46" fillId="0" borderId="16" xfId="0" applyFont="1" applyFill="1" applyBorder="1" applyAlignment="1" applyProtection="1">
      <alignment horizontal="center" vertical="top" wrapText="1"/>
      <protection locked="0"/>
    </xf>
    <xf numFmtId="0" fontId="46" fillId="0" borderId="1" xfId="83" applyFont="1" applyFill="1" applyBorder="1" applyAlignment="1" applyProtection="1">
      <alignment horizontal="center" vertical="center" wrapText="1"/>
      <protection locked="0"/>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4" fontId="46" fillId="0" borderId="1" xfId="83" applyNumberFormat="1" applyFont="1" applyFill="1" applyBorder="1" applyAlignment="1">
      <alignment horizontal="center" vertical="top" wrapText="1"/>
    </xf>
    <xf numFmtId="10" fontId="46" fillId="0" borderId="21" xfId="83" applyNumberFormat="1" applyFont="1" applyFill="1" applyBorder="1" applyAlignment="1" applyProtection="1">
      <alignment horizontal="center" vertical="top"/>
      <protection locked="0"/>
    </xf>
    <xf numFmtId="0" fontId="46" fillId="0" borderId="21" xfId="83" applyFont="1" applyFill="1" applyBorder="1" applyAlignment="1" applyProtection="1">
      <alignment horizontal="left" vertical="top" wrapText="1"/>
      <protection locked="0"/>
    </xf>
    <xf numFmtId="10" fontId="46" fillId="0" borderId="1" xfId="83"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0" fontId="46" fillId="0" borderId="21" xfId="83" applyFont="1" applyFill="1" applyBorder="1" applyAlignment="1" applyProtection="1">
      <alignment horizontal="center" vertical="top"/>
      <protection locked="0"/>
    </xf>
    <xf numFmtId="4" fontId="46" fillId="0" borderId="21" xfId="83" applyNumberFormat="1" applyFont="1" applyFill="1" applyBorder="1" applyAlignment="1">
      <alignment horizontal="center" vertical="top" wrapText="1"/>
    </xf>
    <xf numFmtId="0" fontId="46" fillId="0" borderId="1" xfId="0" applyFont="1" applyFill="1" applyBorder="1" applyAlignment="1" applyProtection="1">
      <alignment horizontal="left" vertical="top" wrapText="1"/>
      <protection locked="0"/>
    </xf>
    <xf numFmtId="0" fontId="46" fillId="0" borderId="1" xfId="83" applyNumberFormat="1" applyFont="1" applyFill="1" applyBorder="1" applyAlignment="1">
      <alignment horizontal="left" vertical="top" wrapText="1"/>
    </xf>
    <xf numFmtId="0" fontId="58" fillId="0" borderId="1" xfId="59806" applyNumberFormat="1" applyFont="1" applyFill="1" applyBorder="1" applyAlignment="1">
      <alignment horizontal="center" vertical="center" wrapText="1"/>
    </xf>
    <xf numFmtId="0" fontId="68" fillId="0" borderId="1" xfId="83" applyFont="1" applyFill="1" applyBorder="1" applyAlignment="1">
      <alignment horizontal="left" vertical="top" wrapText="1"/>
    </xf>
    <xf numFmtId="0" fontId="55" fillId="0" borderId="1" xfId="83" applyFont="1" applyFill="1" applyBorder="1" applyAlignment="1">
      <alignment horizontal="left" vertical="top" wrapText="1"/>
    </xf>
    <xf numFmtId="10" fontId="46" fillId="0" borderId="1" xfId="59805" applyNumberFormat="1" applyFont="1" applyFill="1" applyBorder="1" applyAlignment="1" applyProtection="1">
      <alignment horizontal="center" vertical="top"/>
      <protection locked="0"/>
    </xf>
    <xf numFmtId="0" fontId="69" fillId="0" borderId="1" xfId="83" applyFont="1" applyFill="1" applyBorder="1" applyAlignment="1">
      <alignment horizontal="left" vertical="top" wrapText="1"/>
    </xf>
    <xf numFmtId="0" fontId="67" fillId="0" borderId="1" xfId="83" applyFont="1" applyFill="1" applyBorder="1" applyAlignment="1">
      <alignment horizontal="left" vertical="top" wrapText="1"/>
    </xf>
    <xf numFmtId="4" fontId="46" fillId="0" borderId="1" xfId="83" applyNumberFormat="1" applyFont="1" applyFill="1" applyBorder="1" applyAlignment="1">
      <alignment horizontal="center" vertical="top" wrapText="1"/>
    </xf>
    <xf numFmtId="10" fontId="46" fillId="0" borderId="1" xfId="83" applyNumberFormat="1" applyFont="1" applyFill="1" applyBorder="1" applyAlignment="1" applyProtection="1">
      <alignment horizontal="center" vertical="top"/>
      <protection locked="0"/>
    </xf>
    <xf numFmtId="4" fontId="46" fillId="0" borderId="1" xfId="0" applyNumberFormat="1" applyFont="1" applyFill="1" applyBorder="1" applyAlignment="1" applyProtection="1">
      <alignment horizontal="center" vertical="top"/>
    </xf>
    <xf numFmtId="4" fontId="46" fillId="0" borderId="1" xfId="83" applyNumberFormat="1" applyFont="1" applyFill="1" applyBorder="1" applyAlignment="1" applyProtection="1">
      <alignment horizontal="center" vertical="top"/>
    </xf>
    <xf numFmtId="0" fontId="46" fillId="0" borderId="16" xfId="0" applyFont="1" applyFill="1" applyBorder="1" applyAlignment="1" applyProtection="1">
      <alignment vertical="top" wrapText="1"/>
      <protection locked="0"/>
    </xf>
    <xf numFmtId="2" fontId="46" fillId="0" borderId="1" xfId="0" applyNumberFormat="1" applyFont="1" applyFill="1" applyBorder="1" applyAlignment="1" applyProtection="1">
      <alignment horizontal="center" vertical="top"/>
    </xf>
    <xf numFmtId="0" fontId="46" fillId="0" borderId="1" xfId="0" applyFont="1" applyFill="1" applyBorder="1" applyAlignment="1" applyProtection="1">
      <alignment horizontal="left" vertical="top" wrapText="1"/>
      <protection locked="0"/>
    </xf>
    <xf numFmtId="4" fontId="46" fillId="0" borderId="1" xfId="0" applyNumberFormat="1" applyFont="1" applyFill="1" applyBorder="1" applyAlignment="1" applyProtection="1">
      <alignment horizontal="center" vertical="top"/>
    </xf>
    <xf numFmtId="0" fontId="56" fillId="0" borderId="1" xfId="895" applyFont="1" applyBorder="1" applyAlignment="1">
      <alignment horizontal="center" vertical="center" wrapText="1"/>
    </xf>
    <xf numFmtId="0" fontId="56" fillId="0" borderId="13" xfId="895" applyFont="1" applyBorder="1" applyAlignment="1">
      <alignment horizontal="center" vertical="center" wrapText="1"/>
    </xf>
    <xf numFmtId="4" fontId="46" fillId="0" borderId="1" xfId="83" applyNumberFormat="1" applyFont="1" applyFill="1" applyBorder="1" applyAlignment="1" applyProtection="1">
      <alignment horizontal="center" vertical="top"/>
    </xf>
    <xf numFmtId="10" fontId="46" fillId="0" borderId="1" xfId="83" applyNumberFormat="1" applyFont="1" applyFill="1" applyBorder="1" applyAlignment="1" applyProtection="1">
      <alignment horizontal="center" vertical="top"/>
      <protection locked="0"/>
    </xf>
    <xf numFmtId="4" fontId="55" fillId="23" borderId="0" xfId="0" applyNumberFormat="1" applyFont="1" applyFill="1" applyBorder="1" applyAlignment="1">
      <alignment horizontal="center" vertical="top" wrapText="1"/>
    </xf>
    <xf numFmtId="4" fontId="46" fillId="26" borderId="0" xfId="0" applyNumberFormat="1" applyFont="1" applyFill="1" applyAlignment="1">
      <alignment horizontal="center" vertical="top"/>
    </xf>
    <xf numFmtId="4" fontId="55" fillId="26" borderId="22" xfId="0" applyNumberFormat="1" applyFont="1" applyFill="1" applyBorder="1" applyAlignment="1">
      <alignment horizontal="center" vertical="top" wrapText="1"/>
    </xf>
    <xf numFmtId="4" fontId="55" fillId="26" borderId="23" xfId="0" applyNumberFormat="1" applyFont="1" applyFill="1" applyBorder="1" applyAlignment="1">
      <alignment horizontal="center" vertical="top" wrapText="1"/>
    </xf>
    <xf numFmtId="0" fontId="46" fillId="0" borderId="14" xfId="0" applyFont="1" applyFill="1" applyBorder="1" applyAlignment="1" applyProtection="1">
      <alignment horizontal="left" vertical="top" wrapText="1"/>
      <protection locked="0"/>
    </xf>
    <xf numFmtId="0" fontId="46" fillId="0" borderId="21" xfId="0" applyFont="1" applyFill="1" applyBorder="1" applyAlignment="1" applyProtection="1">
      <alignment horizontal="left" vertical="top" wrapText="1"/>
      <protection locked="0"/>
    </xf>
    <xf numFmtId="10" fontId="46" fillId="0" borderId="16" xfId="0" applyNumberFormat="1" applyFont="1" applyFill="1" applyBorder="1" applyAlignment="1" applyProtection="1">
      <alignment horizontal="center" vertical="top"/>
      <protection locked="0"/>
    </xf>
    <xf numFmtId="0" fontId="46" fillId="0" borderId="21" xfId="0" applyFont="1" applyFill="1" applyBorder="1" applyAlignment="1" applyProtection="1">
      <alignment horizontal="center" vertical="top" wrapText="1"/>
      <protection locked="0"/>
    </xf>
    <xf numFmtId="2" fontId="46" fillId="0" borderId="14" xfId="0" applyNumberFormat="1" applyFont="1" applyFill="1" applyBorder="1" applyAlignment="1" applyProtection="1">
      <alignment horizontal="center" vertical="top"/>
    </xf>
    <xf numFmtId="10" fontId="46" fillId="0" borderId="14"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left" vertical="top" wrapText="1"/>
      <protection locked="0"/>
    </xf>
    <xf numFmtId="2" fontId="46" fillId="0" borderId="14" xfId="0" applyNumberFormat="1" applyFont="1" applyFill="1" applyBorder="1" applyAlignment="1">
      <alignment horizontal="center" vertical="top" wrapText="1"/>
    </xf>
    <xf numFmtId="3" fontId="57" fillId="21" borderId="1" xfId="83" applyNumberFormat="1" applyFont="1" applyFill="1" applyBorder="1" applyAlignment="1">
      <alignment horizontal="center" vertical="center" wrapText="1"/>
    </xf>
    <xf numFmtId="0" fontId="56" fillId="20" borderId="0" xfId="83" applyFont="1" applyFill="1" applyBorder="1" applyAlignment="1">
      <alignment horizontal="left" vertical="top" wrapText="1"/>
    </xf>
    <xf numFmtId="4" fontId="46" fillId="0" borderId="0" xfId="83" applyNumberFormat="1" applyFont="1" applyFill="1" applyBorder="1"/>
    <xf numFmtId="4" fontId="66" fillId="26" borderId="0" xfId="83" applyNumberFormat="1" applyFont="1" applyFill="1" applyBorder="1"/>
    <xf numFmtId="4" fontId="66" fillId="0" borderId="0" xfId="83" applyNumberFormat="1" applyFont="1" applyFill="1" applyBorder="1"/>
    <xf numFmtId="4" fontId="46" fillId="26" borderId="19" xfId="83" applyNumberFormat="1" applyFont="1" applyFill="1" applyBorder="1"/>
    <xf numFmtId="0" fontId="83" fillId="0" borderId="0" xfId="895" applyFont="1"/>
    <xf numFmtId="0" fontId="56" fillId="0" borderId="32" xfId="895" applyFont="1" applyBorder="1" applyAlignment="1">
      <alignment horizontal="center" vertical="center" wrapText="1"/>
    </xf>
    <xf numFmtId="0" fontId="56" fillId="0" borderId="33" xfId="895" applyFont="1" applyBorder="1" applyAlignment="1">
      <alignment horizontal="center" vertical="center" wrapText="1"/>
    </xf>
    <xf numFmtId="0" fontId="56" fillId="0" borderId="32" xfId="895" applyFont="1" applyBorder="1" applyAlignment="1">
      <alignment horizontal="center" vertical="center"/>
    </xf>
    <xf numFmtId="0" fontId="56" fillId="0" borderId="33" xfId="895" applyFont="1" applyBorder="1" applyAlignment="1">
      <alignment horizontal="center" vertical="center"/>
    </xf>
    <xf numFmtId="167" fontId="58" fillId="0" borderId="32" xfId="895" applyNumberFormat="1" applyFont="1" applyFill="1" applyBorder="1" applyAlignment="1">
      <alignment horizontal="center" vertical="center"/>
    </xf>
    <xf numFmtId="167" fontId="58" fillId="0" borderId="33" xfId="895" applyNumberFormat="1" applyFont="1" applyBorder="1" applyAlignment="1">
      <alignment horizontal="center" vertical="center"/>
    </xf>
    <xf numFmtId="167" fontId="58" fillId="0" borderId="34" xfId="895" applyNumberFormat="1" applyFont="1" applyFill="1" applyBorder="1" applyAlignment="1">
      <alignment horizontal="center" vertical="center"/>
    </xf>
    <xf numFmtId="167" fontId="58" fillId="0" borderId="35" xfId="895" applyNumberFormat="1" applyFont="1" applyFill="1" applyBorder="1" applyAlignment="1">
      <alignment horizontal="center" vertical="center"/>
    </xf>
    <xf numFmtId="167" fontId="58" fillId="0" borderId="36" xfId="895" applyNumberFormat="1" applyFont="1" applyBorder="1" applyAlignment="1">
      <alignment horizontal="center" vertical="center"/>
    </xf>
    <xf numFmtId="167" fontId="58" fillId="0" borderId="32" xfId="895" applyNumberFormat="1" applyFont="1" applyBorder="1" applyAlignment="1">
      <alignment horizontal="center" vertical="center"/>
    </xf>
    <xf numFmtId="167" fontId="58" fillId="0" borderId="34" xfId="895" applyNumberFormat="1" applyFont="1" applyBorder="1" applyAlignment="1">
      <alignment horizontal="center" vertical="center"/>
    </xf>
    <xf numFmtId="167" fontId="58" fillId="0" borderId="35" xfId="895" applyNumberFormat="1" applyFont="1" applyBorder="1" applyAlignment="1">
      <alignment horizontal="center" vertical="center"/>
    </xf>
    <xf numFmtId="167" fontId="58" fillId="0" borderId="29" xfId="895" applyNumberFormat="1" applyFont="1" applyFill="1" applyBorder="1" applyAlignment="1">
      <alignment horizontal="center" vertical="center"/>
    </xf>
    <xf numFmtId="167" fontId="58" fillId="0" borderId="30" xfId="895" applyNumberFormat="1" applyFont="1" applyFill="1" applyBorder="1" applyAlignment="1">
      <alignment horizontal="center" vertical="center"/>
    </xf>
    <xf numFmtId="167" fontId="58" fillId="0" borderId="31" xfId="895" applyNumberFormat="1" applyFont="1" applyBorder="1" applyAlignment="1">
      <alignment horizontal="center" vertical="center"/>
    </xf>
    <xf numFmtId="167" fontId="58" fillId="0" borderId="22" xfId="895" applyNumberFormat="1" applyFont="1" applyFill="1" applyBorder="1" applyAlignment="1">
      <alignment horizontal="center" vertical="center"/>
    </xf>
    <xf numFmtId="167" fontId="58" fillId="0" borderId="37" xfId="895" applyNumberFormat="1" applyFont="1" applyFill="1" applyBorder="1" applyAlignment="1">
      <alignment horizontal="center" vertical="center"/>
    </xf>
    <xf numFmtId="167" fontId="58" fillId="0" borderId="23" xfId="895" applyNumberFormat="1" applyFont="1" applyBorder="1" applyAlignment="1">
      <alignment horizontal="center" vertical="center"/>
    </xf>
    <xf numFmtId="0" fontId="58" fillId="0" borderId="32" xfId="895" applyFont="1" applyBorder="1" applyAlignment="1">
      <alignment horizontal="center" vertical="center"/>
    </xf>
    <xf numFmtId="0" fontId="58" fillId="0" borderId="33" xfId="895" applyFont="1" applyBorder="1" applyAlignment="1">
      <alignment vertical="center" wrapText="1"/>
    </xf>
    <xf numFmtId="0" fontId="58" fillId="0" borderId="34" xfId="895" applyFont="1" applyBorder="1" applyAlignment="1">
      <alignment horizontal="center" vertical="center"/>
    </xf>
    <xf numFmtId="0" fontId="58" fillId="0" borderId="36" xfId="895" applyFont="1" applyBorder="1" applyAlignment="1">
      <alignment vertical="center" wrapText="1"/>
    </xf>
    <xf numFmtId="0" fontId="58" fillId="0" borderId="29" xfId="895" applyFont="1" applyBorder="1" applyAlignment="1">
      <alignment horizontal="center" vertical="center"/>
    </xf>
    <xf numFmtId="0" fontId="58" fillId="0" borderId="31" xfId="895" applyFont="1" applyBorder="1" applyAlignment="1">
      <alignment vertical="center" wrapText="1"/>
    </xf>
    <xf numFmtId="0" fontId="58" fillId="0" borderId="22" xfId="895" applyFont="1" applyBorder="1" applyAlignment="1">
      <alignment horizontal="center" vertical="center"/>
    </xf>
    <xf numFmtId="0" fontId="58" fillId="0" borderId="23" xfId="895" applyFont="1" applyBorder="1" applyAlignment="1">
      <alignment vertical="center" wrapText="1"/>
    </xf>
    <xf numFmtId="4" fontId="46" fillId="0" borderId="1" xfId="83" applyNumberFormat="1" applyFont="1" applyFill="1" applyBorder="1" applyAlignment="1">
      <alignment horizontal="center" vertical="top" wrapText="1"/>
    </xf>
    <xf numFmtId="0" fontId="47" fillId="0" borderId="1" xfId="0" applyFont="1" applyBorder="1" applyAlignment="1">
      <alignment horizontal="center" vertical="center" wrapText="1"/>
    </xf>
    <xf numFmtId="0" fontId="47" fillId="0" borderId="1" xfId="0" applyFont="1" applyBorder="1" applyAlignment="1">
      <alignment vertical="center" wrapText="1"/>
    </xf>
    <xf numFmtId="0" fontId="47" fillId="0" borderId="1" xfId="0" applyFont="1" applyFill="1" applyBorder="1" applyAlignment="1">
      <alignment horizontal="center" vertical="center" wrapText="1"/>
    </xf>
    <xf numFmtId="4" fontId="46" fillId="26" borderId="0" xfId="83" applyNumberFormat="1" applyFont="1" applyFill="1" applyAlignment="1">
      <alignment wrapText="1"/>
    </xf>
    <xf numFmtId="0" fontId="46" fillId="0" borderId="20" xfId="83" applyFont="1" applyFill="1" applyBorder="1" applyAlignment="1" applyProtection="1">
      <alignment horizontal="center" vertical="top" wrapText="1"/>
      <protection locked="0"/>
    </xf>
    <xf numFmtId="4" fontId="46" fillId="26" borderId="18" xfId="83" applyNumberFormat="1" applyFont="1" applyFill="1" applyBorder="1"/>
    <xf numFmtId="4" fontId="46" fillId="26" borderId="17" xfId="83" applyNumberFormat="1" applyFont="1" applyFill="1" applyBorder="1"/>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10" fontId="46" fillId="0" borderId="1" xfId="83" applyNumberFormat="1" applyFont="1" applyFill="1" applyBorder="1" applyAlignment="1" applyProtection="1">
      <alignment horizontal="center" vertical="top"/>
      <protection locked="0"/>
    </xf>
    <xf numFmtId="4" fontId="46" fillId="0" borderId="1" xfId="83" applyNumberFormat="1" applyFont="1" applyFill="1" applyBorder="1" applyAlignment="1" applyProtection="1">
      <alignment horizontal="center" vertical="top"/>
    </xf>
    <xf numFmtId="0" fontId="58" fillId="26" borderId="0" xfId="895" applyFont="1" applyFill="1"/>
    <xf numFmtId="171" fontId="58" fillId="0" borderId="1" xfId="895" applyNumberFormat="1" applyFont="1" applyBorder="1" applyAlignment="1">
      <alignment horizontal="center" vertical="center"/>
    </xf>
    <xf numFmtId="0" fontId="1" fillId="0" borderId="1" xfId="0" applyFont="1" applyBorder="1" applyAlignment="1">
      <alignment vertical="center" wrapText="1"/>
    </xf>
    <xf numFmtId="167" fontId="3" fillId="23" borderId="1" xfId="0" applyNumberFormat="1" applyFont="1" applyFill="1" applyBorder="1" applyAlignment="1">
      <alignment horizontal="center" vertical="center" wrapText="1"/>
    </xf>
    <xf numFmtId="167" fontId="47" fillId="23" borderId="1" xfId="0" applyNumberFormat="1" applyFont="1" applyFill="1" applyBorder="1" applyAlignment="1">
      <alignment horizontal="center" vertical="center" wrapText="1"/>
    </xf>
    <xf numFmtId="0" fontId="47" fillId="0" borderId="21" xfId="0" applyFont="1" applyFill="1" applyBorder="1" applyAlignment="1">
      <alignment horizontal="center" vertical="center" wrapText="1"/>
    </xf>
    <xf numFmtId="4" fontId="46" fillId="0" borderId="0" xfId="0" applyNumberFormat="1" applyFont="1" applyFill="1"/>
    <xf numFmtId="0" fontId="47" fillId="0" borderId="21" xfId="0" applyFont="1" applyBorder="1" applyAlignment="1">
      <alignment horizontal="center" vertical="center" wrapText="1"/>
    </xf>
    <xf numFmtId="4" fontId="16" fillId="0" borderId="1" xfId="59812" applyNumberFormat="1" applyFont="1" applyFill="1" applyBorder="1" applyAlignment="1">
      <alignment horizontal="right" vertical="center" wrapText="1"/>
    </xf>
    <xf numFmtId="167" fontId="19" fillId="0" borderId="0" xfId="895" applyNumberFormat="1" applyFill="1"/>
    <xf numFmtId="0" fontId="19" fillId="0" borderId="0" xfId="895" applyFill="1"/>
    <xf numFmtId="170" fontId="19" fillId="0" borderId="0" xfId="895" applyNumberFormat="1" applyFill="1"/>
    <xf numFmtId="0" fontId="62" fillId="25" borderId="0" xfId="0" applyFont="1" applyFill="1" applyAlignment="1">
      <alignment vertical="center"/>
    </xf>
    <xf numFmtId="0" fontId="19" fillId="25" borderId="0" xfId="895" applyFill="1"/>
    <xf numFmtId="167" fontId="19" fillId="25" borderId="0" xfId="895" applyNumberFormat="1" applyFill="1"/>
    <xf numFmtId="0" fontId="62" fillId="26" borderId="0" xfId="0" applyFont="1" applyFill="1" applyAlignment="1">
      <alignment vertical="center"/>
    </xf>
    <xf numFmtId="0" fontId="19" fillId="26" borderId="0" xfId="895" applyFill="1"/>
    <xf numFmtId="0" fontId="46" fillId="25" borderId="0" xfId="83" applyFont="1" applyFill="1" applyAlignment="1">
      <alignment wrapText="1"/>
    </xf>
    <xf numFmtId="4" fontId="46" fillId="25" borderId="0" xfId="83" applyNumberFormat="1" applyFont="1" applyFill="1"/>
    <xf numFmtId="0" fontId="46" fillId="25" borderId="0" xfId="83" applyFont="1" applyFill="1" applyAlignment="1">
      <alignment vertical="top"/>
    </xf>
    <xf numFmtId="0" fontId="46" fillId="25" borderId="0" xfId="83" applyFont="1" applyFill="1" applyAlignment="1">
      <alignment horizontal="left" vertical="top"/>
    </xf>
    <xf numFmtId="4" fontId="46" fillId="0" borderId="1" xfId="0" applyNumberFormat="1" applyFont="1" applyFill="1" applyBorder="1" applyAlignment="1" applyProtection="1">
      <alignment horizontal="center" vertical="top"/>
    </xf>
    <xf numFmtId="10" fontId="46" fillId="0" borderId="1" xfId="0" applyNumberFormat="1" applyFont="1" applyFill="1" applyBorder="1" applyAlignment="1" applyProtection="1">
      <alignment horizontal="center" vertical="top"/>
      <protection locked="0"/>
    </xf>
    <xf numFmtId="0" fontId="46" fillId="0" borderId="1" xfId="83" applyFont="1" applyFill="1" applyBorder="1" applyAlignment="1" applyProtection="1">
      <alignment horizontal="center" vertical="center" wrapText="1"/>
      <protection locked="0"/>
    </xf>
    <xf numFmtId="2" fontId="46" fillId="0" borderId="1" xfId="0" applyNumberFormat="1" applyFont="1" applyFill="1" applyBorder="1" applyAlignment="1" applyProtection="1">
      <alignment horizontal="center" vertical="top"/>
    </xf>
    <xf numFmtId="2" fontId="46" fillId="0" borderId="1" xfId="0" applyNumberFormat="1" applyFont="1" applyFill="1" applyBorder="1" applyAlignment="1">
      <alignment horizontal="center" vertical="top" wrapText="1"/>
    </xf>
    <xf numFmtId="0" fontId="46" fillId="0" borderId="14" xfId="0" applyFont="1" applyFill="1" applyBorder="1" applyAlignment="1" applyProtection="1">
      <alignment horizontal="left" vertical="top" wrapText="1"/>
      <protection locked="0"/>
    </xf>
    <xf numFmtId="10" fontId="46" fillId="0" borderId="1" xfId="0" applyNumberFormat="1" applyFont="1" applyFill="1" applyBorder="1" applyAlignment="1" applyProtection="1">
      <alignment horizontal="center" vertical="top"/>
      <protection locked="0"/>
    </xf>
    <xf numFmtId="0" fontId="46" fillId="0" borderId="1" xfId="0" applyFont="1" applyFill="1" applyBorder="1" applyAlignment="1" applyProtection="1">
      <alignment horizontal="center" vertical="center" wrapText="1"/>
      <protection locked="0"/>
    </xf>
    <xf numFmtId="0" fontId="46" fillId="0" borderId="21" xfId="0" applyFont="1" applyFill="1" applyBorder="1" applyAlignment="1" applyProtection="1">
      <alignment horizontal="left" vertical="top" wrapText="1"/>
      <protection locked="0"/>
    </xf>
    <xf numFmtId="2" fontId="46" fillId="0" borderId="1" xfId="0" applyNumberFormat="1" applyFont="1" applyFill="1" applyBorder="1" applyAlignment="1" applyProtection="1">
      <alignment horizontal="center" vertical="top"/>
      <protection locked="0"/>
    </xf>
    <xf numFmtId="0" fontId="46" fillId="0" borderId="14" xfId="0" applyFont="1" applyFill="1" applyBorder="1" applyAlignment="1" applyProtection="1">
      <alignment horizontal="center" vertical="center"/>
      <protection locked="0"/>
    </xf>
    <xf numFmtId="2" fontId="46" fillId="0" borderId="14" xfId="0" applyNumberFormat="1" applyFont="1" applyFill="1" applyBorder="1" applyAlignment="1" applyProtection="1">
      <alignment horizontal="center" vertical="top"/>
    </xf>
    <xf numFmtId="10" fontId="46" fillId="0" borderId="14" xfId="0" applyNumberFormat="1" applyFont="1" applyFill="1" applyBorder="1" applyAlignment="1" applyProtection="1">
      <alignment horizontal="center" vertical="top"/>
      <protection locked="0"/>
    </xf>
    <xf numFmtId="2" fontId="55" fillId="0" borderId="14" xfId="0" applyNumberFormat="1" applyFont="1" applyFill="1" applyBorder="1" applyAlignment="1">
      <alignment horizontal="left" vertical="top" wrapText="1"/>
    </xf>
    <xf numFmtId="2" fontId="46" fillId="0" borderId="14" xfId="0" applyNumberFormat="1" applyFont="1" applyFill="1" applyBorder="1" applyAlignment="1">
      <alignment horizontal="left" vertical="top" wrapText="1"/>
    </xf>
    <xf numFmtId="0" fontId="46" fillId="0" borderId="1" xfId="0" applyFont="1" applyFill="1" applyBorder="1" applyAlignment="1" applyProtection="1">
      <alignment horizontal="left" vertical="top" wrapText="1"/>
      <protection locked="0"/>
    </xf>
    <xf numFmtId="2" fontId="55" fillId="0" borderId="1" xfId="0" applyNumberFormat="1" applyFont="1" applyFill="1" applyBorder="1" applyAlignment="1">
      <alignment horizontal="center" vertical="top" wrapText="1"/>
    </xf>
    <xf numFmtId="0" fontId="46" fillId="0" borderId="1" xfId="83" applyFont="1" applyFill="1" applyBorder="1" applyAlignment="1" applyProtection="1">
      <alignment horizontal="center" vertical="center" wrapText="1"/>
      <protection locked="0"/>
    </xf>
    <xf numFmtId="9" fontId="46" fillId="0" borderId="1" xfId="82" applyFont="1" applyFill="1" applyBorder="1" applyAlignment="1" applyProtection="1">
      <alignment horizontal="center" vertical="top"/>
      <protection locked="0"/>
    </xf>
    <xf numFmtId="0" fontId="56" fillId="0" borderId="0" xfId="895" applyFont="1" applyBorder="1" applyAlignment="1">
      <alignment horizontal="center" vertical="center" wrapText="1"/>
    </xf>
    <xf numFmtId="2" fontId="46" fillId="0" borderId="1" xfId="0" applyNumberFormat="1" applyFont="1" applyFill="1" applyBorder="1" applyAlignment="1">
      <alignment horizontal="center" vertical="top" wrapText="1"/>
    </xf>
    <xf numFmtId="2" fontId="46" fillId="0" borderId="1" xfId="0" applyNumberFormat="1" applyFont="1" applyFill="1" applyBorder="1" applyAlignment="1" applyProtection="1">
      <alignment horizontal="center" vertical="top"/>
    </xf>
    <xf numFmtId="0" fontId="46" fillId="0" borderId="1" xfId="0" applyFont="1" applyFill="1" applyBorder="1" applyAlignment="1" applyProtection="1">
      <alignment horizontal="center" vertical="center" wrapText="1"/>
      <protection locked="0"/>
    </xf>
    <xf numFmtId="0" fontId="46" fillId="0" borderId="14" xfId="0" applyFont="1" applyFill="1" applyBorder="1" applyAlignment="1" applyProtection="1">
      <alignment horizontal="left" vertical="top" wrapText="1"/>
      <protection locked="0"/>
    </xf>
    <xf numFmtId="10" fontId="46" fillId="0" borderId="1" xfId="0" applyNumberFormat="1" applyFont="1" applyFill="1" applyBorder="1" applyAlignment="1" applyProtection="1">
      <alignment horizontal="center" vertical="top"/>
      <protection locked="0"/>
    </xf>
    <xf numFmtId="0" fontId="77"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left" vertical="top" wrapText="1"/>
      <protection locked="0"/>
    </xf>
    <xf numFmtId="0" fontId="46" fillId="0" borderId="1" xfId="83" applyFont="1" applyFill="1" applyBorder="1" applyAlignment="1" applyProtection="1">
      <alignment horizontal="center" vertical="center" wrapText="1"/>
      <protection locked="0"/>
    </xf>
    <xf numFmtId="4" fontId="46" fillId="0" borderId="1" xfId="0" applyNumberFormat="1" applyFont="1" applyFill="1" applyBorder="1" applyAlignment="1" applyProtection="1">
      <alignment horizontal="center" vertical="top"/>
    </xf>
    <xf numFmtId="0" fontId="46" fillId="0" borderId="12" xfId="83" applyFont="1" applyFill="1" applyBorder="1" applyAlignment="1" applyProtection="1">
      <alignment horizontal="left" vertical="top" wrapText="1"/>
      <protection locked="0"/>
    </xf>
    <xf numFmtId="2" fontId="55" fillId="0" borderId="21" xfId="0" applyNumberFormat="1" applyFont="1" applyFill="1" applyBorder="1" applyAlignment="1">
      <alignment horizontal="center" vertical="top" wrapText="1"/>
    </xf>
    <xf numFmtId="0" fontId="46" fillId="0" borderId="1" xfId="0" applyNumberFormat="1" applyFont="1" applyFill="1" applyBorder="1" applyAlignment="1">
      <alignment horizontal="center" vertical="top" wrapText="1"/>
    </xf>
    <xf numFmtId="10" fontId="46" fillId="0" borderId="21" xfId="0" applyNumberFormat="1" applyFont="1" applyFill="1" applyBorder="1" applyAlignment="1" applyProtection="1">
      <alignment vertical="top"/>
      <protection locked="0"/>
    </xf>
    <xf numFmtId="9" fontId="46" fillId="0" borderId="13" xfId="82" applyFont="1" applyFill="1" applyBorder="1" applyAlignment="1" applyProtection="1">
      <alignment horizontal="center" vertical="top" wrapText="1"/>
      <protection locked="0"/>
    </xf>
    <xf numFmtId="0" fontId="67" fillId="0" borderId="1" xfId="83" applyFont="1" applyFill="1" applyBorder="1" applyAlignment="1" applyProtection="1">
      <alignment wrapText="1"/>
      <protection locked="0"/>
    </xf>
    <xf numFmtId="0" fontId="19" fillId="0" borderId="1" xfId="895" applyBorder="1" applyAlignment="1">
      <alignment horizontal="center" vertical="top"/>
    </xf>
    <xf numFmtId="49" fontId="19" fillId="0" borderId="1" xfId="895" applyNumberFormat="1" applyBorder="1" applyAlignment="1">
      <alignment horizontal="center" vertical="top" wrapText="1"/>
    </xf>
    <xf numFmtId="0" fontId="19" fillId="0" borderId="1" xfId="895" applyNumberFormat="1" applyBorder="1" applyAlignment="1">
      <alignment horizontal="center" vertical="top" wrapText="1"/>
    </xf>
    <xf numFmtId="0" fontId="64" fillId="0" borderId="14" xfId="0" applyFont="1" applyBorder="1" applyAlignment="1">
      <alignment horizontal="center" vertical="top" wrapText="1"/>
    </xf>
    <xf numFmtId="0" fontId="64" fillId="0" borderId="15" xfId="0" applyFont="1" applyBorder="1" applyAlignment="1">
      <alignment horizontal="center" vertical="top" wrapText="1"/>
    </xf>
    <xf numFmtId="0" fontId="64" fillId="0" borderId="16" xfId="0" applyFont="1" applyBorder="1" applyAlignment="1">
      <alignment horizontal="center" vertical="top" wrapText="1"/>
    </xf>
    <xf numFmtId="0" fontId="64" fillId="0" borderId="1" xfId="0" applyFont="1" applyBorder="1" applyAlignment="1">
      <alignment horizontal="center" vertical="top"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7" fillId="0" borderId="1" xfId="0" applyFont="1" applyBorder="1" applyAlignment="1">
      <alignment vertical="center" wrapText="1"/>
    </xf>
    <xf numFmtId="167" fontId="84" fillId="25" borderId="0" xfId="895" applyNumberFormat="1" applyFont="1" applyFill="1" applyAlignment="1">
      <alignment horizontal="center" wrapText="1"/>
    </xf>
    <xf numFmtId="0" fontId="49"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8" fillId="0" borderId="1" xfId="895" applyFont="1" applyBorder="1" applyAlignment="1">
      <alignment horizontal="center" vertical="top"/>
    </xf>
    <xf numFmtId="49" fontId="58" fillId="0" borderId="1" xfId="895" applyNumberFormat="1" applyFont="1" applyBorder="1" applyAlignment="1">
      <alignment horizontal="center" vertical="top" wrapText="1"/>
    </xf>
    <xf numFmtId="0" fontId="58" fillId="0" borderId="14" xfId="83" applyFont="1" applyBorder="1" applyAlignment="1">
      <alignment horizontal="center" vertical="top" wrapText="1"/>
    </xf>
    <xf numFmtId="0" fontId="58" fillId="0" borderId="15" xfId="83" applyFont="1" applyBorder="1" applyAlignment="1">
      <alignment horizontal="center" vertical="top" wrapText="1"/>
    </xf>
    <xf numFmtId="0" fontId="58" fillId="0" borderId="16" xfId="83" applyFont="1" applyBorder="1" applyAlignment="1">
      <alignment horizontal="center" vertical="top" wrapText="1"/>
    </xf>
    <xf numFmtId="0" fontId="58" fillId="0" borderId="1" xfId="83" applyFont="1" applyBorder="1" applyAlignment="1">
      <alignment horizontal="center" vertical="top" wrapText="1"/>
    </xf>
    <xf numFmtId="0" fontId="56" fillId="0" borderId="0" xfId="895" applyFont="1" applyFill="1" applyBorder="1" applyAlignment="1">
      <alignment horizontal="left" vertical="center"/>
    </xf>
    <xf numFmtId="0" fontId="56" fillId="0" borderId="1" xfId="895" applyFont="1" applyBorder="1" applyAlignment="1">
      <alignment horizontal="center" vertical="center" wrapText="1"/>
    </xf>
    <xf numFmtId="0" fontId="81" fillId="0" borderId="0" xfId="895" applyFont="1" applyFill="1" applyBorder="1" applyAlignment="1">
      <alignment horizontal="left" vertical="center"/>
    </xf>
    <xf numFmtId="0" fontId="56" fillId="0" borderId="0" xfId="895" applyFont="1" applyAlignment="1">
      <alignment horizontal="center" vertical="center"/>
    </xf>
    <xf numFmtId="0" fontId="56" fillId="0" borderId="20" xfId="895" applyFont="1" applyBorder="1" applyAlignment="1">
      <alignment horizontal="left" vertical="center"/>
    </xf>
    <xf numFmtId="0" fontId="81" fillId="0" borderId="20" xfId="895" applyFont="1" applyBorder="1" applyAlignment="1">
      <alignment horizontal="left" vertical="center"/>
    </xf>
    <xf numFmtId="0" fontId="81" fillId="0" borderId="0" xfId="895" applyFont="1" applyBorder="1" applyAlignment="1">
      <alignment horizontal="left" vertical="center"/>
    </xf>
    <xf numFmtId="0" fontId="56" fillId="0" borderId="12" xfId="895" applyFont="1" applyBorder="1" applyAlignment="1">
      <alignment horizontal="center" vertical="center" wrapText="1"/>
    </xf>
    <xf numFmtId="0" fontId="56" fillId="0" borderId="13" xfId="895" applyFont="1" applyBorder="1" applyAlignment="1">
      <alignment horizontal="center" vertical="center" wrapText="1"/>
    </xf>
    <xf numFmtId="0" fontId="56" fillId="0" borderId="27" xfId="895" applyFont="1" applyBorder="1" applyAlignment="1">
      <alignment horizontal="center" vertical="center" wrapText="1"/>
    </xf>
    <xf numFmtId="0" fontId="56" fillId="0" borderId="0" xfId="895" applyFont="1" applyBorder="1" applyAlignment="1">
      <alignment horizontal="center" vertical="center" wrapText="1"/>
    </xf>
    <xf numFmtId="0" fontId="56" fillId="0" borderId="20" xfId="895" applyFont="1" applyBorder="1" applyAlignment="1">
      <alignment horizontal="center" vertical="center" wrapText="1"/>
    </xf>
    <xf numFmtId="0" fontId="56" fillId="0" borderId="21" xfId="895" applyFont="1" applyBorder="1" applyAlignment="1">
      <alignment horizontal="center" vertical="center" wrapText="1"/>
    </xf>
    <xf numFmtId="0" fontId="56" fillId="0" borderId="15" xfId="895" applyFont="1" applyBorder="1" applyAlignment="1">
      <alignment horizontal="center" vertical="center" wrapText="1"/>
    </xf>
    <xf numFmtId="0" fontId="56" fillId="0" borderId="16" xfId="895" applyFont="1" applyBorder="1" applyAlignment="1">
      <alignment horizontal="center" vertical="center" wrapText="1"/>
    </xf>
    <xf numFmtId="0" fontId="56" fillId="0" borderId="11" xfId="895" applyFont="1" applyBorder="1" applyAlignment="1">
      <alignment horizontal="center" vertical="center" wrapText="1"/>
    </xf>
    <xf numFmtId="0" fontId="56" fillId="0" borderId="11" xfId="895" applyFont="1" applyBorder="1" applyAlignment="1">
      <alignment horizontal="center" vertical="center"/>
    </xf>
    <xf numFmtId="0" fontId="56" fillId="0" borderId="12" xfId="895" applyFont="1" applyBorder="1" applyAlignment="1">
      <alignment horizontal="center" vertical="center"/>
    </xf>
    <xf numFmtId="0" fontId="56" fillId="0" borderId="13" xfId="895" applyFont="1" applyBorder="1" applyAlignment="1">
      <alignment horizontal="center" vertical="center"/>
    </xf>
    <xf numFmtId="0" fontId="58" fillId="0" borderId="11" xfId="895" applyFont="1" applyBorder="1" applyAlignment="1">
      <alignment horizontal="center" vertical="center" wrapText="1"/>
    </xf>
    <xf numFmtId="0" fontId="58" fillId="0" borderId="12" xfId="895" applyFont="1" applyBorder="1" applyAlignment="1">
      <alignment horizontal="center" vertical="center" wrapText="1"/>
    </xf>
    <xf numFmtId="0" fontId="58" fillId="0" borderId="27" xfId="895" applyFont="1" applyBorder="1" applyAlignment="1">
      <alignment horizontal="center" vertical="center" wrapText="1"/>
    </xf>
    <xf numFmtId="0" fontId="58" fillId="0" borderId="13" xfId="895" applyFont="1" applyBorder="1" applyAlignment="1">
      <alignment horizontal="center" vertical="center" wrapText="1"/>
    </xf>
    <xf numFmtId="0" fontId="58" fillId="0" borderId="20" xfId="895" applyFont="1" applyBorder="1" applyAlignment="1">
      <alignment horizontal="center" vertical="center" wrapText="1"/>
    </xf>
    <xf numFmtId="0" fontId="80" fillId="0" borderId="29" xfId="895" applyFont="1" applyBorder="1" applyAlignment="1">
      <alignment horizontal="center" vertical="center" wrapText="1"/>
    </xf>
    <xf numFmtId="0" fontId="80" fillId="0" borderId="30" xfId="895" applyFont="1" applyBorder="1" applyAlignment="1">
      <alignment horizontal="center" vertical="center" wrapText="1"/>
    </xf>
    <xf numFmtId="0" fontId="80" fillId="0" borderId="31" xfId="895" applyFont="1" applyBorder="1" applyAlignment="1">
      <alignment horizontal="center" vertical="center" wrapText="1"/>
    </xf>
    <xf numFmtId="0" fontId="58" fillId="0" borderId="38" xfId="895" applyFont="1" applyBorder="1" applyAlignment="1">
      <alignment horizontal="center" vertical="center"/>
    </xf>
    <xf numFmtId="0" fontId="58" fillId="0" borderId="0" xfId="895" applyFont="1" applyBorder="1" applyAlignment="1">
      <alignment horizontal="center" vertical="center"/>
    </xf>
    <xf numFmtId="0" fontId="58" fillId="0" borderId="20" xfId="895" applyFont="1" applyBorder="1" applyAlignment="1">
      <alignment horizontal="center" vertical="center"/>
    </xf>
    <xf numFmtId="0" fontId="58" fillId="0" borderId="12" xfId="895" applyFont="1" applyBorder="1" applyAlignment="1">
      <alignment horizontal="center" vertical="center"/>
    </xf>
    <xf numFmtId="0" fontId="58" fillId="0" borderId="13" xfId="895" applyFont="1" applyBorder="1" applyAlignment="1">
      <alignment horizontal="center" vertical="center"/>
    </xf>
    <xf numFmtId="0" fontId="58" fillId="0" borderId="38" xfId="895" applyFont="1" applyBorder="1" applyAlignment="1">
      <alignment horizontal="center" vertical="center" wrapText="1"/>
    </xf>
    <xf numFmtId="0" fontId="58" fillId="0" borderId="0" xfId="895" applyFont="1" applyBorder="1" applyAlignment="1">
      <alignment horizontal="center" vertical="center" wrapText="1"/>
    </xf>
    <xf numFmtId="0" fontId="58" fillId="0" borderId="28" xfId="895" applyFont="1" applyBorder="1" applyAlignment="1">
      <alignment horizontal="center" vertical="center" wrapText="1"/>
    </xf>
    <xf numFmtId="0" fontId="56" fillId="0" borderId="29" xfId="895" applyFont="1" applyBorder="1" applyAlignment="1">
      <alignment horizontal="center" vertical="center" wrapText="1"/>
    </xf>
    <xf numFmtId="0" fontId="56" fillId="0" borderId="32" xfId="895" applyFont="1" applyBorder="1" applyAlignment="1">
      <alignment horizontal="center" vertical="center" wrapText="1"/>
    </xf>
    <xf numFmtId="0" fontId="56" fillId="0" borderId="31" xfId="895" applyFont="1" applyBorder="1" applyAlignment="1">
      <alignment horizontal="center" vertical="center" wrapText="1"/>
    </xf>
    <xf numFmtId="0" fontId="56" fillId="0" borderId="33" xfId="895" applyFont="1" applyBorder="1" applyAlignment="1">
      <alignment horizontal="center" vertical="center" wrapText="1"/>
    </xf>
    <xf numFmtId="2" fontId="46" fillId="0" borderId="1" xfId="0" applyNumberFormat="1" applyFont="1" applyFill="1" applyBorder="1" applyAlignment="1" applyProtection="1">
      <alignment horizontal="center" vertical="top"/>
    </xf>
    <xf numFmtId="2" fontId="46" fillId="0" borderId="21" xfId="0" applyNumberFormat="1" applyFont="1" applyFill="1" applyBorder="1" applyAlignment="1" applyProtection="1">
      <alignment horizontal="center" vertical="top"/>
      <protection locked="0"/>
    </xf>
    <xf numFmtId="2" fontId="46" fillId="0" borderId="16" xfId="0" applyNumberFormat="1" applyFont="1" applyFill="1" applyBorder="1" applyAlignment="1" applyProtection="1">
      <alignment horizontal="center" vertical="top"/>
      <protection locked="0"/>
    </xf>
    <xf numFmtId="0" fontId="46" fillId="0" borderId="21" xfId="0" applyFont="1" applyFill="1" applyBorder="1" applyAlignment="1" applyProtection="1">
      <alignment horizontal="left" vertical="top" wrapText="1"/>
      <protection locked="0"/>
    </xf>
    <xf numFmtId="0" fontId="46" fillId="0" borderId="16" xfId="0" applyFont="1" applyFill="1" applyBorder="1" applyAlignment="1" applyProtection="1">
      <alignment horizontal="left" vertical="top" wrapText="1"/>
      <protection locked="0"/>
    </xf>
    <xf numFmtId="10" fontId="46" fillId="0" borderId="21" xfId="0" applyNumberFormat="1" applyFont="1" applyFill="1" applyBorder="1" applyAlignment="1" applyProtection="1">
      <alignment horizontal="center" vertical="top"/>
      <protection locked="0"/>
    </xf>
    <xf numFmtId="10" fontId="46" fillId="0" borderId="16" xfId="0" applyNumberFormat="1" applyFont="1" applyFill="1" applyBorder="1" applyAlignment="1" applyProtection="1">
      <alignment horizontal="center" vertical="top"/>
      <protection locked="0"/>
    </xf>
    <xf numFmtId="0" fontId="46" fillId="0" borderId="21"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0" fontId="46" fillId="0" borderId="14" xfId="0" applyFont="1" applyFill="1" applyBorder="1" applyAlignment="1" applyProtection="1">
      <alignment horizontal="left" vertical="top" wrapText="1"/>
      <protection locked="0"/>
    </xf>
    <xf numFmtId="0" fontId="46" fillId="0" borderId="15" xfId="0" applyFont="1" applyFill="1" applyBorder="1" applyAlignment="1" applyProtection="1">
      <alignment horizontal="left" vertical="top" wrapText="1"/>
      <protection locked="0"/>
    </xf>
    <xf numFmtId="2" fontId="46" fillId="0" borderId="1" xfId="0" applyNumberFormat="1" applyFont="1" applyFill="1" applyBorder="1" applyAlignment="1">
      <alignment horizontal="center" vertical="top" wrapText="1"/>
    </xf>
    <xf numFmtId="10" fontId="46" fillId="0" borderId="21" xfId="0" applyNumberFormat="1" applyFont="1" applyFill="1" applyBorder="1" applyAlignment="1" applyProtection="1">
      <alignment horizontal="left" vertical="top"/>
      <protection locked="0"/>
    </xf>
    <xf numFmtId="10" fontId="46" fillId="0" borderId="16" xfId="0" applyNumberFormat="1" applyFont="1" applyFill="1" applyBorder="1" applyAlignment="1" applyProtection="1">
      <alignment horizontal="left" vertical="top"/>
      <protection locked="0"/>
    </xf>
    <xf numFmtId="0" fontId="46" fillId="0" borderId="21" xfId="0" applyFont="1" applyFill="1" applyBorder="1" applyAlignment="1" applyProtection="1">
      <alignment horizontal="center" vertical="top" wrapText="1"/>
      <protection locked="0"/>
    </xf>
    <xf numFmtId="0" fontId="46" fillId="0" borderId="15" xfId="0" applyFont="1" applyFill="1" applyBorder="1" applyAlignment="1" applyProtection="1">
      <alignment horizontal="center" vertical="top" wrapText="1"/>
      <protection locked="0"/>
    </xf>
    <xf numFmtId="0" fontId="46" fillId="0" borderId="16" xfId="0" applyFont="1" applyFill="1" applyBorder="1" applyAlignment="1" applyProtection="1">
      <alignment horizontal="center" vertical="top" wrapText="1"/>
      <protection locked="0"/>
    </xf>
    <xf numFmtId="0" fontId="46" fillId="0" borderId="14" xfId="0" applyFont="1" applyFill="1" applyBorder="1" applyAlignment="1" applyProtection="1">
      <alignment horizontal="center" vertical="top" wrapText="1"/>
      <protection locked="0"/>
    </xf>
    <xf numFmtId="10" fontId="46" fillId="0" borderId="1" xfId="0" applyNumberFormat="1" applyFont="1" applyFill="1" applyBorder="1" applyAlignment="1" applyProtection="1">
      <alignment horizontal="center" vertical="top"/>
      <protection locked="0"/>
    </xf>
    <xf numFmtId="0" fontId="79" fillId="0" borderId="21" xfId="895" applyFont="1" applyFill="1" applyBorder="1" applyAlignment="1">
      <alignment horizontal="center" vertical="center" wrapText="1"/>
    </xf>
    <xf numFmtId="0" fontId="79" fillId="0" borderId="15" xfId="895" applyFont="1" applyFill="1" applyBorder="1" applyAlignment="1">
      <alignment horizontal="center" vertical="center" wrapText="1"/>
    </xf>
    <xf numFmtId="0" fontId="79" fillId="0" borderId="16" xfId="895" applyFont="1" applyFill="1" applyBorder="1" applyAlignment="1">
      <alignment horizontal="center" vertical="center" wrapText="1"/>
    </xf>
    <xf numFmtId="0" fontId="46" fillId="0" borderId="11" xfId="0" applyFont="1" applyFill="1" applyBorder="1" applyAlignment="1" applyProtection="1">
      <alignment horizontal="center" vertical="top"/>
      <protection locked="0"/>
    </xf>
    <xf numFmtId="0" fontId="46" fillId="0" borderId="12" xfId="0" applyFont="1" applyFill="1" applyBorder="1" applyAlignment="1" applyProtection="1">
      <alignment horizontal="center" vertical="top"/>
      <protection locked="0"/>
    </xf>
    <xf numFmtId="0" fontId="46" fillId="0" borderId="13" xfId="0" applyFont="1" applyFill="1" applyBorder="1" applyAlignment="1" applyProtection="1">
      <alignment horizontal="center" vertical="top"/>
      <protection locked="0"/>
    </xf>
    <xf numFmtId="2" fontId="46" fillId="0" borderId="1" xfId="895" applyNumberFormat="1" applyFont="1" applyFill="1" applyBorder="1" applyAlignment="1">
      <alignment horizontal="center" vertical="top" wrapText="1"/>
    </xf>
    <xf numFmtId="2" fontId="46" fillId="0" borderId="14" xfId="0" applyNumberFormat="1" applyFont="1" applyFill="1" applyBorder="1" applyAlignment="1" applyProtection="1">
      <alignment horizontal="center" vertical="top"/>
      <protection locked="0"/>
    </xf>
    <xf numFmtId="2" fontId="46" fillId="0" borderId="15" xfId="0" applyNumberFormat="1" applyFont="1" applyFill="1" applyBorder="1" applyAlignment="1" applyProtection="1">
      <alignment horizontal="center" vertical="top"/>
      <protection locked="0"/>
    </xf>
    <xf numFmtId="2" fontId="46" fillId="0" borderId="1" xfId="0" applyNumberFormat="1" applyFont="1" applyFill="1" applyBorder="1" applyAlignment="1" applyProtection="1">
      <alignment horizontal="center" vertical="top"/>
      <protection locked="0"/>
    </xf>
    <xf numFmtId="0" fontId="46" fillId="0" borderId="21" xfId="0" applyFont="1" applyFill="1" applyBorder="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center" vertical="center" wrapText="1"/>
      <protection locked="0"/>
    </xf>
    <xf numFmtId="49" fontId="46" fillId="0" borderId="11" xfId="0" applyNumberFormat="1" applyFont="1" applyFill="1" applyBorder="1" applyAlignment="1" applyProtection="1">
      <alignment horizontal="left" vertical="center"/>
      <protection locked="0"/>
    </xf>
    <xf numFmtId="49" fontId="46" fillId="0" borderId="12" xfId="0" applyNumberFormat="1" applyFont="1" applyFill="1" applyBorder="1" applyAlignment="1" applyProtection="1">
      <alignment horizontal="left" vertical="center"/>
      <protection locked="0"/>
    </xf>
    <xf numFmtId="49" fontId="46" fillId="0" borderId="13" xfId="0" applyNumberFormat="1" applyFont="1" applyFill="1" applyBorder="1" applyAlignment="1" applyProtection="1">
      <alignment horizontal="left" vertical="center"/>
      <protection locked="0"/>
    </xf>
    <xf numFmtId="0" fontId="46" fillId="0" borderId="1" xfId="0" applyFont="1" applyFill="1" applyBorder="1" applyAlignment="1" applyProtection="1">
      <alignment horizontal="center" vertical="center" wrapText="1"/>
      <protection locked="0"/>
    </xf>
    <xf numFmtId="10" fontId="46" fillId="0" borderId="11" xfId="0" applyNumberFormat="1" applyFont="1" applyFill="1" applyBorder="1" applyAlignment="1" applyProtection="1">
      <alignment horizontal="center" vertical="center"/>
      <protection locked="0"/>
    </xf>
    <xf numFmtId="10" fontId="46" fillId="0" borderId="12" xfId="0" applyNumberFormat="1" applyFont="1" applyFill="1" applyBorder="1" applyAlignment="1" applyProtection="1">
      <alignment horizontal="center" vertical="center"/>
      <protection locked="0"/>
    </xf>
    <xf numFmtId="10" fontId="46" fillId="0" borderId="13" xfId="0" applyNumberFormat="1" applyFont="1" applyFill="1" applyBorder="1" applyAlignment="1" applyProtection="1">
      <alignment horizontal="center" vertical="center"/>
      <protection locked="0"/>
    </xf>
    <xf numFmtId="49" fontId="46" fillId="0" borderId="11" xfId="0" applyNumberFormat="1" applyFont="1" applyFill="1" applyBorder="1" applyAlignment="1" applyProtection="1">
      <alignment horizontal="left" vertical="center" wrapText="1"/>
      <protection locked="0"/>
    </xf>
    <xf numFmtId="49" fontId="46" fillId="0" borderId="12" xfId="0" applyNumberFormat="1" applyFont="1" applyFill="1" applyBorder="1" applyAlignment="1" applyProtection="1">
      <alignment horizontal="left" vertical="center" wrapText="1"/>
      <protection locked="0"/>
    </xf>
    <xf numFmtId="49" fontId="46" fillId="0" borderId="13" xfId="0" applyNumberFormat="1" applyFont="1" applyFill="1" applyBorder="1" applyAlignment="1" applyProtection="1">
      <alignment horizontal="left" vertical="center" wrapText="1"/>
      <protection locked="0"/>
    </xf>
    <xf numFmtId="0" fontId="46" fillId="0" borderId="1" xfId="0" applyFont="1" applyFill="1" applyBorder="1" applyAlignment="1" applyProtection="1">
      <alignment horizontal="center" vertical="top"/>
      <protection locked="0"/>
    </xf>
    <xf numFmtId="0" fontId="74" fillId="22" borderId="11" xfId="0" applyFont="1" applyFill="1" applyBorder="1" applyAlignment="1" applyProtection="1">
      <alignment horizontal="center" vertical="top" wrapText="1"/>
      <protection locked="0"/>
    </xf>
    <xf numFmtId="0" fontId="74" fillId="22" borderId="12" xfId="0" applyFont="1" applyFill="1" applyBorder="1" applyAlignment="1" applyProtection="1">
      <alignment horizontal="center" vertical="top"/>
      <protection locked="0"/>
    </xf>
    <xf numFmtId="0" fontId="74" fillId="22" borderId="13" xfId="0" applyFont="1" applyFill="1" applyBorder="1" applyAlignment="1" applyProtection="1">
      <alignment horizontal="center" vertical="top"/>
      <protection locked="0"/>
    </xf>
    <xf numFmtId="0" fontId="74" fillId="22" borderId="11" xfId="0" applyFont="1" applyFill="1" applyBorder="1" applyAlignment="1" applyProtection="1">
      <alignment horizontal="center" vertical="top"/>
      <protection locked="0"/>
    </xf>
    <xf numFmtId="0" fontId="77" fillId="0" borderId="1" xfId="0" applyFont="1" applyFill="1" applyBorder="1" applyAlignment="1" applyProtection="1">
      <alignment horizontal="center" vertical="center" wrapText="1"/>
      <protection locked="0"/>
    </xf>
    <xf numFmtId="0" fontId="46" fillId="0" borderId="14" xfId="0" applyFont="1" applyFill="1" applyBorder="1" applyAlignment="1" applyProtection="1">
      <alignment horizontal="center" vertical="center"/>
      <protection locked="0"/>
    </xf>
    <xf numFmtId="0" fontId="46" fillId="0" borderId="15" xfId="0" applyFont="1" applyFill="1" applyBorder="1" applyAlignment="1" applyProtection="1">
      <alignment horizontal="center" vertical="center"/>
      <protection locked="0"/>
    </xf>
    <xf numFmtId="0" fontId="46" fillId="0" borderId="14" xfId="0" applyFont="1" applyFill="1" applyBorder="1" applyAlignment="1" applyProtection="1">
      <alignment horizontal="center" vertical="center" wrapText="1"/>
      <protection locked="0"/>
    </xf>
    <xf numFmtId="2" fontId="46" fillId="0" borderId="14" xfId="0" applyNumberFormat="1" applyFont="1" applyFill="1" applyBorder="1" applyAlignment="1" applyProtection="1">
      <alignment horizontal="center" vertical="top"/>
    </xf>
    <xf numFmtId="2" fontId="46" fillId="0" borderId="16" xfId="0" applyNumberFormat="1" applyFont="1" applyFill="1" applyBorder="1" applyAlignment="1" applyProtection="1">
      <alignment horizontal="center" vertical="top"/>
    </xf>
    <xf numFmtId="0" fontId="47" fillId="0"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7" fillId="0" borderId="2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4" fontId="51" fillId="0" borderId="11" xfId="0" applyNumberFormat="1" applyFont="1" applyFill="1" applyBorder="1" applyAlignment="1">
      <alignment horizontal="center" vertical="top" wrapText="1"/>
    </xf>
    <xf numFmtId="4" fontId="51" fillId="0" borderId="12" xfId="0" applyNumberFormat="1" applyFont="1" applyFill="1" applyBorder="1" applyAlignment="1">
      <alignment horizontal="center" vertical="top" wrapText="1"/>
    </xf>
    <xf numFmtId="4" fontId="51" fillId="0" borderId="13" xfId="0" applyNumberFormat="1" applyFont="1" applyFill="1" applyBorder="1" applyAlignment="1">
      <alignment horizontal="center" vertical="top" wrapText="1"/>
    </xf>
    <xf numFmtId="0" fontId="57" fillId="21" borderId="11" xfId="0" applyFont="1" applyFill="1" applyBorder="1" applyAlignment="1">
      <alignment horizontal="center" vertical="center" wrapText="1"/>
    </xf>
    <xf numFmtId="0" fontId="57" fillId="21" borderId="12" xfId="0" applyFont="1" applyFill="1" applyBorder="1" applyAlignment="1">
      <alignment horizontal="center" vertical="center" wrapText="1"/>
    </xf>
    <xf numFmtId="0" fontId="57" fillId="21" borderId="13" xfId="0" applyFont="1" applyFill="1" applyBorder="1" applyAlignment="1">
      <alignment horizontal="center" vertical="center" wrapText="1"/>
    </xf>
    <xf numFmtId="0" fontId="57" fillId="21" borderId="1" xfId="0" applyFont="1" applyFill="1" applyBorder="1" applyAlignment="1">
      <alignment horizontal="center" vertical="center" wrapText="1"/>
    </xf>
    <xf numFmtId="4" fontId="46" fillId="0" borderId="14" xfId="0" applyNumberFormat="1" applyFont="1" applyFill="1" applyBorder="1" applyAlignment="1" applyProtection="1">
      <alignment horizontal="center" vertical="center" wrapText="1"/>
      <protection locked="0"/>
    </xf>
    <xf numFmtId="4" fontId="46" fillId="0" borderId="15" xfId="0" applyNumberFormat="1" applyFont="1" applyFill="1" applyBorder="1" applyAlignment="1" applyProtection="1">
      <alignment horizontal="center" vertical="center" wrapText="1"/>
      <protection locked="0"/>
    </xf>
    <xf numFmtId="4" fontId="46" fillId="0" borderId="16" xfId="0" applyNumberFormat="1" applyFont="1" applyFill="1" applyBorder="1" applyAlignment="1" applyProtection="1">
      <alignment horizontal="center" vertical="center" wrapText="1"/>
      <protection locked="0"/>
    </xf>
    <xf numFmtId="2" fontId="46" fillId="0" borderId="1" xfId="0" applyNumberFormat="1" applyFont="1" applyFill="1" applyBorder="1" applyAlignment="1" applyProtection="1">
      <alignment horizontal="center" vertical="top" wrapText="1"/>
    </xf>
    <xf numFmtId="49" fontId="46" fillId="0" borderId="1" xfId="0" applyNumberFormat="1" applyFont="1" applyFill="1" applyBorder="1" applyAlignment="1" applyProtection="1">
      <alignment horizontal="center" vertical="center" wrapText="1"/>
      <protection locked="0"/>
    </xf>
    <xf numFmtId="49" fontId="46" fillId="0" borderId="14" xfId="0" applyNumberFormat="1"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xf>
    <xf numFmtId="0" fontId="46" fillId="0" borderId="12" xfId="0" applyFont="1" applyFill="1" applyBorder="1" applyAlignment="1" applyProtection="1">
      <alignment horizontal="center" vertical="center" wrapText="1"/>
    </xf>
    <xf numFmtId="0" fontId="46" fillId="0" borderId="13" xfId="0"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protection locked="0"/>
    </xf>
    <xf numFmtId="0" fontId="46" fillId="0" borderId="16" xfId="0" applyNumberFormat="1" applyFont="1" applyFill="1" applyBorder="1" applyAlignment="1" applyProtection="1">
      <alignment horizontal="center" vertical="center"/>
      <protection locked="0"/>
    </xf>
    <xf numFmtId="10" fontId="46" fillId="0" borderId="21" xfId="82" applyNumberFormat="1" applyFont="1" applyFill="1" applyBorder="1" applyAlignment="1" applyProtection="1">
      <alignment horizontal="center" vertical="center"/>
      <protection locked="0"/>
    </xf>
    <xf numFmtId="10" fontId="46" fillId="0" borderId="16" xfId="82" applyNumberFormat="1" applyFont="1" applyFill="1" applyBorder="1" applyAlignment="1" applyProtection="1">
      <alignment horizontal="center" vertical="center"/>
      <protection locked="0"/>
    </xf>
    <xf numFmtId="10" fontId="46" fillId="0" borderId="14" xfId="0" applyNumberFormat="1" applyFont="1" applyFill="1" applyBorder="1" applyAlignment="1" applyProtection="1">
      <alignment horizontal="center" vertical="top"/>
      <protection locked="0"/>
    </xf>
    <xf numFmtId="10" fontId="46" fillId="0" borderId="15" xfId="0" applyNumberFormat="1" applyFont="1" applyFill="1" applyBorder="1" applyAlignment="1" applyProtection="1">
      <alignment horizontal="center" vertical="top"/>
      <protection locked="0"/>
    </xf>
    <xf numFmtId="2" fontId="46" fillId="0" borderId="14" xfId="0" applyNumberFormat="1" applyFont="1" applyFill="1" applyBorder="1" applyAlignment="1">
      <alignment horizontal="left" vertical="top" wrapText="1"/>
    </xf>
    <xf numFmtId="2" fontId="46" fillId="0" borderId="16" xfId="0" applyNumberFormat="1" applyFont="1" applyFill="1" applyBorder="1" applyAlignment="1">
      <alignment horizontal="left" vertical="top" wrapText="1"/>
    </xf>
    <xf numFmtId="0" fontId="46" fillId="0" borderId="11" xfId="0" applyFont="1" applyFill="1" applyBorder="1" applyAlignment="1" applyProtection="1">
      <alignment horizontal="center" vertical="center"/>
      <protection locked="0"/>
    </xf>
    <xf numFmtId="0" fontId="46" fillId="0" borderId="12" xfId="0" applyFont="1" applyFill="1" applyBorder="1" applyAlignment="1" applyProtection="1">
      <alignment horizontal="center" vertical="center"/>
      <protection locked="0"/>
    </xf>
    <xf numFmtId="0" fontId="46" fillId="0" borderId="13" xfId="0" applyFont="1" applyFill="1" applyBorder="1" applyAlignment="1" applyProtection="1">
      <alignment horizontal="center" vertical="center"/>
      <protection locked="0"/>
    </xf>
    <xf numFmtId="2" fontId="46" fillId="0" borderId="15" xfId="0" applyNumberFormat="1" applyFont="1" applyFill="1" applyBorder="1" applyAlignment="1">
      <alignment horizontal="left" vertical="top" wrapText="1"/>
    </xf>
    <xf numFmtId="0" fontId="46" fillId="0" borderId="1" xfId="0" applyFont="1" applyFill="1" applyBorder="1" applyAlignment="1" applyProtection="1">
      <alignment horizontal="left" vertical="top" wrapText="1"/>
      <protection locked="0"/>
    </xf>
    <xf numFmtId="2" fontId="55" fillId="0" borderId="1" xfId="0" applyNumberFormat="1" applyFont="1" applyFill="1" applyBorder="1" applyAlignment="1">
      <alignment horizontal="center" vertical="top" wrapText="1"/>
    </xf>
    <xf numFmtId="2" fontId="46" fillId="0" borderId="15" xfId="0" applyNumberFormat="1" applyFont="1" applyFill="1" applyBorder="1" applyAlignment="1" applyProtection="1">
      <alignment horizontal="center" vertical="top"/>
    </xf>
    <xf numFmtId="2" fontId="46" fillId="0" borderId="14" xfId="0" applyNumberFormat="1" applyFont="1" applyFill="1" applyBorder="1" applyAlignment="1">
      <alignment horizontal="center" vertical="top" wrapText="1"/>
    </xf>
    <xf numFmtId="2" fontId="46" fillId="0" borderId="15" xfId="0" applyNumberFormat="1" applyFont="1" applyFill="1" applyBorder="1" applyAlignment="1">
      <alignment horizontal="center" vertical="top" wrapText="1"/>
    </xf>
    <xf numFmtId="2" fontId="46" fillId="0" borderId="16" xfId="0" applyNumberFormat="1" applyFont="1" applyFill="1" applyBorder="1" applyAlignment="1">
      <alignment horizontal="center" vertical="top" wrapText="1"/>
    </xf>
    <xf numFmtId="2" fontId="46" fillId="0" borderId="21" xfId="0" applyNumberFormat="1" applyFont="1" applyFill="1" applyBorder="1" applyAlignment="1" applyProtection="1">
      <alignment horizontal="center" vertical="top"/>
    </xf>
    <xf numFmtId="2" fontId="46" fillId="0" borderId="14" xfId="0" applyNumberFormat="1" applyFont="1" applyFill="1" applyBorder="1" applyAlignment="1" applyProtection="1">
      <alignment horizontal="left" vertical="top" wrapText="1"/>
      <protection locked="0"/>
    </xf>
    <xf numFmtId="2" fontId="46" fillId="0" borderId="15" xfId="0" applyNumberFormat="1" applyFont="1" applyFill="1" applyBorder="1" applyAlignment="1" applyProtection="1">
      <alignment horizontal="left" vertical="top" wrapText="1"/>
      <protection locked="0"/>
    </xf>
    <xf numFmtId="2" fontId="46" fillId="0" borderId="16" xfId="0" applyNumberFormat="1" applyFont="1" applyFill="1" applyBorder="1" applyAlignment="1" applyProtection="1">
      <alignment horizontal="left" vertical="top" wrapText="1"/>
      <protection locked="0"/>
    </xf>
    <xf numFmtId="2" fontId="46" fillId="0" borderId="21" xfId="0" applyNumberFormat="1" applyFont="1" applyFill="1" applyBorder="1" applyAlignment="1">
      <alignment horizontal="left" vertical="top" wrapText="1"/>
    </xf>
    <xf numFmtId="2" fontId="46" fillId="0" borderId="21" xfId="0" applyNumberFormat="1" applyFont="1" applyFill="1" applyBorder="1" applyAlignment="1">
      <alignment horizontal="center" vertical="top" wrapText="1"/>
    </xf>
    <xf numFmtId="0" fontId="46" fillId="0" borderId="11" xfId="0" applyFont="1" applyFill="1" applyBorder="1" applyAlignment="1" applyProtection="1">
      <alignment horizontal="center" vertical="top" wrapText="1"/>
      <protection locked="0"/>
    </xf>
    <xf numFmtId="0" fontId="46" fillId="0" borderId="12" xfId="0" applyFont="1" applyFill="1" applyBorder="1" applyAlignment="1" applyProtection="1">
      <alignment horizontal="center" vertical="top" wrapText="1"/>
      <protection locked="0"/>
    </xf>
    <xf numFmtId="0" fontId="46" fillId="0" borderId="13" xfId="0" applyFont="1" applyFill="1" applyBorder="1" applyAlignment="1" applyProtection="1">
      <alignment horizontal="center" vertical="top" wrapText="1"/>
      <protection locked="0"/>
    </xf>
    <xf numFmtId="2" fontId="55" fillId="0" borderId="14" xfId="0" applyNumberFormat="1" applyFont="1" applyFill="1" applyBorder="1" applyAlignment="1">
      <alignment horizontal="left" vertical="top" wrapText="1"/>
    </xf>
    <xf numFmtId="2" fontId="55" fillId="0" borderId="15" xfId="0" applyNumberFormat="1" applyFont="1" applyFill="1" applyBorder="1" applyAlignment="1">
      <alignment horizontal="left" vertical="top" wrapText="1"/>
    </xf>
    <xf numFmtId="2" fontId="55" fillId="0" borderId="16" xfId="0" applyNumberFormat="1" applyFont="1" applyFill="1" applyBorder="1" applyAlignment="1">
      <alignment horizontal="left" vertical="top" wrapText="1"/>
    </xf>
    <xf numFmtId="0" fontId="46" fillId="0" borderId="21" xfId="895" applyFont="1" applyFill="1" applyBorder="1" applyAlignment="1">
      <alignment horizontal="center" vertical="center" wrapText="1"/>
    </xf>
    <xf numFmtId="0" fontId="46" fillId="0" borderId="15" xfId="895" applyFont="1" applyFill="1" applyBorder="1" applyAlignment="1">
      <alignment horizontal="center" vertical="center" wrapText="1"/>
    </xf>
    <xf numFmtId="0" fontId="46" fillId="0" borderId="16" xfId="895" applyFont="1" applyFill="1" applyBorder="1" applyAlignment="1">
      <alignment horizontal="center" vertical="center" wrapText="1"/>
    </xf>
    <xf numFmtId="0" fontId="1" fillId="0" borderId="21"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3" fillId="0" borderId="1" xfId="0"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6" xfId="0" applyFont="1" applyBorder="1" applyAlignment="1">
      <alignment horizontal="center" vertical="center" wrapText="1"/>
    </xf>
    <xf numFmtId="0" fontId="49" fillId="21" borderId="11" xfId="0" applyFont="1" applyFill="1" applyBorder="1" applyAlignment="1">
      <alignment horizontal="center" vertical="center" wrapText="1"/>
    </xf>
    <xf numFmtId="0" fontId="49" fillId="21" borderId="12" xfId="0" applyFont="1" applyFill="1" applyBorder="1" applyAlignment="1">
      <alignment horizontal="center" vertical="center" wrapText="1"/>
    </xf>
    <xf numFmtId="0" fontId="49" fillId="21" borderId="13" xfId="0" applyFont="1" applyFill="1" applyBorder="1" applyAlignment="1">
      <alignment horizontal="center" vertical="center" wrapText="1"/>
    </xf>
    <xf numFmtId="0" fontId="49" fillId="21" borderId="1" xfId="0" applyFont="1" applyFill="1" applyBorder="1" applyAlignment="1">
      <alignment horizontal="center" vertical="center" wrapText="1"/>
    </xf>
    <xf numFmtId="0" fontId="71" fillId="0" borderId="21" xfId="0" applyFont="1" applyFill="1" applyBorder="1" applyAlignment="1" applyProtection="1">
      <alignment horizontal="center" vertical="top" wrapText="1"/>
      <protection locked="0"/>
    </xf>
    <xf numFmtId="0" fontId="71" fillId="0" borderId="16" xfId="0" applyFont="1" applyFill="1" applyBorder="1" applyAlignment="1" applyProtection="1">
      <alignment horizontal="center" vertical="top" wrapText="1"/>
      <protection locked="0"/>
    </xf>
    <xf numFmtId="0" fontId="46" fillId="0" borderId="21" xfId="83" applyFont="1" applyFill="1" applyBorder="1" applyAlignment="1" applyProtection="1">
      <alignment horizontal="left" vertical="top" wrapText="1"/>
      <protection locked="0"/>
    </xf>
    <xf numFmtId="0" fontId="46" fillId="0" borderId="16" xfId="83" applyFont="1" applyFill="1" applyBorder="1" applyAlignment="1" applyProtection="1">
      <alignment horizontal="left" vertical="top" wrapText="1"/>
      <protection locked="0"/>
    </xf>
    <xf numFmtId="10" fontId="46" fillId="0" borderId="21" xfId="83" applyNumberFormat="1" applyFont="1" applyFill="1" applyBorder="1" applyAlignment="1" applyProtection="1">
      <alignment horizontal="center" vertical="top"/>
      <protection locked="0"/>
    </xf>
    <xf numFmtId="10" fontId="46" fillId="0" borderId="16" xfId="83" applyNumberFormat="1" applyFont="1" applyFill="1" applyBorder="1" applyAlignment="1" applyProtection="1">
      <alignment horizontal="center" vertical="top"/>
      <protection locked="0"/>
    </xf>
    <xf numFmtId="0" fontId="46" fillId="0" borderId="21" xfId="83" applyFont="1" applyFill="1" applyBorder="1" applyAlignment="1" applyProtection="1">
      <alignment horizontal="center" vertical="top"/>
      <protection locked="0"/>
    </xf>
    <xf numFmtId="0" fontId="46" fillId="0" borderId="16" xfId="83" applyFont="1" applyFill="1" applyBorder="1" applyAlignment="1" applyProtection="1">
      <alignment horizontal="center" vertical="top"/>
      <protection locked="0"/>
    </xf>
    <xf numFmtId="0" fontId="46" fillId="0" borderId="15" xfId="83" applyFont="1" applyFill="1" applyBorder="1" applyAlignment="1" applyProtection="1">
      <alignment horizontal="center" vertical="top"/>
      <protection locked="0"/>
    </xf>
    <xf numFmtId="4" fontId="46" fillId="0" borderId="21" xfId="83" applyNumberFormat="1" applyFont="1" applyFill="1" applyBorder="1" applyAlignment="1" applyProtection="1">
      <alignment horizontal="center" vertical="top"/>
      <protection locked="0"/>
    </xf>
    <xf numFmtId="4" fontId="46" fillId="0" borderId="16" xfId="83" applyNumberFormat="1" applyFont="1" applyFill="1" applyBorder="1" applyAlignment="1" applyProtection="1">
      <alignment horizontal="center" vertical="top"/>
      <protection locked="0"/>
    </xf>
    <xf numFmtId="4" fontId="46" fillId="0" borderId="21" xfId="83" applyNumberFormat="1" applyFont="1" applyFill="1" applyBorder="1" applyAlignment="1" applyProtection="1">
      <alignment horizontal="center" vertical="top"/>
    </xf>
    <xf numFmtId="4" fontId="46" fillId="0" borderId="16" xfId="83" applyNumberFormat="1" applyFont="1" applyFill="1" applyBorder="1" applyAlignment="1" applyProtection="1">
      <alignment horizontal="center" vertical="top"/>
    </xf>
    <xf numFmtId="4" fontId="46" fillId="0" borderId="21" xfId="0" applyNumberFormat="1" applyFont="1" applyFill="1" applyBorder="1" applyAlignment="1" applyProtection="1">
      <alignment horizontal="center" vertical="center"/>
      <protection locked="0"/>
    </xf>
    <xf numFmtId="4" fontId="46" fillId="0" borderId="16" xfId="0" applyNumberFormat="1" applyFont="1" applyFill="1" applyBorder="1" applyAlignment="1" applyProtection="1">
      <alignment horizontal="center" vertical="center"/>
      <protection locked="0"/>
    </xf>
    <xf numFmtId="0" fontId="46" fillId="0" borderId="14" xfId="59805" applyFont="1" applyFill="1" applyBorder="1" applyAlignment="1" applyProtection="1">
      <alignment horizontal="left" vertical="top" wrapText="1"/>
      <protection locked="0"/>
    </xf>
    <xf numFmtId="0" fontId="46" fillId="0" borderId="15" xfId="59805" applyFont="1" applyFill="1" applyBorder="1" applyAlignment="1" applyProtection="1">
      <alignment horizontal="left" vertical="top" wrapText="1"/>
      <protection locked="0"/>
    </xf>
    <xf numFmtId="0" fontId="46" fillId="0" borderId="16" xfId="59805" applyFont="1" applyFill="1" applyBorder="1" applyAlignment="1" applyProtection="1">
      <alignment horizontal="left" vertical="top" wrapText="1"/>
      <protection locked="0"/>
    </xf>
    <xf numFmtId="4" fontId="46" fillId="0" borderId="15" xfId="83" applyNumberFormat="1" applyFont="1" applyFill="1" applyBorder="1" applyAlignment="1" applyProtection="1">
      <alignment horizontal="center" vertical="top"/>
    </xf>
    <xf numFmtId="0" fontId="46" fillId="0" borderId="21" xfId="83" applyFont="1" applyFill="1" applyBorder="1" applyAlignment="1" applyProtection="1">
      <alignment horizontal="center" vertical="top" wrapText="1"/>
      <protection locked="0"/>
    </xf>
    <xf numFmtId="0" fontId="46" fillId="0" borderId="15" xfId="83" applyFont="1" applyFill="1" applyBorder="1" applyAlignment="1" applyProtection="1">
      <alignment horizontal="center" vertical="top" wrapText="1"/>
      <protection locked="0"/>
    </xf>
    <xf numFmtId="0" fontId="46" fillId="0" borderId="16" xfId="83" applyFont="1" applyFill="1" applyBorder="1" applyAlignment="1" applyProtection="1">
      <alignment horizontal="center" vertical="top" wrapText="1"/>
      <protection locked="0"/>
    </xf>
    <xf numFmtId="0" fontId="46" fillId="0" borderId="11" xfId="83" applyFont="1" applyFill="1" applyBorder="1" applyAlignment="1" applyProtection="1">
      <alignment horizontal="center" vertical="top" wrapText="1"/>
      <protection locked="0"/>
    </xf>
    <xf numFmtId="0" fontId="46" fillId="0" borderId="12" xfId="83" applyFont="1" applyFill="1" applyBorder="1" applyAlignment="1" applyProtection="1">
      <alignment horizontal="center" vertical="top" wrapText="1"/>
      <protection locked="0"/>
    </xf>
    <xf numFmtId="0" fontId="46" fillId="0" borderId="12" xfId="83" applyFont="1" applyFill="1" applyBorder="1" applyAlignment="1" applyProtection="1">
      <alignment horizontal="center" vertical="center" wrapText="1"/>
      <protection locked="0"/>
    </xf>
    <xf numFmtId="0" fontId="46" fillId="0" borderId="13" xfId="83" applyFont="1" applyFill="1" applyBorder="1" applyAlignment="1" applyProtection="1">
      <alignment horizontal="center" vertical="top" wrapText="1"/>
      <protection locked="0"/>
    </xf>
    <xf numFmtId="0" fontId="46" fillId="0" borderId="21" xfId="83" applyFont="1" applyFill="1" applyBorder="1" applyAlignment="1" applyProtection="1">
      <alignment horizontal="center" vertical="center" wrapText="1"/>
      <protection locked="0"/>
    </xf>
    <xf numFmtId="0" fontId="46" fillId="0" borderId="15" xfId="83" applyFont="1" applyFill="1" applyBorder="1" applyAlignment="1" applyProtection="1">
      <alignment horizontal="center" vertical="center" wrapText="1"/>
      <protection locked="0"/>
    </xf>
    <xf numFmtId="0" fontId="46" fillId="0" borderId="16" xfId="83" applyFont="1" applyFill="1" applyBorder="1" applyAlignment="1" applyProtection="1">
      <alignment horizontal="center" vertical="center" wrapText="1"/>
      <protection locked="0"/>
    </xf>
    <xf numFmtId="2" fontId="46" fillId="0" borderId="21" xfId="83" applyNumberFormat="1" applyFont="1" applyFill="1" applyBorder="1" applyAlignment="1" applyProtection="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10" fontId="46" fillId="0" borderId="21" xfId="83" applyNumberFormat="1" applyFont="1" applyFill="1" applyBorder="1" applyAlignment="1" applyProtection="1">
      <alignment horizontal="center" vertical="center"/>
      <protection locked="0"/>
    </xf>
    <xf numFmtId="10" fontId="46" fillId="0" borderId="16" xfId="83" applyNumberFormat="1" applyFont="1" applyFill="1" applyBorder="1" applyAlignment="1" applyProtection="1">
      <alignment horizontal="center" vertical="center"/>
      <protection locked="0"/>
    </xf>
    <xf numFmtId="0" fontId="46" fillId="0" borderId="21" xfId="83" applyNumberFormat="1" applyFont="1" applyFill="1" applyBorder="1" applyAlignment="1" applyProtection="1">
      <alignment horizontal="center" vertical="center"/>
      <protection locked="0"/>
    </xf>
    <xf numFmtId="0" fontId="46" fillId="0" borderId="16" xfId="83" applyNumberFormat="1" applyFont="1" applyFill="1" applyBorder="1" applyAlignment="1" applyProtection="1">
      <alignment horizontal="center" vertical="center"/>
      <protection locked="0"/>
    </xf>
    <xf numFmtId="0" fontId="46" fillId="0" borderId="11" xfId="83" applyFont="1" applyFill="1" applyBorder="1" applyAlignment="1" applyProtection="1">
      <alignment horizontal="center" vertical="top"/>
      <protection locked="0"/>
    </xf>
    <xf numFmtId="0" fontId="46" fillId="0" borderId="12" xfId="83" applyFont="1" applyFill="1" applyBorder="1" applyAlignment="1" applyProtection="1">
      <alignment horizontal="center" vertical="center"/>
      <protection locked="0"/>
    </xf>
    <xf numFmtId="0" fontId="46" fillId="0" borderId="12" xfId="83" applyFont="1" applyFill="1" applyBorder="1" applyAlignment="1" applyProtection="1">
      <alignment horizontal="center" vertical="top"/>
      <protection locked="0"/>
    </xf>
    <xf numFmtId="0" fontId="46" fillId="0" borderId="13" xfId="83" applyFont="1" applyFill="1" applyBorder="1" applyAlignment="1" applyProtection="1">
      <alignment horizontal="center" vertical="top"/>
      <protection locked="0"/>
    </xf>
    <xf numFmtId="0" fontId="46" fillId="0" borderId="15" xfId="83" applyFont="1" applyFill="1" applyBorder="1" applyAlignment="1" applyProtection="1">
      <alignment horizontal="left" vertical="top" wrapText="1"/>
      <protection locked="0"/>
    </xf>
    <xf numFmtId="10" fontId="46" fillId="0" borderId="15" xfId="83" applyNumberFormat="1" applyFont="1" applyFill="1" applyBorder="1" applyAlignment="1" applyProtection="1">
      <alignment horizontal="center" vertical="top"/>
      <protection locked="0"/>
    </xf>
    <xf numFmtId="4" fontId="46" fillId="0" borderId="21" xfId="83" applyNumberFormat="1" applyFont="1" applyFill="1" applyBorder="1" applyAlignment="1" applyProtection="1">
      <alignment horizontal="left" vertical="top" wrapText="1"/>
      <protection locked="0"/>
    </xf>
    <xf numFmtId="4" fontId="46" fillId="0" borderId="1" xfId="83" applyNumberFormat="1" applyFont="1" applyFill="1" applyBorder="1" applyAlignment="1">
      <alignment horizontal="center" vertical="top" wrapText="1"/>
    </xf>
    <xf numFmtId="2" fontId="46" fillId="0" borderId="14" xfId="83" applyNumberFormat="1" applyFont="1" applyFill="1" applyBorder="1" applyAlignment="1">
      <alignment horizontal="left" vertical="top" wrapText="1"/>
    </xf>
    <xf numFmtId="2" fontId="46" fillId="0" borderId="15" xfId="83" applyNumberFormat="1" applyFont="1" applyFill="1" applyBorder="1" applyAlignment="1">
      <alignment horizontal="left" vertical="top" wrapText="1"/>
    </xf>
    <xf numFmtId="2" fontId="46" fillId="0" borderId="16" xfId="83" applyNumberFormat="1" applyFont="1" applyFill="1" applyBorder="1" applyAlignment="1">
      <alignment horizontal="left" vertical="top" wrapText="1"/>
    </xf>
    <xf numFmtId="10" fontId="46" fillId="0" borderId="1" xfId="83" applyNumberFormat="1" applyFont="1" applyFill="1" applyBorder="1" applyAlignment="1" applyProtection="1">
      <alignment horizontal="center" vertical="top"/>
      <protection locked="0"/>
    </xf>
    <xf numFmtId="4" fontId="46" fillId="0" borderId="1" xfId="83" applyNumberFormat="1" applyFont="1" applyFill="1" applyBorder="1" applyAlignment="1" applyProtection="1">
      <alignment horizontal="center" vertical="top"/>
    </xf>
    <xf numFmtId="2" fontId="46" fillId="0" borderId="1" xfId="83" applyNumberFormat="1" applyFont="1" applyFill="1" applyBorder="1" applyAlignment="1">
      <alignment horizontal="left" vertical="top" wrapText="1"/>
    </xf>
    <xf numFmtId="4" fontId="46" fillId="0" borderId="15" xfId="83" applyNumberFormat="1" applyFont="1" applyFill="1" applyBorder="1" applyAlignment="1" applyProtection="1">
      <alignment horizontal="center" vertical="top"/>
      <protection locked="0"/>
    </xf>
    <xf numFmtId="2" fontId="55" fillId="0" borderId="1" xfId="83" applyNumberFormat="1" applyFont="1" applyFill="1" applyBorder="1" applyAlignment="1">
      <alignment horizontal="left" vertical="top" wrapText="1"/>
    </xf>
    <xf numFmtId="2" fontId="55" fillId="0" borderId="21" xfId="83" applyNumberFormat="1" applyFont="1" applyFill="1" applyBorder="1" applyAlignment="1">
      <alignment horizontal="left" vertical="top" wrapText="1"/>
    </xf>
    <xf numFmtId="2" fontId="55" fillId="0" borderId="15" xfId="83" applyNumberFormat="1" applyFont="1" applyFill="1" applyBorder="1" applyAlignment="1">
      <alignment horizontal="left" vertical="top" wrapText="1"/>
    </xf>
    <xf numFmtId="2" fontId="55" fillId="0" borderId="16" xfId="83" applyNumberFormat="1" applyFont="1" applyFill="1" applyBorder="1" applyAlignment="1">
      <alignment horizontal="left" vertical="top" wrapText="1"/>
    </xf>
    <xf numFmtId="2" fontId="55" fillId="0" borderId="21" xfId="83" applyNumberFormat="1" applyFont="1" applyFill="1" applyBorder="1" applyAlignment="1">
      <alignment horizontal="center" vertical="top" wrapText="1"/>
    </xf>
    <xf numFmtId="2" fontId="55" fillId="0" borderId="15" xfId="83" applyNumberFormat="1" applyFont="1" applyFill="1" applyBorder="1" applyAlignment="1">
      <alignment horizontal="center" vertical="top" wrapText="1"/>
    </xf>
    <xf numFmtId="2" fontId="55" fillId="0" borderId="16" xfId="83" applyNumberFormat="1" applyFont="1" applyFill="1" applyBorder="1" applyAlignment="1">
      <alignment horizontal="center" vertical="top" wrapText="1"/>
    </xf>
    <xf numFmtId="4" fontId="46" fillId="0" borderId="14" xfId="83" applyNumberFormat="1" applyFont="1" applyFill="1" applyBorder="1" applyAlignment="1" applyProtection="1">
      <alignment horizontal="center" vertical="top"/>
      <protection locked="0"/>
    </xf>
    <xf numFmtId="0" fontId="46" fillId="0" borderId="14" xfId="83" applyFont="1" applyFill="1" applyBorder="1" applyAlignment="1" applyProtection="1">
      <alignment horizontal="center" vertical="center" wrapText="1"/>
      <protection locked="0"/>
    </xf>
    <xf numFmtId="4" fontId="46" fillId="0" borderId="1" xfId="83" applyNumberFormat="1" applyFont="1" applyFill="1" applyBorder="1" applyAlignment="1" applyProtection="1">
      <alignment horizontal="center" vertical="top" wrapText="1"/>
      <protection locked="0"/>
    </xf>
    <xf numFmtId="0" fontId="79" fillId="0" borderId="21" xfId="895" applyFont="1" applyBorder="1" applyAlignment="1">
      <alignment horizontal="center" vertical="center" wrapText="1"/>
    </xf>
    <xf numFmtId="0" fontId="79" fillId="0" borderId="15" xfId="895" applyFont="1" applyBorder="1" applyAlignment="1">
      <alignment horizontal="center" vertical="center" wrapText="1"/>
    </xf>
    <xf numFmtId="0" fontId="46" fillId="0" borderId="14" xfId="83" applyFont="1" applyFill="1" applyBorder="1" applyAlignment="1" applyProtection="1">
      <alignment horizontal="left" vertical="top" wrapText="1"/>
      <protection locked="0"/>
    </xf>
    <xf numFmtId="4" fontId="46" fillId="0" borderId="14" xfId="83" applyNumberFormat="1" applyFont="1" applyFill="1" applyBorder="1" applyAlignment="1" applyProtection="1">
      <alignment horizontal="center" vertical="top"/>
    </xf>
    <xf numFmtId="4" fontId="46" fillId="0" borderId="14" xfId="83" applyNumberFormat="1" applyFont="1" applyFill="1" applyBorder="1" applyAlignment="1">
      <alignment horizontal="center" vertical="top" wrapText="1"/>
    </xf>
    <xf numFmtId="4" fontId="46" fillId="0" borderId="15" xfId="83" applyNumberFormat="1" applyFont="1" applyFill="1" applyBorder="1" applyAlignment="1">
      <alignment horizontal="center" vertical="top" wrapText="1"/>
    </xf>
    <xf numFmtId="4" fontId="46" fillId="0" borderId="16" xfId="83" applyNumberFormat="1" applyFont="1" applyFill="1" applyBorder="1" applyAlignment="1">
      <alignment horizontal="center" vertical="top" wrapText="1"/>
    </xf>
    <xf numFmtId="10" fontId="46" fillId="0" borderId="14" xfId="83" applyNumberFormat="1" applyFont="1" applyFill="1" applyBorder="1" applyAlignment="1" applyProtection="1">
      <alignment horizontal="left" vertical="top" wrapText="1"/>
      <protection locked="0"/>
    </xf>
    <xf numFmtId="10" fontId="46" fillId="0" borderId="15" xfId="83" applyNumberFormat="1" applyFont="1" applyFill="1" applyBorder="1" applyAlignment="1" applyProtection="1">
      <alignment horizontal="left" vertical="top" wrapText="1"/>
      <protection locked="0"/>
    </xf>
    <xf numFmtId="10" fontId="46" fillId="0" borderId="14" xfId="83" applyNumberFormat="1" applyFont="1" applyFill="1" applyBorder="1" applyAlignment="1" applyProtection="1">
      <alignment horizontal="center" vertical="top"/>
      <protection locked="0"/>
    </xf>
    <xf numFmtId="0" fontId="46" fillId="0" borderId="14" xfId="83" applyFont="1" applyFill="1" applyBorder="1" applyAlignment="1" applyProtection="1">
      <alignment horizontal="center" vertical="top" wrapText="1"/>
      <protection locked="0"/>
    </xf>
    <xf numFmtId="49" fontId="46" fillId="0" borderId="21" xfId="83" applyNumberFormat="1" applyFont="1" applyFill="1" applyBorder="1" applyAlignment="1" applyProtection="1">
      <alignment horizontal="center" vertical="center"/>
      <protection locked="0"/>
    </xf>
    <xf numFmtId="49" fontId="46" fillId="0" borderId="16" xfId="83" applyNumberFormat="1" applyFont="1" applyFill="1" applyBorder="1" applyAlignment="1" applyProtection="1">
      <alignment horizontal="center" vertical="center"/>
      <protection locked="0"/>
    </xf>
    <xf numFmtId="10" fontId="46" fillId="0" borderId="21" xfId="83" applyNumberFormat="1" applyFont="1" applyFill="1" applyBorder="1" applyAlignment="1" applyProtection="1">
      <alignment horizontal="center" vertical="top" wrapText="1"/>
      <protection locked="0"/>
    </xf>
    <xf numFmtId="0" fontId="0" fillId="0" borderId="15" xfId="0" applyBorder="1" applyAlignment="1">
      <alignment horizontal="center" vertical="top" wrapText="1"/>
    </xf>
    <xf numFmtId="0" fontId="0" fillId="0" borderId="16" xfId="0" applyBorder="1" applyAlignment="1">
      <alignment horizontal="center" vertical="top" wrapText="1"/>
    </xf>
    <xf numFmtId="2" fontId="46" fillId="0" borderId="1" xfId="83" applyNumberFormat="1" applyFont="1" applyFill="1" applyBorder="1" applyAlignment="1" applyProtection="1">
      <alignment horizontal="left" vertical="top" wrapText="1"/>
    </xf>
    <xf numFmtId="2" fontId="46" fillId="0" borderId="1" xfId="83" applyNumberFormat="1" applyFont="1" applyFill="1" applyBorder="1" applyAlignment="1" applyProtection="1">
      <alignment horizontal="center" vertical="top"/>
    </xf>
    <xf numFmtId="2" fontId="46" fillId="0" borderId="14" xfId="83" applyNumberFormat="1" applyFont="1" applyFill="1" applyBorder="1" applyAlignment="1" applyProtection="1">
      <alignment horizontal="center" vertical="top"/>
    </xf>
    <xf numFmtId="2" fontId="46" fillId="0" borderId="15" xfId="83" applyNumberFormat="1" applyFont="1" applyFill="1" applyBorder="1" applyAlignment="1" applyProtection="1">
      <alignment horizontal="center" vertical="top"/>
    </xf>
    <xf numFmtId="2" fontId="46" fillId="0" borderId="16" xfId="83" applyNumberFormat="1" applyFont="1" applyFill="1" applyBorder="1" applyAlignment="1" applyProtection="1">
      <alignment horizontal="center" vertical="top"/>
    </xf>
    <xf numFmtId="4" fontId="46" fillId="0" borderId="21" xfId="0" applyNumberFormat="1" applyFont="1" applyFill="1" applyBorder="1" applyAlignment="1" applyProtection="1">
      <alignment horizontal="center" vertical="top"/>
    </xf>
    <xf numFmtId="4" fontId="46" fillId="0" borderId="16" xfId="0" applyNumberFormat="1" applyFont="1" applyFill="1" applyBorder="1" applyAlignment="1" applyProtection="1">
      <alignment horizontal="center" vertical="top"/>
    </xf>
    <xf numFmtId="2" fontId="46" fillId="0" borderId="1" xfId="83" applyNumberFormat="1" applyFont="1" applyFill="1" applyBorder="1" applyAlignment="1">
      <alignment horizontal="center" vertical="top" wrapText="1"/>
    </xf>
    <xf numFmtId="0" fontId="46" fillId="0" borderId="14" xfId="83" applyFont="1" applyFill="1" applyBorder="1" applyAlignment="1" applyProtection="1">
      <alignment horizontal="center" vertical="top"/>
      <protection locked="0"/>
    </xf>
    <xf numFmtId="0" fontId="57" fillId="21" borderId="11" xfId="83" applyFont="1" applyFill="1" applyBorder="1" applyAlignment="1">
      <alignment horizontal="center" vertical="center" wrapText="1"/>
    </xf>
    <xf numFmtId="0" fontId="57" fillId="21" borderId="12" xfId="83" applyFont="1" applyFill="1" applyBorder="1" applyAlignment="1">
      <alignment horizontal="center" vertical="center" wrapText="1"/>
    </xf>
    <xf numFmtId="0" fontId="57" fillId="21" borderId="13" xfId="83" applyFont="1" applyFill="1" applyBorder="1" applyAlignment="1">
      <alignment horizontal="center" vertical="center" wrapText="1"/>
    </xf>
    <xf numFmtId="0" fontId="47" fillId="0" borderId="1" xfId="83" applyFont="1" applyBorder="1" applyAlignment="1">
      <alignment horizontal="center" vertical="center" wrapText="1"/>
    </xf>
    <xf numFmtId="4" fontId="49" fillId="0" borderId="1" xfId="83" applyNumberFormat="1" applyFont="1" applyBorder="1" applyAlignment="1">
      <alignment horizontal="center" vertical="center" wrapText="1"/>
    </xf>
    <xf numFmtId="0" fontId="46" fillId="0" borderId="21" xfId="59805" applyFont="1" applyFill="1" applyBorder="1" applyAlignment="1" applyProtection="1">
      <alignment horizontal="left" vertical="top" wrapText="1"/>
      <protection locked="0"/>
    </xf>
    <xf numFmtId="4" fontId="46" fillId="0" borderId="1" xfId="0" applyNumberFormat="1" applyFont="1" applyFill="1" applyBorder="1" applyAlignment="1" applyProtection="1">
      <alignment horizontal="center" vertical="top"/>
    </xf>
    <xf numFmtId="4" fontId="46" fillId="0" borderId="21" xfId="83" applyNumberFormat="1" applyFont="1" applyFill="1" applyBorder="1" applyAlignment="1" applyProtection="1">
      <alignment horizontal="center" vertical="top" wrapText="1"/>
    </xf>
    <xf numFmtId="4" fontId="46" fillId="0" borderId="15" xfId="83" applyNumberFormat="1" applyFont="1" applyFill="1" applyBorder="1" applyAlignment="1" applyProtection="1">
      <alignment horizontal="center" vertical="top" wrapText="1"/>
    </xf>
    <xf numFmtId="4" fontId="0" fillId="0" borderId="16" xfId="0" applyNumberFormat="1" applyBorder="1" applyAlignment="1">
      <alignment horizontal="center" vertical="top" wrapText="1"/>
    </xf>
    <xf numFmtId="2" fontId="46" fillId="0" borderId="14" xfId="83" applyNumberFormat="1" applyFont="1" applyFill="1" applyBorder="1" applyAlignment="1" applyProtection="1">
      <alignment horizontal="left" vertical="top" wrapText="1"/>
    </xf>
    <xf numFmtId="2" fontId="46" fillId="0" borderId="15" xfId="83" applyNumberFormat="1" applyFont="1" applyFill="1" applyBorder="1" applyAlignment="1" applyProtection="1">
      <alignment horizontal="left" vertical="top" wrapText="1"/>
    </xf>
    <xf numFmtId="2" fontId="46" fillId="0" borderId="16" xfId="83" applyNumberFormat="1" applyFont="1" applyFill="1" applyBorder="1" applyAlignment="1" applyProtection="1">
      <alignment horizontal="left" vertical="top" wrapText="1"/>
    </xf>
    <xf numFmtId="0" fontId="46" fillId="0" borderId="21" xfId="83" applyFont="1"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0" fontId="46" fillId="0" borderId="21" xfId="83" applyNumberFormat="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49" fontId="46" fillId="0" borderId="1" xfId="83" applyNumberFormat="1" applyFont="1" applyFill="1" applyBorder="1" applyAlignment="1" applyProtection="1">
      <alignment horizontal="center" vertical="center" wrapText="1"/>
      <protection locked="0"/>
    </xf>
    <xf numFmtId="0" fontId="46" fillId="0" borderId="1" xfId="83" applyFont="1" applyFill="1" applyBorder="1" applyAlignment="1" applyProtection="1">
      <alignment horizontal="center" vertical="center" wrapText="1"/>
      <protection locked="0"/>
    </xf>
    <xf numFmtId="0" fontId="46" fillId="0" borderId="1" xfId="83" applyNumberFormat="1" applyFont="1" applyFill="1" applyBorder="1" applyAlignment="1" applyProtection="1">
      <alignment horizontal="center" vertical="center" wrapText="1"/>
      <protection locked="0"/>
    </xf>
    <xf numFmtId="0" fontId="46" fillId="0" borderId="11" xfId="83" applyFont="1" applyFill="1" applyBorder="1" applyAlignment="1" applyProtection="1">
      <alignment horizontal="center" vertical="center" wrapText="1"/>
    </xf>
    <xf numFmtId="0" fontId="46" fillId="0" borderId="12" xfId="83" applyFont="1" applyFill="1" applyBorder="1" applyAlignment="1" applyProtection="1">
      <alignment horizontal="center" vertical="center" wrapText="1"/>
    </xf>
    <xf numFmtId="0" fontId="46" fillId="0" borderId="13" xfId="83" applyFont="1" applyFill="1" applyBorder="1" applyAlignment="1" applyProtection="1">
      <alignment horizontal="center" vertical="center" wrapText="1"/>
    </xf>
    <xf numFmtId="4" fontId="0" fillId="0" borderId="15" xfId="0" applyNumberFormat="1" applyBorder="1" applyAlignment="1">
      <alignment horizontal="center" vertical="top" wrapText="1"/>
    </xf>
    <xf numFmtId="4" fontId="55" fillId="0" borderId="1" xfId="83" applyNumberFormat="1" applyFont="1" applyFill="1" applyBorder="1" applyAlignment="1">
      <alignment horizontal="center" vertical="top" wrapText="1"/>
    </xf>
    <xf numFmtId="2" fontId="67" fillId="0" borderId="1" xfId="83" applyNumberFormat="1" applyFont="1" applyFill="1" applyBorder="1" applyAlignment="1" applyProtection="1">
      <alignment horizontal="center" vertical="top" wrapText="1"/>
      <protection locked="0"/>
    </xf>
    <xf numFmtId="2" fontId="46" fillId="0" borderId="14" xfId="83" applyNumberFormat="1" applyFont="1" applyFill="1" applyBorder="1" applyAlignment="1" applyProtection="1">
      <alignment horizontal="left" vertical="top" wrapText="1"/>
      <protection locked="0"/>
    </xf>
    <xf numFmtId="2" fontId="46" fillId="0" borderId="15" xfId="83" applyNumberFormat="1" applyFont="1" applyFill="1" applyBorder="1" applyAlignment="1" applyProtection="1">
      <alignment horizontal="left" vertical="top" wrapText="1"/>
      <protection locked="0"/>
    </xf>
    <xf numFmtId="2" fontId="46" fillId="0" borderId="16" xfId="83" applyNumberFormat="1" applyFont="1" applyFill="1" applyBorder="1" applyAlignment="1" applyProtection="1">
      <alignment horizontal="left" vertical="top" wrapText="1"/>
      <protection locked="0"/>
    </xf>
    <xf numFmtId="0" fontId="46" fillId="0" borderId="21" xfId="83" applyFont="1" applyFill="1" applyBorder="1" applyAlignment="1" applyProtection="1">
      <alignment horizontal="center" vertical="center"/>
      <protection locked="0"/>
    </xf>
    <xf numFmtId="0" fontId="46" fillId="0" borderId="16" xfId="83" applyFont="1" applyFill="1" applyBorder="1" applyAlignment="1" applyProtection="1">
      <alignment horizontal="center" vertical="center"/>
      <protection locked="0"/>
    </xf>
    <xf numFmtId="0" fontId="57" fillId="21" borderId="1" xfId="83" applyFont="1" applyFill="1" applyBorder="1" applyAlignment="1">
      <alignment horizontal="center" vertical="center" wrapText="1"/>
    </xf>
    <xf numFmtId="0" fontId="49" fillId="0" borderId="1" xfId="83" applyFont="1" applyBorder="1" applyAlignment="1">
      <alignment horizontal="center" vertical="center" wrapText="1"/>
    </xf>
    <xf numFmtId="0" fontId="47" fillId="25" borderId="1" xfId="83" applyFont="1" applyFill="1" applyBorder="1" applyAlignment="1">
      <alignment horizontal="center" vertical="center" wrapText="1"/>
    </xf>
    <xf numFmtId="0" fontId="46" fillId="0" borderId="1" xfId="83" applyFont="1" applyFill="1" applyBorder="1" applyAlignment="1" applyProtection="1">
      <alignment horizontal="center" vertical="top"/>
      <protection locked="0"/>
    </xf>
    <xf numFmtId="0" fontId="49" fillId="21" borderId="1" xfId="83" applyFont="1" applyFill="1" applyBorder="1" applyAlignment="1">
      <alignment horizontal="center" vertical="center" wrapText="1"/>
    </xf>
    <xf numFmtId="0" fontId="49" fillId="21" borderId="11" xfId="83" applyFont="1" applyFill="1" applyBorder="1" applyAlignment="1">
      <alignment horizontal="center" vertical="center" wrapText="1"/>
    </xf>
    <xf numFmtId="0" fontId="49" fillId="21" borderId="12" xfId="83" applyFont="1" applyFill="1" applyBorder="1" applyAlignment="1">
      <alignment horizontal="center" vertical="center" wrapText="1"/>
    </xf>
    <xf numFmtId="0" fontId="49" fillId="21" borderId="13" xfId="83" applyFont="1" applyFill="1" applyBorder="1" applyAlignment="1">
      <alignment horizontal="center" vertical="center" wrapText="1"/>
    </xf>
    <xf numFmtId="0" fontId="2" fillId="25" borderId="1" xfId="83" applyFont="1" applyFill="1" applyBorder="1" applyAlignment="1">
      <alignment horizontal="center" vertical="center" wrapText="1"/>
    </xf>
    <xf numFmtId="0" fontId="2" fillId="0" borderId="1" xfId="83" applyFont="1" applyBorder="1" applyAlignment="1">
      <alignment vertical="center" wrapText="1"/>
    </xf>
    <xf numFmtId="0" fontId="47" fillId="0" borderId="1" xfId="83" applyFont="1" applyBorder="1" applyAlignment="1">
      <alignment vertical="center" wrapText="1"/>
    </xf>
    <xf numFmtId="0" fontId="2" fillId="0" borderId="1" xfId="83" applyFont="1" applyBorder="1" applyAlignment="1">
      <alignment horizontal="center" vertical="center" wrapText="1"/>
    </xf>
    <xf numFmtId="49" fontId="75" fillId="24" borderId="11" xfId="83" applyNumberFormat="1" applyFont="1" applyFill="1" applyBorder="1" applyAlignment="1" applyProtection="1">
      <alignment horizontal="left" vertical="center"/>
      <protection locked="0"/>
    </xf>
    <xf numFmtId="49" fontId="75" fillId="24" borderId="12" xfId="83" applyNumberFormat="1" applyFont="1" applyFill="1" applyBorder="1" applyAlignment="1" applyProtection="1">
      <alignment horizontal="left" vertical="center"/>
      <protection locked="0"/>
    </xf>
    <xf numFmtId="49" fontId="75" fillId="24" borderId="13" xfId="83" applyNumberFormat="1" applyFont="1" applyFill="1" applyBorder="1" applyAlignment="1" applyProtection="1">
      <alignment horizontal="left" vertical="center"/>
      <protection locked="0"/>
    </xf>
    <xf numFmtId="0" fontId="46" fillId="0" borderId="1" xfId="83" applyFont="1" applyFill="1" applyBorder="1" applyAlignment="1" applyProtection="1">
      <alignment horizontal="center" vertical="center" wrapText="1"/>
    </xf>
    <xf numFmtId="0" fontId="49" fillId="20" borderId="1" xfId="0" applyFont="1" applyFill="1" applyBorder="1" applyAlignment="1">
      <alignment horizontal="center" vertical="center" wrapText="1"/>
    </xf>
    <xf numFmtId="0" fontId="0" fillId="0" borderId="0" xfId="0" applyAlignment="1">
      <alignment horizontal="left" wrapText="1"/>
    </xf>
  </cellXfs>
  <cellStyles count="59813">
    <cellStyle name="20% - Акцент1 2" xfId="21"/>
    <cellStyle name="20% - Акцент2 2" xfId="22"/>
    <cellStyle name="20% - Акцент3 2" xfId="23"/>
    <cellStyle name="20% - Акцент4 2" xfId="24"/>
    <cellStyle name="20% - Акцент5 2" xfId="25"/>
    <cellStyle name="20% - Акцент6 2" xfId="26"/>
    <cellStyle name="40% - Акцент1 2" xfId="27"/>
    <cellStyle name="40% - Акцент2 2" xfId="28"/>
    <cellStyle name="40% - Акцент3 2" xfId="29"/>
    <cellStyle name="40% - Акцент4 2" xfId="30"/>
    <cellStyle name="40% - Акцент5 2" xfId="31"/>
    <cellStyle name="40% - Акцент6 2" xfId="32"/>
    <cellStyle name="60% - Акцент1 2" xfId="33"/>
    <cellStyle name="60% - Акцент2 2" xfId="34"/>
    <cellStyle name="60% - Акцент3 2" xfId="35"/>
    <cellStyle name="60% - Акцент4 2" xfId="36"/>
    <cellStyle name="60% - Акцент5 2" xfId="37"/>
    <cellStyle name="60% - Акцент6 2" xfId="38"/>
    <cellStyle name="Euro" xfId="67"/>
    <cellStyle name="S0" xfId="68"/>
    <cellStyle name="S1" xfId="69"/>
    <cellStyle name="S2" xfId="70"/>
    <cellStyle name="S3" xfId="71"/>
    <cellStyle name="S4" xfId="72"/>
    <cellStyle name="S5" xfId="73"/>
    <cellStyle name="S6" xfId="74"/>
    <cellStyle name="S7" xfId="75"/>
    <cellStyle name="S8" xfId="76"/>
    <cellStyle name="Акцент1 2" xfId="39"/>
    <cellStyle name="Акцент2 2" xfId="40"/>
    <cellStyle name="Акцент3 2" xfId="41"/>
    <cellStyle name="Акцент4 2" xfId="42"/>
    <cellStyle name="Акцент5 2" xfId="43"/>
    <cellStyle name="Акцент6 2" xfId="44"/>
    <cellStyle name="Ввод  2" xfId="45"/>
    <cellStyle name="Вывод 2" xfId="46"/>
    <cellStyle name="Вычисление 2" xfId="47"/>
    <cellStyle name="Гиперссылка 2" xfId="62"/>
    <cellStyle name="Гиперссылка 2 2" xfId="92"/>
    <cellStyle name="Гиперссылка 2 3" xfId="91"/>
    <cellStyle name="Заголовок 1 2" xfId="48"/>
    <cellStyle name="Заголовок 2 2" xfId="49"/>
    <cellStyle name="Заголовок 3 2" xfId="50"/>
    <cellStyle name="Заголовок 4 2" xfId="51"/>
    <cellStyle name="Итог 2" xfId="52"/>
    <cellStyle name="Контрольная ячейка 2" xfId="53"/>
    <cellStyle name="Название 2" xfId="54"/>
    <cellStyle name="Нейтральный 2" xfId="55"/>
    <cellStyle name="Обычный" xfId="0" builtinId="0"/>
    <cellStyle name="Обычный 10" xfId="1"/>
    <cellStyle name="Обычный 10 10" xfId="94"/>
    <cellStyle name="Обычный 10 10 2" xfId="95"/>
    <cellStyle name="Обычный 10 10 2 2" xfId="96"/>
    <cellStyle name="Обычный 10 10 2 2 2" xfId="97"/>
    <cellStyle name="Обычный 10 10 2 2 2 2" xfId="5065"/>
    <cellStyle name="Обычный 10 10 2 2 2 2 2" xfId="15017"/>
    <cellStyle name="Обычный 10 10 2 2 2 2 2 2" xfId="44872"/>
    <cellStyle name="Обычный 10 10 2 2 2 2 3" xfId="24967"/>
    <cellStyle name="Обычный 10 10 2 2 2 2 3 2" xfId="54822"/>
    <cellStyle name="Обычный 10 10 2 2 2 2 4" xfId="34922"/>
    <cellStyle name="Обычный 10 10 2 2 2 3" xfId="6752"/>
    <cellStyle name="Обычный 10 10 2 2 2 3 2" xfId="16702"/>
    <cellStyle name="Обычный 10 10 2 2 2 3 2 2" xfId="46557"/>
    <cellStyle name="Обычный 10 10 2 2 2 3 3" xfId="26652"/>
    <cellStyle name="Обычный 10 10 2 2 2 3 3 2" xfId="56507"/>
    <cellStyle name="Обычный 10 10 2 2 2 3 4" xfId="36607"/>
    <cellStyle name="Обычный 10 10 2 2 2 4" xfId="10067"/>
    <cellStyle name="Обычный 10 10 2 2 2 4 2" xfId="39922"/>
    <cellStyle name="Обычный 10 10 2 2 2 5" xfId="20016"/>
    <cellStyle name="Обычный 10 10 2 2 2 5 2" xfId="49871"/>
    <cellStyle name="Обычный 10 10 2 2 2 6" xfId="29971"/>
    <cellStyle name="Обычный 10 10 2 2 3" xfId="4560"/>
    <cellStyle name="Обычный 10 10 2 2 3 2" xfId="14512"/>
    <cellStyle name="Обычный 10 10 2 2 3 2 2" xfId="44367"/>
    <cellStyle name="Обычный 10 10 2 2 3 3" xfId="24462"/>
    <cellStyle name="Обычный 10 10 2 2 3 3 2" xfId="54317"/>
    <cellStyle name="Обычный 10 10 2 2 3 4" xfId="34417"/>
    <cellStyle name="Обычный 10 10 2 2 4" xfId="6751"/>
    <cellStyle name="Обычный 10 10 2 2 4 2" xfId="16701"/>
    <cellStyle name="Обычный 10 10 2 2 4 2 2" xfId="46556"/>
    <cellStyle name="Обычный 10 10 2 2 4 3" xfId="26651"/>
    <cellStyle name="Обычный 10 10 2 2 4 3 2" xfId="56506"/>
    <cellStyle name="Обычный 10 10 2 2 4 4" xfId="36606"/>
    <cellStyle name="Обычный 10 10 2 2 5" xfId="10066"/>
    <cellStyle name="Обычный 10 10 2 2 5 2" xfId="39921"/>
    <cellStyle name="Обычный 10 10 2 2 6" xfId="20015"/>
    <cellStyle name="Обычный 10 10 2 2 6 2" xfId="49870"/>
    <cellStyle name="Обычный 10 10 2 2 7" xfId="29970"/>
    <cellStyle name="Обычный 10 10 2 3" xfId="98"/>
    <cellStyle name="Обычный 10 10 2 3 2" xfId="5066"/>
    <cellStyle name="Обычный 10 10 2 3 2 2" xfId="15018"/>
    <cellStyle name="Обычный 10 10 2 3 2 2 2" xfId="44873"/>
    <cellStyle name="Обычный 10 10 2 3 2 3" xfId="24968"/>
    <cellStyle name="Обычный 10 10 2 3 2 3 2" xfId="54823"/>
    <cellStyle name="Обычный 10 10 2 3 2 4" xfId="34923"/>
    <cellStyle name="Обычный 10 10 2 3 3" xfId="6753"/>
    <cellStyle name="Обычный 10 10 2 3 3 2" xfId="16703"/>
    <cellStyle name="Обычный 10 10 2 3 3 2 2" xfId="46558"/>
    <cellStyle name="Обычный 10 10 2 3 3 3" xfId="26653"/>
    <cellStyle name="Обычный 10 10 2 3 3 3 2" xfId="56508"/>
    <cellStyle name="Обычный 10 10 2 3 3 4" xfId="36608"/>
    <cellStyle name="Обычный 10 10 2 3 4" xfId="10068"/>
    <cellStyle name="Обычный 10 10 2 3 4 2" xfId="39923"/>
    <cellStyle name="Обычный 10 10 2 3 5" xfId="20017"/>
    <cellStyle name="Обычный 10 10 2 3 5 2" xfId="49872"/>
    <cellStyle name="Обычный 10 10 2 3 6" xfId="29972"/>
    <cellStyle name="Обычный 10 10 2 4" xfId="3737"/>
    <cellStyle name="Обычный 10 10 2 4 2" xfId="13689"/>
    <cellStyle name="Обычный 10 10 2 4 2 2" xfId="43544"/>
    <cellStyle name="Обычный 10 10 2 4 3" xfId="23639"/>
    <cellStyle name="Обычный 10 10 2 4 3 2" xfId="53494"/>
    <cellStyle name="Обычный 10 10 2 4 4" xfId="33594"/>
    <cellStyle name="Обычный 10 10 2 5" xfId="6750"/>
    <cellStyle name="Обычный 10 10 2 5 2" xfId="16700"/>
    <cellStyle name="Обычный 10 10 2 5 2 2" xfId="46555"/>
    <cellStyle name="Обычный 10 10 2 5 3" xfId="26650"/>
    <cellStyle name="Обычный 10 10 2 5 3 2" xfId="56505"/>
    <cellStyle name="Обычный 10 10 2 5 4" xfId="36605"/>
    <cellStyle name="Обычный 10 10 2 6" xfId="10065"/>
    <cellStyle name="Обычный 10 10 2 6 2" xfId="39920"/>
    <cellStyle name="Обычный 10 10 2 7" xfId="20014"/>
    <cellStyle name="Обычный 10 10 2 7 2" xfId="49869"/>
    <cellStyle name="Обычный 10 10 2 8" xfId="29969"/>
    <cellStyle name="Обычный 10 10 3" xfId="99"/>
    <cellStyle name="Обычный 10 10 3 2" xfId="100"/>
    <cellStyle name="Обычный 10 10 3 2 2" xfId="5067"/>
    <cellStyle name="Обычный 10 10 3 2 2 2" xfId="15019"/>
    <cellStyle name="Обычный 10 10 3 2 2 2 2" xfId="44874"/>
    <cellStyle name="Обычный 10 10 3 2 2 3" xfId="24969"/>
    <cellStyle name="Обычный 10 10 3 2 2 3 2" xfId="54824"/>
    <cellStyle name="Обычный 10 10 3 2 2 4" xfId="34924"/>
    <cellStyle name="Обычный 10 10 3 2 3" xfId="6755"/>
    <cellStyle name="Обычный 10 10 3 2 3 2" xfId="16705"/>
    <cellStyle name="Обычный 10 10 3 2 3 2 2" xfId="46560"/>
    <cellStyle name="Обычный 10 10 3 2 3 3" xfId="26655"/>
    <cellStyle name="Обычный 10 10 3 2 3 3 2" xfId="56510"/>
    <cellStyle name="Обычный 10 10 3 2 3 4" xfId="36610"/>
    <cellStyle name="Обычный 10 10 3 2 4" xfId="10070"/>
    <cellStyle name="Обычный 10 10 3 2 4 2" xfId="39925"/>
    <cellStyle name="Обычный 10 10 3 2 5" xfId="20019"/>
    <cellStyle name="Обычный 10 10 3 2 5 2" xfId="49874"/>
    <cellStyle name="Обычный 10 10 3 2 6" xfId="29974"/>
    <cellStyle name="Обычный 10 10 3 3" xfId="4545"/>
    <cellStyle name="Обычный 10 10 3 3 2" xfId="14497"/>
    <cellStyle name="Обычный 10 10 3 3 2 2" xfId="44352"/>
    <cellStyle name="Обычный 10 10 3 3 3" xfId="24447"/>
    <cellStyle name="Обычный 10 10 3 3 3 2" xfId="54302"/>
    <cellStyle name="Обычный 10 10 3 3 4" xfId="34402"/>
    <cellStyle name="Обычный 10 10 3 4" xfId="6754"/>
    <cellStyle name="Обычный 10 10 3 4 2" xfId="16704"/>
    <cellStyle name="Обычный 10 10 3 4 2 2" xfId="46559"/>
    <cellStyle name="Обычный 10 10 3 4 3" xfId="26654"/>
    <cellStyle name="Обычный 10 10 3 4 3 2" xfId="56509"/>
    <cellStyle name="Обычный 10 10 3 4 4" xfId="36609"/>
    <cellStyle name="Обычный 10 10 3 5" xfId="10069"/>
    <cellStyle name="Обычный 10 10 3 5 2" xfId="39924"/>
    <cellStyle name="Обычный 10 10 3 6" xfId="20018"/>
    <cellStyle name="Обычный 10 10 3 6 2" xfId="49873"/>
    <cellStyle name="Обычный 10 10 3 7" xfId="29973"/>
    <cellStyle name="Обычный 10 10 4" xfId="101"/>
    <cellStyle name="Обычный 10 10 4 2" xfId="5068"/>
    <cellStyle name="Обычный 10 10 4 2 2" xfId="15020"/>
    <cellStyle name="Обычный 10 10 4 2 2 2" xfId="44875"/>
    <cellStyle name="Обычный 10 10 4 2 3" xfId="24970"/>
    <cellStyle name="Обычный 10 10 4 2 3 2" xfId="54825"/>
    <cellStyle name="Обычный 10 10 4 2 4" xfId="34925"/>
    <cellStyle name="Обычный 10 10 4 3" xfId="6756"/>
    <cellStyle name="Обычный 10 10 4 3 2" xfId="16706"/>
    <cellStyle name="Обычный 10 10 4 3 2 2" xfId="46561"/>
    <cellStyle name="Обычный 10 10 4 3 3" xfId="26656"/>
    <cellStyle name="Обычный 10 10 4 3 3 2" xfId="56511"/>
    <cellStyle name="Обычный 10 10 4 3 4" xfId="36611"/>
    <cellStyle name="Обычный 10 10 4 4" xfId="10071"/>
    <cellStyle name="Обычный 10 10 4 4 2" xfId="39926"/>
    <cellStyle name="Обычный 10 10 4 5" xfId="20020"/>
    <cellStyle name="Обычный 10 10 4 5 2" xfId="49875"/>
    <cellStyle name="Обычный 10 10 4 6" xfId="29975"/>
    <cellStyle name="Обычный 10 10 5" xfId="3722"/>
    <cellStyle name="Обычный 10 10 5 2" xfId="13674"/>
    <cellStyle name="Обычный 10 10 5 2 2" xfId="43529"/>
    <cellStyle name="Обычный 10 10 5 3" xfId="23624"/>
    <cellStyle name="Обычный 10 10 5 3 2" xfId="53479"/>
    <cellStyle name="Обычный 10 10 5 4" xfId="33579"/>
    <cellStyle name="Обычный 10 10 6" xfId="6749"/>
    <cellStyle name="Обычный 10 10 6 2" xfId="16699"/>
    <cellStyle name="Обычный 10 10 6 2 2" xfId="46554"/>
    <cellStyle name="Обычный 10 10 6 3" xfId="26649"/>
    <cellStyle name="Обычный 10 10 6 3 2" xfId="56504"/>
    <cellStyle name="Обычный 10 10 6 4" xfId="36604"/>
    <cellStyle name="Обычный 10 10 7" xfId="10064"/>
    <cellStyle name="Обычный 10 10 7 2" xfId="39919"/>
    <cellStyle name="Обычный 10 10 8" xfId="20013"/>
    <cellStyle name="Обычный 10 10 8 2" xfId="49868"/>
    <cellStyle name="Обычный 10 10 9" xfId="29968"/>
    <cellStyle name="Обычный 10 11" xfId="102"/>
    <cellStyle name="Обычный 10 11 2" xfId="103"/>
    <cellStyle name="Обычный 10 11 2 2" xfId="104"/>
    <cellStyle name="Обычный 10 11 2 2 2" xfId="5069"/>
    <cellStyle name="Обычный 10 11 2 2 2 2" xfId="15021"/>
    <cellStyle name="Обычный 10 11 2 2 2 2 2" xfId="44876"/>
    <cellStyle name="Обычный 10 11 2 2 2 3" xfId="24971"/>
    <cellStyle name="Обычный 10 11 2 2 2 3 2" xfId="54826"/>
    <cellStyle name="Обычный 10 11 2 2 2 4" xfId="34926"/>
    <cellStyle name="Обычный 10 11 2 2 3" xfId="6759"/>
    <cellStyle name="Обычный 10 11 2 2 3 2" xfId="16709"/>
    <cellStyle name="Обычный 10 11 2 2 3 2 2" xfId="46564"/>
    <cellStyle name="Обычный 10 11 2 2 3 3" xfId="26659"/>
    <cellStyle name="Обычный 10 11 2 2 3 3 2" xfId="56514"/>
    <cellStyle name="Обычный 10 11 2 2 3 4" xfId="36614"/>
    <cellStyle name="Обычный 10 11 2 2 4" xfId="10074"/>
    <cellStyle name="Обычный 10 11 2 2 4 2" xfId="39929"/>
    <cellStyle name="Обычный 10 11 2 2 5" xfId="20023"/>
    <cellStyle name="Обычный 10 11 2 2 5 2" xfId="49878"/>
    <cellStyle name="Обычный 10 11 2 2 6" xfId="29978"/>
    <cellStyle name="Обычный 10 11 2 3" xfId="4559"/>
    <cellStyle name="Обычный 10 11 2 3 2" xfId="14511"/>
    <cellStyle name="Обычный 10 11 2 3 2 2" xfId="44366"/>
    <cellStyle name="Обычный 10 11 2 3 3" xfId="24461"/>
    <cellStyle name="Обычный 10 11 2 3 3 2" xfId="54316"/>
    <cellStyle name="Обычный 10 11 2 3 4" xfId="34416"/>
    <cellStyle name="Обычный 10 11 2 4" xfId="6758"/>
    <cellStyle name="Обычный 10 11 2 4 2" xfId="16708"/>
    <cellStyle name="Обычный 10 11 2 4 2 2" xfId="46563"/>
    <cellStyle name="Обычный 10 11 2 4 3" xfId="26658"/>
    <cellStyle name="Обычный 10 11 2 4 3 2" xfId="56513"/>
    <cellStyle name="Обычный 10 11 2 4 4" xfId="36613"/>
    <cellStyle name="Обычный 10 11 2 5" xfId="10073"/>
    <cellStyle name="Обычный 10 11 2 5 2" xfId="39928"/>
    <cellStyle name="Обычный 10 11 2 6" xfId="20022"/>
    <cellStyle name="Обычный 10 11 2 6 2" xfId="49877"/>
    <cellStyle name="Обычный 10 11 2 7" xfId="29977"/>
    <cellStyle name="Обычный 10 11 3" xfId="105"/>
    <cellStyle name="Обычный 10 11 3 2" xfId="5070"/>
    <cellStyle name="Обычный 10 11 3 2 2" xfId="15022"/>
    <cellStyle name="Обычный 10 11 3 2 2 2" xfId="44877"/>
    <cellStyle name="Обычный 10 11 3 2 3" xfId="24972"/>
    <cellStyle name="Обычный 10 11 3 2 3 2" xfId="54827"/>
    <cellStyle name="Обычный 10 11 3 2 4" xfId="34927"/>
    <cellStyle name="Обычный 10 11 3 3" xfId="6760"/>
    <cellStyle name="Обычный 10 11 3 3 2" xfId="16710"/>
    <cellStyle name="Обычный 10 11 3 3 2 2" xfId="46565"/>
    <cellStyle name="Обычный 10 11 3 3 3" xfId="26660"/>
    <cellStyle name="Обычный 10 11 3 3 3 2" xfId="56515"/>
    <cellStyle name="Обычный 10 11 3 3 4" xfId="36615"/>
    <cellStyle name="Обычный 10 11 3 4" xfId="10075"/>
    <cellStyle name="Обычный 10 11 3 4 2" xfId="39930"/>
    <cellStyle name="Обычный 10 11 3 5" xfId="20024"/>
    <cellStyle name="Обычный 10 11 3 5 2" xfId="49879"/>
    <cellStyle name="Обычный 10 11 3 6" xfId="29979"/>
    <cellStyle name="Обычный 10 11 4" xfId="3736"/>
    <cellStyle name="Обычный 10 11 4 2" xfId="13688"/>
    <cellStyle name="Обычный 10 11 4 2 2" xfId="43543"/>
    <cellStyle name="Обычный 10 11 4 3" xfId="23638"/>
    <cellStyle name="Обычный 10 11 4 3 2" xfId="53493"/>
    <cellStyle name="Обычный 10 11 4 4" xfId="33593"/>
    <cellStyle name="Обычный 10 11 5" xfId="6757"/>
    <cellStyle name="Обычный 10 11 5 2" xfId="16707"/>
    <cellStyle name="Обычный 10 11 5 2 2" xfId="46562"/>
    <cellStyle name="Обычный 10 11 5 3" xfId="26657"/>
    <cellStyle name="Обычный 10 11 5 3 2" xfId="56512"/>
    <cellStyle name="Обычный 10 11 5 4" xfId="36612"/>
    <cellStyle name="Обычный 10 11 6" xfId="10072"/>
    <cellStyle name="Обычный 10 11 6 2" xfId="39927"/>
    <cellStyle name="Обычный 10 11 7" xfId="20021"/>
    <cellStyle name="Обычный 10 11 7 2" xfId="49876"/>
    <cellStyle name="Обычный 10 11 8" xfId="29976"/>
    <cellStyle name="Обычный 10 12" xfId="106"/>
    <cellStyle name="Обычный 10 12 2" xfId="107"/>
    <cellStyle name="Обычный 10 12 2 2" xfId="108"/>
    <cellStyle name="Обычный 10 12 2 2 2" xfId="5071"/>
    <cellStyle name="Обычный 10 12 2 2 2 2" xfId="15023"/>
    <cellStyle name="Обычный 10 12 2 2 2 2 2" xfId="44878"/>
    <cellStyle name="Обычный 10 12 2 2 2 3" xfId="24973"/>
    <cellStyle name="Обычный 10 12 2 2 2 3 2" xfId="54828"/>
    <cellStyle name="Обычный 10 12 2 2 2 4" xfId="34928"/>
    <cellStyle name="Обычный 10 12 2 2 3" xfId="6763"/>
    <cellStyle name="Обычный 10 12 2 2 3 2" xfId="16713"/>
    <cellStyle name="Обычный 10 12 2 2 3 2 2" xfId="46568"/>
    <cellStyle name="Обычный 10 12 2 2 3 3" xfId="26663"/>
    <cellStyle name="Обычный 10 12 2 2 3 3 2" xfId="56518"/>
    <cellStyle name="Обычный 10 12 2 2 3 4" xfId="36618"/>
    <cellStyle name="Обычный 10 12 2 2 4" xfId="10078"/>
    <cellStyle name="Обычный 10 12 2 2 4 2" xfId="39933"/>
    <cellStyle name="Обычный 10 12 2 2 5" xfId="20027"/>
    <cellStyle name="Обычный 10 12 2 2 5 2" xfId="49882"/>
    <cellStyle name="Обычный 10 12 2 2 6" xfId="29982"/>
    <cellStyle name="Обычный 10 12 2 3" xfId="4883"/>
    <cellStyle name="Обычный 10 12 2 3 2" xfId="14835"/>
    <cellStyle name="Обычный 10 12 2 3 2 2" xfId="44690"/>
    <cellStyle name="Обычный 10 12 2 3 3" xfId="24785"/>
    <cellStyle name="Обычный 10 12 2 3 3 2" xfId="54640"/>
    <cellStyle name="Обычный 10 12 2 3 4" xfId="34740"/>
    <cellStyle name="Обычный 10 12 2 4" xfId="6762"/>
    <cellStyle name="Обычный 10 12 2 4 2" xfId="16712"/>
    <cellStyle name="Обычный 10 12 2 4 2 2" xfId="46567"/>
    <cellStyle name="Обычный 10 12 2 4 3" xfId="26662"/>
    <cellStyle name="Обычный 10 12 2 4 3 2" xfId="56517"/>
    <cellStyle name="Обычный 10 12 2 4 4" xfId="36617"/>
    <cellStyle name="Обычный 10 12 2 5" xfId="10077"/>
    <cellStyle name="Обычный 10 12 2 5 2" xfId="39932"/>
    <cellStyle name="Обычный 10 12 2 6" xfId="20026"/>
    <cellStyle name="Обычный 10 12 2 6 2" xfId="49881"/>
    <cellStyle name="Обычный 10 12 2 7" xfId="29981"/>
    <cellStyle name="Обычный 10 12 3" xfId="109"/>
    <cellStyle name="Обычный 10 12 3 2" xfId="5072"/>
    <cellStyle name="Обычный 10 12 3 2 2" xfId="15024"/>
    <cellStyle name="Обычный 10 12 3 2 2 2" xfId="44879"/>
    <cellStyle name="Обычный 10 12 3 2 3" xfId="24974"/>
    <cellStyle name="Обычный 10 12 3 2 3 2" xfId="54829"/>
    <cellStyle name="Обычный 10 12 3 2 4" xfId="34929"/>
    <cellStyle name="Обычный 10 12 3 3" xfId="6764"/>
    <cellStyle name="Обычный 10 12 3 3 2" xfId="16714"/>
    <cellStyle name="Обычный 10 12 3 3 2 2" xfId="46569"/>
    <cellStyle name="Обычный 10 12 3 3 3" xfId="26664"/>
    <cellStyle name="Обычный 10 12 3 3 3 2" xfId="56519"/>
    <cellStyle name="Обычный 10 12 3 3 4" xfId="36619"/>
    <cellStyle name="Обычный 10 12 3 4" xfId="10079"/>
    <cellStyle name="Обычный 10 12 3 4 2" xfId="39934"/>
    <cellStyle name="Обычный 10 12 3 5" xfId="20028"/>
    <cellStyle name="Обычный 10 12 3 5 2" xfId="49883"/>
    <cellStyle name="Обычный 10 12 3 6" xfId="29983"/>
    <cellStyle name="Обычный 10 12 4" xfId="4060"/>
    <cellStyle name="Обычный 10 12 4 2" xfId="14012"/>
    <cellStyle name="Обычный 10 12 4 2 2" xfId="43867"/>
    <cellStyle name="Обычный 10 12 4 3" xfId="23962"/>
    <cellStyle name="Обычный 10 12 4 3 2" xfId="53817"/>
    <cellStyle name="Обычный 10 12 4 4" xfId="33917"/>
    <cellStyle name="Обычный 10 12 5" xfId="6761"/>
    <cellStyle name="Обычный 10 12 5 2" xfId="16711"/>
    <cellStyle name="Обычный 10 12 5 2 2" xfId="46566"/>
    <cellStyle name="Обычный 10 12 5 3" xfId="26661"/>
    <cellStyle name="Обычный 10 12 5 3 2" xfId="56516"/>
    <cellStyle name="Обычный 10 12 5 4" xfId="36616"/>
    <cellStyle name="Обычный 10 12 6" xfId="10076"/>
    <cellStyle name="Обычный 10 12 6 2" xfId="39931"/>
    <cellStyle name="Обычный 10 12 7" xfId="20025"/>
    <cellStyle name="Обычный 10 12 7 2" xfId="49880"/>
    <cellStyle name="Обычный 10 12 8" xfId="29980"/>
    <cellStyle name="Обычный 10 13" xfId="110"/>
    <cellStyle name="Обычный 10 13 2" xfId="111"/>
    <cellStyle name="Обычный 10 13 2 2" xfId="112"/>
    <cellStyle name="Обычный 10 13 2 2 2" xfId="5073"/>
    <cellStyle name="Обычный 10 13 2 2 2 2" xfId="15025"/>
    <cellStyle name="Обычный 10 13 2 2 2 2 2" xfId="44880"/>
    <cellStyle name="Обычный 10 13 2 2 2 3" xfId="24975"/>
    <cellStyle name="Обычный 10 13 2 2 2 3 2" xfId="54830"/>
    <cellStyle name="Обычный 10 13 2 2 2 4" xfId="34930"/>
    <cellStyle name="Обычный 10 13 2 2 3" xfId="6767"/>
    <cellStyle name="Обычный 10 13 2 2 3 2" xfId="16717"/>
    <cellStyle name="Обычный 10 13 2 2 3 2 2" xfId="46572"/>
    <cellStyle name="Обычный 10 13 2 2 3 3" xfId="26667"/>
    <cellStyle name="Обычный 10 13 2 2 3 3 2" xfId="56522"/>
    <cellStyle name="Обычный 10 13 2 2 3 4" xfId="36622"/>
    <cellStyle name="Обычный 10 13 2 2 4" xfId="10082"/>
    <cellStyle name="Обычный 10 13 2 2 4 2" xfId="39937"/>
    <cellStyle name="Обычный 10 13 2 2 5" xfId="20031"/>
    <cellStyle name="Обычный 10 13 2 2 5 2" xfId="49886"/>
    <cellStyle name="Обычный 10 13 2 2 6" xfId="29986"/>
    <cellStyle name="Обычный 10 13 2 3" xfId="4970"/>
    <cellStyle name="Обычный 10 13 2 3 2" xfId="14922"/>
    <cellStyle name="Обычный 10 13 2 3 2 2" xfId="44777"/>
    <cellStyle name="Обычный 10 13 2 3 3" xfId="24872"/>
    <cellStyle name="Обычный 10 13 2 3 3 2" xfId="54727"/>
    <cellStyle name="Обычный 10 13 2 3 4" xfId="34827"/>
    <cellStyle name="Обычный 10 13 2 4" xfId="6766"/>
    <cellStyle name="Обычный 10 13 2 4 2" xfId="16716"/>
    <cellStyle name="Обычный 10 13 2 4 2 2" xfId="46571"/>
    <cellStyle name="Обычный 10 13 2 4 3" xfId="26666"/>
    <cellStyle name="Обычный 10 13 2 4 3 2" xfId="56521"/>
    <cellStyle name="Обычный 10 13 2 4 4" xfId="36621"/>
    <cellStyle name="Обычный 10 13 2 5" xfId="10081"/>
    <cellStyle name="Обычный 10 13 2 5 2" xfId="39936"/>
    <cellStyle name="Обычный 10 13 2 6" xfId="20030"/>
    <cellStyle name="Обычный 10 13 2 6 2" xfId="49885"/>
    <cellStyle name="Обычный 10 13 2 7" xfId="29985"/>
    <cellStyle name="Обычный 10 13 3" xfId="113"/>
    <cellStyle name="Обычный 10 13 3 2" xfId="5074"/>
    <cellStyle name="Обычный 10 13 3 2 2" xfId="15026"/>
    <cellStyle name="Обычный 10 13 3 2 2 2" xfId="44881"/>
    <cellStyle name="Обычный 10 13 3 2 3" xfId="24976"/>
    <cellStyle name="Обычный 10 13 3 2 3 2" xfId="54831"/>
    <cellStyle name="Обычный 10 13 3 2 4" xfId="34931"/>
    <cellStyle name="Обычный 10 13 3 3" xfId="6768"/>
    <cellStyle name="Обычный 10 13 3 3 2" xfId="16718"/>
    <cellStyle name="Обычный 10 13 3 3 2 2" xfId="46573"/>
    <cellStyle name="Обычный 10 13 3 3 3" xfId="26668"/>
    <cellStyle name="Обычный 10 13 3 3 3 2" xfId="56523"/>
    <cellStyle name="Обычный 10 13 3 3 4" xfId="36623"/>
    <cellStyle name="Обычный 10 13 3 4" xfId="10083"/>
    <cellStyle name="Обычный 10 13 3 4 2" xfId="39938"/>
    <cellStyle name="Обычный 10 13 3 5" xfId="20032"/>
    <cellStyle name="Обычный 10 13 3 5 2" xfId="49887"/>
    <cellStyle name="Обычный 10 13 3 6" xfId="29987"/>
    <cellStyle name="Обычный 10 13 4" xfId="4147"/>
    <cellStyle name="Обычный 10 13 4 2" xfId="14099"/>
    <cellStyle name="Обычный 10 13 4 2 2" xfId="43954"/>
    <cellStyle name="Обычный 10 13 4 3" xfId="24049"/>
    <cellStyle name="Обычный 10 13 4 3 2" xfId="53904"/>
    <cellStyle name="Обычный 10 13 4 4" xfId="34004"/>
    <cellStyle name="Обычный 10 13 5" xfId="6765"/>
    <cellStyle name="Обычный 10 13 5 2" xfId="16715"/>
    <cellStyle name="Обычный 10 13 5 2 2" xfId="46570"/>
    <cellStyle name="Обычный 10 13 5 3" xfId="26665"/>
    <cellStyle name="Обычный 10 13 5 3 2" xfId="56520"/>
    <cellStyle name="Обычный 10 13 5 4" xfId="36620"/>
    <cellStyle name="Обычный 10 13 6" xfId="10080"/>
    <cellStyle name="Обычный 10 13 6 2" xfId="39935"/>
    <cellStyle name="Обычный 10 13 7" xfId="20029"/>
    <cellStyle name="Обычный 10 13 7 2" xfId="49884"/>
    <cellStyle name="Обычный 10 13 8" xfId="29984"/>
    <cellStyle name="Обычный 10 14" xfId="114"/>
    <cellStyle name="Обычный 10 14 2" xfId="115"/>
    <cellStyle name="Обычный 10 14 2 2" xfId="5075"/>
    <cellStyle name="Обычный 10 14 2 2 2" xfId="15027"/>
    <cellStyle name="Обычный 10 14 2 2 2 2" xfId="44882"/>
    <cellStyle name="Обычный 10 14 2 2 3" xfId="24977"/>
    <cellStyle name="Обычный 10 14 2 2 3 2" xfId="54832"/>
    <cellStyle name="Обычный 10 14 2 2 4" xfId="34932"/>
    <cellStyle name="Обычный 10 14 2 3" xfId="6770"/>
    <cellStyle name="Обычный 10 14 2 3 2" xfId="16720"/>
    <cellStyle name="Обычный 10 14 2 3 2 2" xfId="46575"/>
    <cellStyle name="Обычный 10 14 2 3 3" xfId="26670"/>
    <cellStyle name="Обычный 10 14 2 3 3 2" xfId="56525"/>
    <cellStyle name="Обычный 10 14 2 3 4" xfId="36625"/>
    <cellStyle name="Обычный 10 14 2 4" xfId="10085"/>
    <cellStyle name="Обычный 10 14 2 4 2" xfId="39940"/>
    <cellStyle name="Обычный 10 14 2 5" xfId="20034"/>
    <cellStyle name="Обычный 10 14 2 5 2" xfId="49889"/>
    <cellStyle name="Обычный 10 14 2 6" xfId="29989"/>
    <cellStyle name="Обычный 10 14 3" xfId="4242"/>
    <cellStyle name="Обычный 10 14 3 2" xfId="14194"/>
    <cellStyle name="Обычный 10 14 3 2 2" xfId="44049"/>
    <cellStyle name="Обычный 10 14 3 3" xfId="24144"/>
    <cellStyle name="Обычный 10 14 3 3 2" xfId="53999"/>
    <cellStyle name="Обычный 10 14 3 4" xfId="34099"/>
    <cellStyle name="Обычный 10 14 4" xfId="6769"/>
    <cellStyle name="Обычный 10 14 4 2" xfId="16719"/>
    <cellStyle name="Обычный 10 14 4 2 2" xfId="46574"/>
    <cellStyle name="Обычный 10 14 4 3" xfId="26669"/>
    <cellStyle name="Обычный 10 14 4 3 2" xfId="56524"/>
    <cellStyle name="Обычный 10 14 4 4" xfId="36624"/>
    <cellStyle name="Обычный 10 14 5" xfId="10084"/>
    <cellStyle name="Обычный 10 14 5 2" xfId="39939"/>
    <cellStyle name="Обычный 10 14 6" xfId="20033"/>
    <cellStyle name="Обычный 10 14 6 2" xfId="49888"/>
    <cellStyle name="Обычный 10 14 7" xfId="29988"/>
    <cellStyle name="Обычный 10 15" xfId="116"/>
    <cellStyle name="Обычный 10 15 2" xfId="5063"/>
    <cellStyle name="Обычный 10 15 2 2" xfId="15015"/>
    <cellStyle name="Обычный 10 15 2 2 2" xfId="44870"/>
    <cellStyle name="Обычный 10 15 2 3" xfId="24965"/>
    <cellStyle name="Обычный 10 15 2 3 2" xfId="54820"/>
    <cellStyle name="Обычный 10 15 2 4" xfId="34920"/>
    <cellStyle name="Обычный 10 15 3" xfId="6771"/>
    <cellStyle name="Обычный 10 15 3 2" xfId="16721"/>
    <cellStyle name="Обычный 10 15 3 2 2" xfId="46576"/>
    <cellStyle name="Обычный 10 15 3 3" xfId="26671"/>
    <cellStyle name="Обычный 10 15 3 3 2" xfId="56526"/>
    <cellStyle name="Обычный 10 15 3 4" xfId="36626"/>
    <cellStyle name="Обычный 10 15 4" xfId="10086"/>
    <cellStyle name="Обычный 10 15 4 2" xfId="39941"/>
    <cellStyle name="Обычный 10 15 5" xfId="20035"/>
    <cellStyle name="Обычный 10 15 5 2" xfId="49890"/>
    <cellStyle name="Обычный 10 15 6" xfId="29990"/>
    <cellStyle name="Обычный 10 16" xfId="117"/>
    <cellStyle name="Обычный 10 16 2" xfId="6713"/>
    <cellStyle name="Обычный 10 16 2 2" xfId="16665"/>
    <cellStyle name="Обычный 10 16 2 2 2" xfId="46520"/>
    <cellStyle name="Обычный 10 16 2 3" xfId="26615"/>
    <cellStyle name="Обычный 10 16 2 3 2" xfId="56470"/>
    <cellStyle name="Обычный 10 16 2 4" xfId="36570"/>
    <cellStyle name="Обычный 10 16 3" xfId="6772"/>
    <cellStyle name="Обычный 10 16 3 2" xfId="16722"/>
    <cellStyle name="Обычный 10 16 3 2 2" xfId="46577"/>
    <cellStyle name="Обычный 10 16 3 3" xfId="26672"/>
    <cellStyle name="Обычный 10 16 3 3 2" xfId="56527"/>
    <cellStyle name="Обычный 10 16 3 4" xfId="36627"/>
    <cellStyle name="Обычный 10 16 4" xfId="10087"/>
    <cellStyle name="Обычный 10 16 4 2" xfId="39942"/>
    <cellStyle name="Обычный 10 16 5" xfId="20036"/>
    <cellStyle name="Обычный 10 16 5 2" xfId="49891"/>
    <cellStyle name="Обычный 10 16 6" xfId="29991"/>
    <cellStyle name="Обычный 10 17" xfId="93"/>
    <cellStyle name="Обычный 10 17 2" xfId="6732"/>
    <cellStyle name="Обычный 10 17 2 2" xfId="16682"/>
    <cellStyle name="Обычный 10 17 2 2 2" xfId="46537"/>
    <cellStyle name="Обычный 10 17 2 3" xfId="26632"/>
    <cellStyle name="Обычный 10 17 2 3 2" xfId="56487"/>
    <cellStyle name="Обычный 10 17 2 4" xfId="36587"/>
    <cellStyle name="Обычный 10 17 3" xfId="6748"/>
    <cellStyle name="Обычный 10 17 3 2" xfId="16698"/>
    <cellStyle name="Обычный 10 17 3 2 2" xfId="46553"/>
    <cellStyle name="Обычный 10 17 3 3" xfId="26648"/>
    <cellStyle name="Обычный 10 17 3 3 2" xfId="56503"/>
    <cellStyle name="Обычный 10 17 3 4" xfId="36603"/>
    <cellStyle name="Обычный 10 17 4" xfId="10063"/>
    <cellStyle name="Обычный 10 17 4 2" xfId="39918"/>
    <cellStyle name="Обычный 10 17 5" xfId="20012"/>
    <cellStyle name="Обычный 10 17 5 2" xfId="49867"/>
    <cellStyle name="Обычный 10 17 6" xfId="29967"/>
    <cellStyle name="Обычный 10 18" xfId="3418"/>
    <cellStyle name="Обычный 10 18 2" xfId="13371"/>
    <cellStyle name="Обычный 10 18 2 2" xfId="43226"/>
    <cellStyle name="Обычный 10 18 3" xfId="23321"/>
    <cellStyle name="Обычный 10 18 3 2" xfId="53176"/>
    <cellStyle name="Обычный 10 18 4" xfId="33276"/>
    <cellStyle name="Обычный 10 19" xfId="6736"/>
    <cellStyle name="Обычный 10 19 2" xfId="16686"/>
    <cellStyle name="Обычный 10 19 2 2" xfId="46541"/>
    <cellStyle name="Обычный 10 19 3" xfId="26636"/>
    <cellStyle name="Обычный 10 19 3 2" xfId="56491"/>
    <cellStyle name="Обычный 10 19 4" xfId="36591"/>
    <cellStyle name="Обычный 10 2" xfId="84"/>
    <cellStyle name="Обычный 10 2 10" xfId="119"/>
    <cellStyle name="Обычный 10 2 10 2" xfId="120"/>
    <cellStyle name="Обычный 10 2 10 2 2" xfId="121"/>
    <cellStyle name="Обычный 10 2 10 2 2 2" xfId="5076"/>
    <cellStyle name="Обычный 10 2 10 2 2 2 2" xfId="15028"/>
    <cellStyle name="Обычный 10 2 10 2 2 2 2 2" xfId="44883"/>
    <cellStyle name="Обычный 10 2 10 2 2 2 3" xfId="24978"/>
    <cellStyle name="Обычный 10 2 10 2 2 2 3 2" xfId="54833"/>
    <cellStyle name="Обычный 10 2 10 2 2 2 4" xfId="34933"/>
    <cellStyle name="Обычный 10 2 10 2 2 3" xfId="6776"/>
    <cellStyle name="Обычный 10 2 10 2 2 3 2" xfId="16726"/>
    <cellStyle name="Обычный 10 2 10 2 2 3 2 2" xfId="46581"/>
    <cellStyle name="Обычный 10 2 10 2 2 3 3" xfId="26676"/>
    <cellStyle name="Обычный 10 2 10 2 2 3 3 2" xfId="56531"/>
    <cellStyle name="Обычный 10 2 10 2 2 3 4" xfId="36631"/>
    <cellStyle name="Обычный 10 2 10 2 2 4" xfId="10091"/>
    <cellStyle name="Обычный 10 2 10 2 2 4 2" xfId="39946"/>
    <cellStyle name="Обычный 10 2 10 2 2 5" xfId="20040"/>
    <cellStyle name="Обычный 10 2 10 2 2 5 2" xfId="49895"/>
    <cellStyle name="Обычный 10 2 10 2 2 6" xfId="29995"/>
    <cellStyle name="Обычный 10 2 10 2 3" xfId="4561"/>
    <cellStyle name="Обычный 10 2 10 2 3 2" xfId="14513"/>
    <cellStyle name="Обычный 10 2 10 2 3 2 2" xfId="44368"/>
    <cellStyle name="Обычный 10 2 10 2 3 3" xfId="24463"/>
    <cellStyle name="Обычный 10 2 10 2 3 3 2" xfId="54318"/>
    <cellStyle name="Обычный 10 2 10 2 3 4" xfId="34418"/>
    <cellStyle name="Обычный 10 2 10 2 4" xfId="6775"/>
    <cellStyle name="Обычный 10 2 10 2 4 2" xfId="16725"/>
    <cellStyle name="Обычный 10 2 10 2 4 2 2" xfId="46580"/>
    <cellStyle name="Обычный 10 2 10 2 4 3" xfId="26675"/>
    <cellStyle name="Обычный 10 2 10 2 4 3 2" xfId="56530"/>
    <cellStyle name="Обычный 10 2 10 2 4 4" xfId="36630"/>
    <cellStyle name="Обычный 10 2 10 2 5" xfId="10090"/>
    <cellStyle name="Обычный 10 2 10 2 5 2" xfId="39945"/>
    <cellStyle name="Обычный 10 2 10 2 6" xfId="20039"/>
    <cellStyle name="Обычный 10 2 10 2 6 2" xfId="49894"/>
    <cellStyle name="Обычный 10 2 10 2 7" xfId="29994"/>
    <cellStyle name="Обычный 10 2 10 3" xfId="122"/>
    <cellStyle name="Обычный 10 2 10 3 2" xfId="5077"/>
    <cellStyle name="Обычный 10 2 10 3 2 2" xfId="15029"/>
    <cellStyle name="Обычный 10 2 10 3 2 2 2" xfId="44884"/>
    <cellStyle name="Обычный 10 2 10 3 2 3" xfId="24979"/>
    <cellStyle name="Обычный 10 2 10 3 2 3 2" xfId="54834"/>
    <cellStyle name="Обычный 10 2 10 3 2 4" xfId="34934"/>
    <cellStyle name="Обычный 10 2 10 3 3" xfId="6777"/>
    <cellStyle name="Обычный 10 2 10 3 3 2" xfId="16727"/>
    <cellStyle name="Обычный 10 2 10 3 3 2 2" xfId="46582"/>
    <cellStyle name="Обычный 10 2 10 3 3 3" xfId="26677"/>
    <cellStyle name="Обычный 10 2 10 3 3 3 2" xfId="56532"/>
    <cellStyle name="Обычный 10 2 10 3 3 4" xfId="36632"/>
    <cellStyle name="Обычный 10 2 10 3 4" xfId="10092"/>
    <cellStyle name="Обычный 10 2 10 3 4 2" xfId="39947"/>
    <cellStyle name="Обычный 10 2 10 3 5" xfId="20041"/>
    <cellStyle name="Обычный 10 2 10 3 5 2" xfId="49896"/>
    <cellStyle name="Обычный 10 2 10 3 6" xfId="29996"/>
    <cellStyle name="Обычный 10 2 10 4" xfId="3738"/>
    <cellStyle name="Обычный 10 2 10 4 2" xfId="13690"/>
    <cellStyle name="Обычный 10 2 10 4 2 2" xfId="43545"/>
    <cellStyle name="Обычный 10 2 10 4 3" xfId="23640"/>
    <cellStyle name="Обычный 10 2 10 4 3 2" xfId="53495"/>
    <cellStyle name="Обычный 10 2 10 4 4" xfId="33595"/>
    <cellStyle name="Обычный 10 2 10 5" xfId="6774"/>
    <cellStyle name="Обычный 10 2 10 5 2" xfId="16724"/>
    <cellStyle name="Обычный 10 2 10 5 2 2" xfId="46579"/>
    <cellStyle name="Обычный 10 2 10 5 3" xfId="26674"/>
    <cellStyle name="Обычный 10 2 10 5 3 2" xfId="56529"/>
    <cellStyle name="Обычный 10 2 10 5 4" xfId="36629"/>
    <cellStyle name="Обычный 10 2 10 6" xfId="10089"/>
    <cellStyle name="Обычный 10 2 10 6 2" xfId="39944"/>
    <cellStyle name="Обычный 10 2 10 7" xfId="20038"/>
    <cellStyle name="Обычный 10 2 10 7 2" xfId="49893"/>
    <cellStyle name="Обычный 10 2 10 8" xfId="29993"/>
    <cellStyle name="Обычный 10 2 11" xfId="123"/>
    <cellStyle name="Обычный 10 2 11 2" xfId="124"/>
    <cellStyle name="Обычный 10 2 11 2 2" xfId="125"/>
    <cellStyle name="Обычный 10 2 11 2 2 2" xfId="5078"/>
    <cellStyle name="Обычный 10 2 11 2 2 2 2" xfId="15030"/>
    <cellStyle name="Обычный 10 2 11 2 2 2 2 2" xfId="44885"/>
    <cellStyle name="Обычный 10 2 11 2 2 2 3" xfId="24980"/>
    <cellStyle name="Обычный 10 2 11 2 2 2 3 2" xfId="54835"/>
    <cellStyle name="Обычный 10 2 11 2 2 2 4" xfId="34935"/>
    <cellStyle name="Обычный 10 2 11 2 2 3" xfId="6780"/>
    <cellStyle name="Обычный 10 2 11 2 2 3 2" xfId="16730"/>
    <cellStyle name="Обычный 10 2 11 2 2 3 2 2" xfId="46585"/>
    <cellStyle name="Обычный 10 2 11 2 2 3 3" xfId="26680"/>
    <cellStyle name="Обычный 10 2 11 2 2 3 3 2" xfId="56535"/>
    <cellStyle name="Обычный 10 2 11 2 2 3 4" xfId="36635"/>
    <cellStyle name="Обычный 10 2 11 2 2 4" xfId="10095"/>
    <cellStyle name="Обычный 10 2 11 2 2 4 2" xfId="39950"/>
    <cellStyle name="Обычный 10 2 11 2 2 5" xfId="20044"/>
    <cellStyle name="Обычный 10 2 11 2 2 5 2" xfId="49899"/>
    <cellStyle name="Обычный 10 2 11 2 2 6" xfId="29999"/>
    <cellStyle name="Обычный 10 2 11 2 3" xfId="4884"/>
    <cellStyle name="Обычный 10 2 11 2 3 2" xfId="14836"/>
    <cellStyle name="Обычный 10 2 11 2 3 2 2" xfId="44691"/>
    <cellStyle name="Обычный 10 2 11 2 3 3" xfId="24786"/>
    <cellStyle name="Обычный 10 2 11 2 3 3 2" xfId="54641"/>
    <cellStyle name="Обычный 10 2 11 2 3 4" xfId="34741"/>
    <cellStyle name="Обычный 10 2 11 2 4" xfId="6779"/>
    <cellStyle name="Обычный 10 2 11 2 4 2" xfId="16729"/>
    <cellStyle name="Обычный 10 2 11 2 4 2 2" xfId="46584"/>
    <cellStyle name="Обычный 10 2 11 2 4 3" xfId="26679"/>
    <cellStyle name="Обычный 10 2 11 2 4 3 2" xfId="56534"/>
    <cellStyle name="Обычный 10 2 11 2 4 4" xfId="36634"/>
    <cellStyle name="Обычный 10 2 11 2 5" xfId="10094"/>
    <cellStyle name="Обычный 10 2 11 2 5 2" xfId="39949"/>
    <cellStyle name="Обычный 10 2 11 2 6" xfId="20043"/>
    <cellStyle name="Обычный 10 2 11 2 6 2" xfId="49898"/>
    <cellStyle name="Обычный 10 2 11 2 7" xfId="29998"/>
    <cellStyle name="Обычный 10 2 11 3" xfId="126"/>
    <cellStyle name="Обычный 10 2 11 3 2" xfId="5079"/>
    <cellStyle name="Обычный 10 2 11 3 2 2" xfId="15031"/>
    <cellStyle name="Обычный 10 2 11 3 2 2 2" xfId="44886"/>
    <cellStyle name="Обычный 10 2 11 3 2 3" xfId="24981"/>
    <cellStyle name="Обычный 10 2 11 3 2 3 2" xfId="54836"/>
    <cellStyle name="Обычный 10 2 11 3 2 4" xfId="34936"/>
    <cellStyle name="Обычный 10 2 11 3 3" xfId="6781"/>
    <cellStyle name="Обычный 10 2 11 3 3 2" xfId="16731"/>
    <cellStyle name="Обычный 10 2 11 3 3 2 2" xfId="46586"/>
    <cellStyle name="Обычный 10 2 11 3 3 3" xfId="26681"/>
    <cellStyle name="Обычный 10 2 11 3 3 3 2" xfId="56536"/>
    <cellStyle name="Обычный 10 2 11 3 3 4" xfId="36636"/>
    <cellStyle name="Обычный 10 2 11 3 4" xfId="10096"/>
    <cellStyle name="Обычный 10 2 11 3 4 2" xfId="39951"/>
    <cellStyle name="Обычный 10 2 11 3 5" xfId="20045"/>
    <cellStyle name="Обычный 10 2 11 3 5 2" xfId="49900"/>
    <cellStyle name="Обычный 10 2 11 3 6" xfId="30000"/>
    <cellStyle name="Обычный 10 2 11 4" xfId="4061"/>
    <cellStyle name="Обычный 10 2 11 4 2" xfId="14013"/>
    <cellStyle name="Обычный 10 2 11 4 2 2" xfId="43868"/>
    <cellStyle name="Обычный 10 2 11 4 3" xfId="23963"/>
    <cellStyle name="Обычный 10 2 11 4 3 2" xfId="53818"/>
    <cellStyle name="Обычный 10 2 11 4 4" xfId="33918"/>
    <cellStyle name="Обычный 10 2 11 5" xfId="6778"/>
    <cellStyle name="Обычный 10 2 11 5 2" xfId="16728"/>
    <cellStyle name="Обычный 10 2 11 5 2 2" xfId="46583"/>
    <cellStyle name="Обычный 10 2 11 5 3" xfId="26678"/>
    <cellStyle name="Обычный 10 2 11 5 3 2" xfId="56533"/>
    <cellStyle name="Обычный 10 2 11 5 4" xfId="36633"/>
    <cellStyle name="Обычный 10 2 11 6" xfId="10093"/>
    <cellStyle name="Обычный 10 2 11 6 2" xfId="39948"/>
    <cellStyle name="Обычный 10 2 11 7" xfId="20042"/>
    <cellStyle name="Обычный 10 2 11 7 2" xfId="49897"/>
    <cellStyle name="Обычный 10 2 11 8" xfId="29997"/>
    <cellStyle name="Обычный 10 2 12" xfId="127"/>
    <cellStyle name="Обычный 10 2 12 2" xfId="128"/>
    <cellStyle name="Обычный 10 2 12 2 2" xfId="129"/>
    <cellStyle name="Обычный 10 2 12 2 2 2" xfId="5080"/>
    <cellStyle name="Обычный 10 2 12 2 2 2 2" xfId="15032"/>
    <cellStyle name="Обычный 10 2 12 2 2 2 2 2" xfId="44887"/>
    <cellStyle name="Обычный 10 2 12 2 2 2 3" xfId="24982"/>
    <cellStyle name="Обычный 10 2 12 2 2 2 3 2" xfId="54837"/>
    <cellStyle name="Обычный 10 2 12 2 2 2 4" xfId="34937"/>
    <cellStyle name="Обычный 10 2 12 2 2 3" xfId="6784"/>
    <cellStyle name="Обычный 10 2 12 2 2 3 2" xfId="16734"/>
    <cellStyle name="Обычный 10 2 12 2 2 3 2 2" xfId="46589"/>
    <cellStyle name="Обычный 10 2 12 2 2 3 3" xfId="26684"/>
    <cellStyle name="Обычный 10 2 12 2 2 3 3 2" xfId="56539"/>
    <cellStyle name="Обычный 10 2 12 2 2 3 4" xfId="36639"/>
    <cellStyle name="Обычный 10 2 12 2 2 4" xfId="10099"/>
    <cellStyle name="Обычный 10 2 12 2 2 4 2" xfId="39954"/>
    <cellStyle name="Обычный 10 2 12 2 2 5" xfId="20048"/>
    <cellStyle name="Обычный 10 2 12 2 2 5 2" xfId="49903"/>
    <cellStyle name="Обычный 10 2 12 2 2 6" xfId="30003"/>
    <cellStyle name="Обычный 10 2 12 2 3" xfId="4971"/>
    <cellStyle name="Обычный 10 2 12 2 3 2" xfId="14923"/>
    <cellStyle name="Обычный 10 2 12 2 3 2 2" xfId="44778"/>
    <cellStyle name="Обычный 10 2 12 2 3 3" xfId="24873"/>
    <cellStyle name="Обычный 10 2 12 2 3 3 2" xfId="54728"/>
    <cellStyle name="Обычный 10 2 12 2 3 4" xfId="34828"/>
    <cellStyle name="Обычный 10 2 12 2 4" xfId="6783"/>
    <cellStyle name="Обычный 10 2 12 2 4 2" xfId="16733"/>
    <cellStyle name="Обычный 10 2 12 2 4 2 2" xfId="46588"/>
    <cellStyle name="Обычный 10 2 12 2 4 3" xfId="26683"/>
    <cellStyle name="Обычный 10 2 12 2 4 3 2" xfId="56538"/>
    <cellStyle name="Обычный 10 2 12 2 4 4" xfId="36638"/>
    <cellStyle name="Обычный 10 2 12 2 5" xfId="10098"/>
    <cellStyle name="Обычный 10 2 12 2 5 2" xfId="39953"/>
    <cellStyle name="Обычный 10 2 12 2 6" xfId="20047"/>
    <cellStyle name="Обычный 10 2 12 2 6 2" xfId="49902"/>
    <cellStyle name="Обычный 10 2 12 2 7" xfId="30002"/>
    <cellStyle name="Обычный 10 2 12 3" xfId="130"/>
    <cellStyle name="Обычный 10 2 12 3 2" xfId="5081"/>
    <cellStyle name="Обычный 10 2 12 3 2 2" xfId="15033"/>
    <cellStyle name="Обычный 10 2 12 3 2 2 2" xfId="44888"/>
    <cellStyle name="Обычный 10 2 12 3 2 3" xfId="24983"/>
    <cellStyle name="Обычный 10 2 12 3 2 3 2" xfId="54838"/>
    <cellStyle name="Обычный 10 2 12 3 2 4" xfId="34938"/>
    <cellStyle name="Обычный 10 2 12 3 3" xfId="6785"/>
    <cellStyle name="Обычный 10 2 12 3 3 2" xfId="16735"/>
    <cellStyle name="Обычный 10 2 12 3 3 2 2" xfId="46590"/>
    <cellStyle name="Обычный 10 2 12 3 3 3" xfId="26685"/>
    <cellStyle name="Обычный 10 2 12 3 3 3 2" xfId="56540"/>
    <cellStyle name="Обычный 10 2 12 3 3 4" xfId="36640"/>
    <cellStyle name="Обычный 10 2 12 3 4" xfId="10100"/>
    <cellStyle name="Обычный 10 2 12 3 4 2" xfId="39955"/>
    <cellStyle name="Обычный 10 2 12 3 5" xfId="20049"/>
    <cellStyle name="Обычный 10 2 12 3 5 2" xfId="49904"/>
    <cellStyle name="Обычный 10 2 12 3 6" xfId="30004"/>
    <cellStyle name="Обычный 10 2 12 4" xfId="4148"/>
    <cellStyle name="Обычный 10 2 12 4 2" xfId="14100"/>
    <cellStyle name="Обычный 10 2 12 4 2 2" xfId="43955"/>
    <cellStyle name="Обычный 10 2 12 4 3" xfId="24050"/>
    <cellStyle name="Обычный 10 2 12 4 3 2" xfId="53905"/>
    <cellStyle name="Обычный 10 2 12 4 4" xfId="34005"/>
    <cellStyle name="Обычный 10 2 12 5" xfId="6782"/>
    <cellStyle name="Обычный 10 2 12 5 2" xfId="16732"/>
    <cellStyle name="Обычный 10 2 12 5 2 2" xfId="46587"/>
    <cellStyle name="Обычный 10 2 12 5 3" xfId="26682"/>
    <cellStyle name="Обычный 10 2 12 5 3 2" xfId="56537"/>
    <cellStyle name="Обычный 10 2 12 5 4" xfId="36637"/>
    <cellStyle name="Обычный 10 2 12 6" xfId="10097"/>
    <cellStyle name="Обычный 10 2 12 6 2" xfId="39952"/>
    <cellStyle name="Обычный 10 2 12 7" xfId="20046"/>
    <cellStyle name="Обычный 10 2 12 7 2" xfId="49901"/>
    <cellStyle name="Обычный 10 2 12 8" xfId="30001"/>
    <cellStyle name="Обычный 10 2 13" xfId="131"/>
    <cellStyle name="Обычный 10 2 13 2" xfId="132"/>
    <cellStyle name="Обычный 10 2 13 2 2" xfId="5082"/>
    <cellStyle name="Обычный 10 2 13 2 2 2" xfId="15034"/>
    <cellStyle name="Обычный 10 2 13 2 2 2 2" xfId="44889"/>
    <cellStyle name="Обычный 10 2 13 2 2 3" xfId="24984"/>
    <cellStyle name="Обычный 10 2 13 2 2 3 2" xfId="54839"/>
    <cellStyle name="Обычный 10 2 13 2 2 4" xfId="34939"/>
    <cellStyle name="Обычный 10 2 13 2 3" xfId="6787"/>
    <cellStyle name="Обычный 10 2 13 2 3 2" xfId="16737"/>
    <cellStyle name="Обычный 10 2 13 2 3 2 2" xfId="46592"/>
    <cellStyle name="Обычный 10 2 13 2 3 3" xfId="26687"/>
    <cellStyle name="Обычный 10 2 13 2 3 3 2" xfId="56542"/>
    <cellStyle name="Обычный 10 2 13 2 3 4" xfId="36642"/>
    <cellStyle name="Обычный 10 2 13 2 4" xfId="10102"/>
    <cellStyle name="Обычный 10 2 13 2 4 2" xfId="39957"/>
    <cellStyle name="Обычный 10 2 13 2 5" xfId="20051"/>
    <cellStyle name="Обычный 10 2 13 2 5 2" xfId="49906"/>
    <cellStyle name="Обычный 10 2 13 2 6" xfId="30006"/>
    <cellStyle name="Обычный 10 2 13 3" xfId="4251"/>
    <cellStyle name="Обычный 10 2 13 3 2" xfId="14203"/>
    <cellStyle name="Обычный 10 2 13 3 2 2" xfId="44058"/>
    <cellStyle name="Обычный 10 2 13 3 3" xfId="24153"/>
    <cellStyle name="Обычный 10 2 13 3 3 2" xfId="54008"/>
    <cellStyle name="Обычный 10 2 13 3 4" xfId="34108"/>
    <cellStyle name="Обычный 10 2 13 4" xfId="6786"/>
    <cellStyle name="Обычный 10 2 13 4 2" xfId="16736"/>
    <cellStyle name="Обычный 10 2 13 4 2 2" xfId="46591"/>
    <cellStyle name="Обычный 10 2 13 4 3" xfId="26686"/>
    <cellStyle name="Обычный 10 2 13 4 3 2" xfId="56541"/>
    <cellStyle name="Обычный 10 2 13 4 4" xfId="36641"/>
    <cellStyle name="Обычный 10 2 13 5" xfId="10101"/>
    <cellStyle name="Обычный 10 2 13 5 2" xfId="39956"/>
    <cellStyle name="Обычный 10 2 13 6" xfId="20050"/>
    <cellStyle name="Обычный 10 2 13 6 2" xfId="49905"/>
    <cellStyle name="Обычный 10 2 13 7" xfId="30005"/>
    <cellStyle name="Обычный 10 2 14" xfId="133"/>
    <cellStyle name="Обычный 10 2 14 2" xfId="5083"/>
    <cellStyle name="Обычный 10 2 14 2 2" xfId="15035"/>
    <cellStyle name="Обычный 10 2 14 2 2 2" xfId="44890"/>
    <cellStyle name="Обычный 10 2 14 2 3" xfId="24985"/>
    <cellStyle name="Обычный 10 2 14 2 3 2" xfId="54840"/>
    <cellStyle name="Обычный 10 2 14 2 4" xfId="34940"/>
    <cellStyle name="Обычный 10 2 14 3" xfId="6788"/>
    <cellStyle name="Обычный 10 2 14 3 2" xfId="16738"/>
    <cellStyle name="Обычный 10 2 14 3 2 2" xfId="46593"/>
    <cellStyle name="Обычный 10 2 14 3 3" xfId="26688"/>
    <cellStyle name="Обычный 10 2 14 3 3 2" xfId="56543"/>
    <cellStyle name="Обычный 10 2 14 3 4" xfId="36643"/>
    <cellStyle name="Обычный 10 2 14 4" xfId="10103"/>
    <cellStyle name="Обычный 10 2 14 4 2" xfId="39958"/>
    <cellStyle name="Обычный 10 2 14 5" xfId="20052"/>
    <cellStyle name="Обычный 10 2 14 5 2" xfId="49907"/>
    <cellStyle name="Обычный 10 2 14 6" xfId="30007"/>
    <cellStyle name="Обычный 10 2 15" xfId="118"/>
    <cellStyle name="Обычный 10 2 15 2" xfId="6735"/>
    <cellStyle name="Обычный 10 2 15 2 2" xfId="16685"/>
    <cellStyle name="Обычный 10 2 15 2 2 2" xfId="46540"/>
    <cellStyle name="Обычный 10 2 15 2 3" xfId="26635"/>
    <cellStyle name="Обычный 10 2 15 2 3 2" xfId="56490"/>
    <cellStyle name="Обычный 10 2 15 2 4" xfId="36590"/>
    <cellStyle name="Обычный 10 2 15 3" xfId="6773"/>
    <cellStyle name="Обычный 10 2 15 3 2" xfId="16723"/>
    <cellStyle name="Обычный 10 2 15 3 2 2" xfId="46578"/>
    <cellStyle name="Обычный 10 2 15 3 3" xfId="26673"/>
    <cellStyle name="Обычный 10 2 15 3 3 2" xfId="56528"/>
    <cellStyle name="Обычный 10 2 15 3 4" xfId="36628"/>
    <cellStyle name="Обычный 10 2 15 4" xfId="10088"/>
    <cellStyle name="Обычный 10 2 15 4 2" xfId="39943"/>
    <cellStyle name="Обычный 10 2 15 5" xfId="20037"/>
    <cellStyle name="Обычный 10 2 15 5 2" xfId="49892"/>
    <cellStyle name="Обычный 10 2 15 6" xfId="29992"/>
    <cellStyle name="Обычный 10 2 16" xfId="3427"/>
    <cellStyle name="Обычный 10 2 16 2" xfId="13380"/>
    <cellStyle name="Обычный 10 2 16 2 2" xfId="43235"/>
    <cellStyle name="Обычный 10 2 16 3" xfId="23330"/>
    <cellStyle name="Обычный 10 2 16 3 2" xfId="53185"/>
    <cellStyle name="Обычный 10 2 16 4" xfId="33285"/>
    <cellStyle name="Обычный 10 2 17" xfId="6742"/>
    <cellStyle name="Обычный 10 2 17 2" xfId="16692"/>
    <cellStyle name="Обычный 10 2 17 2 2" xfId="46547"/>
    <cellStyle name="Обычный 10 2 17 3" xfId="26642"/>
    <cellStyle name="Обычный 10 2 17 3 2" xfId="56497"/>
    <cellStyle name="Обычный 10 2 17 4" xfId="36597"/>
    <cellStyle name="Обычный 10 2 18" xfId="10057"/>
    <cellStyle name="Обычный 10 2 18 2" xfId="39912"/>
    <cellStyle name="Обычный 10 2 19" xfId="20006"/>
    <cellStyle name="Обычный 10 2 19 2" xfId="49861"/>
    <cellStyle name="Обычный 10 2 2" xfId="134"/>
    <cellStyle name="Обычный 10 2 2 10" xfId="6789"/>
    <cellStyle name="Обычный 10 2 2 10 2" xfId="16739"/>
    <cellStyle name="Обычный 10 2 2 10 2 2" xfId="46594"/>
    <cellStyle name="Обычный 10 2 2 10 3" xfId="26689"/>
    <cellStyle name="Обычный 10 2 2 10 3 2" xfId="56544"/>
    <cellStyle name="Обычный 10 2 2 10 4" xfId="36644"/>
    <cellStyle name="Обычный 10 2 2 11" xfId="10104"/>
    <cellStyle name="Обычный 10 2 2 11 2" xfId="39959"/>
    <cellStyle name="Обычный 10 2 2 12" xfId="20053"/>
    <cellStyle name="Обычный 10 2 2 12 2" xfId="49908"/>
    <cellStyle name="Обычный 10 2 2 13" xfId="30008"/>
    <cellStyle name="Обычный 10 2 2 2" xfId="135"/>
    <cellStyle name="Обычный 10 2 2 2 2" xfId="136"/>
    <cellStyle name="Обычный 10 2 2 2 2 2" xfId="137"/>
    <cellStyle name="Обычный 10 2 2 2 2 2 2" xfId="138"/>
    <cellStyle name="Обычный 10 2 2 2 2 2 2 2" xfId="5084"/>
    <cellStyle name="Обычный 10 2 2 2 2 2 2 2 2" xfId="15036"/>
    <cellStyle name="Обычный 10 2 2 2 2 2 2 2 2 2" xfId="44891"/>
    <cellStyle name="Обычный 10 2 2 2 2 2 2 2 3" xfId="24986"/>
    <cellStyle name="Обычный 10 2 2 2 2 2 2 2 3 2" xfId="54841"/>
    <cellStyle name="Обычный 10 2 2 2 2 2 2 2 4" xfId="34941"/>
    <cellStyle name="Обычный 10 2 2 2 2 2 2 3" xfId="6793"/>
    <cellStyle name="Обычный 10 2 2 2 2 2 2 3 2" xfId="16743"/>
    <cellStyle name="Обычный 10 2 2 2 2 2 2 3 2 2" xfId="46598"/>
    <cellStyle name="Обычный 10 2 2 2 2 2 2 3 3" xfId="26693"/>
    <cellStyle name="Обычный 10 2 2 2 2 2 2 3 3 2" xfId="56548"/>
    <cellStyle name="Обычный 10 2 2 2 2 2 2 3 4" xfId="36648"/>
    <cellStyle name="Обычный 10 2 2 2 2 2 2 4" xfId="10108"/>
    <cellStyle name="Обычный 10 2 2 2 2 2 2 4 2" xfId="39963"/>
    <cellStyle name="Обычный 10 2 2 2 2 2 2 5" xfId="20057"/>
    <cellStyle name="Обычный 10 2 2 2 2 2 2 5 2" xfId="49912"/>
    <cellStyle name="Обычный 10 2 2 2 2 2 2 6" xfId="30012"/>
    <cellStyle name="Обычный 10 2 2 2 2 2 3" xfId="4563"/>
    <cellStyle name="Обычный 10 2 2 2 2 2 3 2" xfId="14515"/>
    <cellStyle name="Обычный 10 2 2 2 2 2 3 2 2" xfId="44370"/>
    <cellStyle name="Обычный 10 2 2 2 2 2 3 3" xfId="24465"/>
    <cellStyle name="Обычный 10 2 2 2 2 2 3 3 2" xfId="54320"/>
    <cellStyle name="Обычный 10 2 2 2 2 2 3 4" xfId="34420"/>
    <cellStyle name="Обычный 10 2 2 2 2 2 4" xfId="6792"/>
    <cellStyle name="Обычный 10 2 2 2 2 2 4 2" xfId="16742"/>
    <cellStyle name="Обычный 10 2 2 2 2 2 4 2 2" xfId="46597"/>
    <cellStyle name="Обычный 10 2 2 2 2 2 4 3" xfId="26692"/>
    <cellStyle name="Обычный 10 2 2 2 2 2 4 3 2" xfId="56547"/>
    <cellStyle name="Обычный 10 2 2 2 2 2 4 4" xfId="36647"/>
    <cellStyle name="Обычный 10 2 2 2 2 2 5" xfId="10107"/>
    <cellStyle name="Обычный 10 2 2 2 2 2 5 2" xfId="39962"/>
    <cellStyle name="Обычный 10 2 2 2 2 2 6" xfId="20056"/>
    <cellStyle name="Обычный 10 2 2 2 2 2 6 2" xfId="49911"/>
    <cellStyle name="Обычный 10 2 2 2 2 2 7" xfId="30011"/>
    <cellStyle name="Обычный 10 2 2 2 2 3" xfId="139"/>
    <cellStyle name="Обычный 10 2 2 2 2 3 2" xfId="5085"/>
    <cellStyle name="Обычный 10 2 2 2 2 3 2 2" xfId="15037"/>
    <cellStyle name="Обычный 10 2 2 2 2 3 2 2 2" xfId="44892"/>
    <cellStyle name="Обычный 10 2 2 2 2 3 2 3" xfId="24987"/>
    <cellStyle name="Обычный 10 2 2 2 2 3 2 3 2" xfId="54842"/>
    <cellStyle name="Обычный 10 2 2 2 2 3 2 4" xfId="34942"/>
    <cellStyle name="Обычный 10 2 2 2 2 3 3" xfId="6794"/>
    <cellStyle name="Обычный 10 2 2 2 2 3 3 2" xfId="16744"/>
    <cellStyle name="Обычный 10 2 2 2 2 3 3 2 2" xfId="46599"/>
    <cellStyle name="Обычный 10 2 2 2 2 3 3 3" xfId="26694"/>
    <cellStyle name="Обычный 10 2 2 2 2 3 3 3 2" xfId="56549"/>
    <cellStyle name="Обычный 10 2 2 2 2 3 3 4" xfId="36649"/>
    <cellStyle name="Обычный 10 2 2 2 2 3 4" xfId="10109"/>
    <cellStyle name="Обычный 10 2 2 2 2 3 4 2" xfId="39964"/>
    <cellStyle name="Обычный 10 2 2 2 2 3 5" xfId="20058"/>
    <cellStyle name="Обычный 10 2 2 2 2 3 5 2" xfId="49913"/>
    <cellStyle name="Обычный 10 2 2 2 2 3 6" xfId="30013"/>
    <cellStyle name="Обычный 10 2 2 2 2 4" xfId="3740"/>
    <cellStyle name="Обычный 10 2 2 2 2 4 2" xfId="13692"/>
    <cellStyle name="Обычный 10 2 2 2 2 4 2 2" xfId="43547"/>
    <cellStyle name="Обычный 10 2 2 2 2 4 3" xfId="23642"/>
    <cellStyle name="Обычный 10 2 2 2 2 4 3 2" xfId="53497"/>
    <cellStyle name="Обычный 10 2 2 2 2 4 4" xfId="33597"/>
    <cellStyle name="Обычный 10 2 2 2 2 5" xfId="6791"/>
    <cellStyle name="Обычный 10 2 2 2 2 5 2" xfId="16741"/>
    <cellStyle name="Обычный 10 2 2 2 2 5 2 2" xfId="46596"/>
    <cellStyle name="Обычный 10 2 2 2 2 5 3" xfId="26691"/>
    <cellStyle name="Обычный 10 2 2 2 2 5 3 2" xfId="56546"/>
    <cellStyle name="Обычный 10 2 2 2 2 5 4" xfId="36646"/>
    <cellStyle name="Обычный 10 2 2 2 2 6" xfId="10106"/>
    <cellStyle name="Обычный 10 2 2 2 2 6 2" xfId="39961"/>
    <cellStyle name="Обычный 10 2 2 2 2 7" xfId="20055"/>
    <cellStyle name="Обычный 10 2 2 2 2 7 2" xfId="49910"/>
    <cellStyle name="Обычный 10 2 2 2 2 8" xfId="30010"/>
    <cellStyle name="Обычный 10 2 2 2 3" xfId="140"/>
    <cellStyle name="Обычный 10 2 2 2 3 2" xfId="141"/>
    <cellStyle name="Обычный 10 2 2 2 3 2 2" xfId="5086"/>
    <cellStyle name="Обычный 10 2 2 2 3 2 2 2" xfId="15038"/>
    <cellStyle name="Обычный 10 2 2 2 3 2 2 2 2" xfId="44893"/>
    <cellStyle name="Обычный 10 2 2 2 3 2 2 3" xfId="24988"/>
    <cellStyle name="Обычный 10 2 2 2 3 2 2 3 2" xfId="54843"/>
    <cellStyle name="Обычный 10 2 2 2 3 2 2 4" xfId="34943"/>
    <cellStyle name="Обычный 10 2 2 2 3 2 3" xfId="6796"/>
    <cellStyle name="Обычный 10 2 2 2 3 2 3 2" xfId="16746"/>
    <cellStyle name="Обычный 10 2 2 2 3 2 3 2 2" xfId="46601"/>
    <cellStyle name="Обычный 10 2 2 2 3 2 3 3" xfId="26696"/>
    <cellStyle name="Обычный 10 2 2 2 3 2 3 3 2" xfId="56551"/>
    <cellStyle name="Обычный 10 2 2 2 3 2 3 4" xfId="36651"/>
    <cellStyle name="Обычный 10 2 2 2 3 2 4" xfId="10111"/>
    <cellStyle name="Обычный 10 2 2 2 3 2 4 2" xfId="39966"/>
    <cellStyle name="Обычный 10 2 2 2 3 2 5" xfId="20060"/>
    <cellStyle name="Обычный 10 2 2 2 3 2 5 2" xfId="49915"/>
    <cellStyle name="Обычный 10 2 2 2 3 2 6" xfId="30015"/>
    <cellStyle name="Обычный 10 2 2 2 3 3" xfId="4398"/>
    <cellStyle name="Обычный 10 2 2 2 3 3 2" xfId="14350"/>
    <cellStyle name="Обычный 10 2 2 2 3 3 2 2" xfId="44205"/>
    <cellStyle name="Обычный 10 2 2 2 3 3 3" xfId="24300"/>
    <cellStyle name="Обычный 10 2 2 2 3 3 3 2" xfId="54155"/>
    <cellStyle name="Обычный 10 2 2 2 3 3 4" xfId="34255"/>
    <cellStyle name="Обычный 10 2 2 2 3 4" xfId="6795"/>
    <cellStyle name="Обычный 10 2 2 2 3 4 2" xfId="16745"/>
    <cellStyle name="Обычный 10 2 2 2 3 4 2 2" xfId="46600"/>
    <cellStyle name="Обычный 10 2 2 2 3 4 3" xfId="26695"/>
    <cellStyle name="Обычный 10 2 2 2 3 4 3 2" xfId="56550"/>
    <cellStyle name="Обычный 10 2 2 2 3 4 4" xfId="36650"/>
    <cellStyle name="Обычный 10 2 2 2 3 5" xfId="10110"/>
    <cellStyle name="Обычный 10 2 2 2 3 5 2" xfId="39965"/>
    <cellStyle name="Обычный 10 2 2 2 3 6" xfId="20059"/>
    <cellStyle name="Обычный 10 2 2 2 3 6 2" xfId="49914"/>
    <cellStyle name="Обычный 10 2 2 2 3 7" xfId="30014"/>
    <cellStyle name="Обычный 10 2 2 2 4" xfId="142"/>
    <cellStyle name="Обычный 10 2 2 2 4 2" xfId="5087"/>
    <cellStyle name="Обычный 10 2 2 2 4 2 2" xfId="15039"/>
    <cellStyle name="Обычный 10 2 2 2 4 2 2 2" xfId="44894"/>
    <cellStyle name="Обычный 10 2 2 2 4 2 3" xfId="24989"/>
    <cellStyle name="Обычный 10 2 2 2 4 2 3 2" xfId="54844"/>
    <cellStyle name="Обычный 10 2 2 2 4 2 4" xfId="34944"/>
    <cellStyle name="Обычный 10 2 2 2 4 3" xfId="6797"/>
    <cellStyle name="Обычный 10 2 2 2 4 3 2" xfId="16747"/>
    <cellStyle name="Обычный 10 2 2 2 4 3 2 2" xfId="46602"/>
    <cellStyle name="Обычный 10 2 2 2 4 3 3" xfId="26697"/>
    <cellStyle name="Обычный 10 2 2 2 4 3 3 2" xfId="56552"/>
    <cellStyle name="Обычный 10 2 2 2 4 3 4" xfId="36652"/>
    <cellStyle name="Обычный 10 2 2 2 4 4" xfId="10112"/>
    <cellStyle name="Обычный 10 2 2 2 4 4 2" xfId="39967"/>
    <cellStyle name="Обычный 10 2 2 2 4 5" xfId="20061"/>
    <cellStyle name="Обычный 10 2 2 2 4 5 2" xfId="49916"/>
    <cellStyle name="Обычный 10 2 2 2 4 6" xfId="30016"/>
    <cellStyle name="Обычный 10 2 2 2 5" xfId="3575"/>
    <cellStyle name="Обычный 10 2 2 2 5 2" xfId="13527"/>
    <cellStyle name="Обычный 10 2 2 2 5 2 2" xfId="43382"/>
    <cellStyle name="Обычный 10 2 2 2 5 3" xfId="23477"/>
    <cellStyle name="Обычный 10 2 2 2 5 3 2" xfId="53332"/>
    <cellStyle name="Обычный 10 2 2 2 5 4" xfId="33432"/>
    <cellStyle name="Обычный 10 2 2 2 6" xfId="6790"/>
    <cellStyle name="Обычный 10 2 2 2 6 2" xfId="16740"/>
    <cellStyle name="Обычный 10 2 2 2 6 2 2" xfId="46595"/>
    <cellStyle name="Обычный 10 2 2 2 6 3" xfId="26690"/>
    <cellStyle name="Обычный 10 2 2 2 6 3 2" xfId="56545"/>
    <cellStyle name="Обычный 10 2 2 2 6 4" xfId="36645"/>
    <cellStyle name="Обычный 10 2 2 2 7" xfId="10105"/>
    <cellStyle name="Обычный 10 2 2 2 7 2" xfId="39960"/>
    <cellStyle name="Обычный 10 2 2 2 8" xfId="20054"/>
    <cellStyle name="Обычный 10 2 2 2 8 2" xfId="49909"/>
    <cellStyle name="Обычный 10 2 2 2 9" xfId="30009"/>
    <cellStyle name="Обычный 10 2 2 3" xfId="143"/>
    <cellStyle name="Обычный 10 2 2 3 2" xfId="144"/>
    <cellStyle name="Обычный 10 2 2 3 2 2" xfId="145"/>
    <cellStyle name="Обычный 10 2 2 3 2 2 2" xfId="146"/>
    <cellStyle name="Обычный 10 2 2 3 2 2 2 2" xfId="5088"/>
    <cellStyle name="Обычный 10 2 2 3 2 2 2 2 2" xfId="15040"/>
    <cellStyle name="Обычный 10 2 2 3 2 2 2 2 2 2" xfId="44895"/>
    <cellStyle name="Обычный 10 2 2 3 2 2 2 2 3" xfId="24990"/>
    <cellStyle name="Обычный 10 2 2 3 2 2 2 2 3 2" xfId="54845"/>
    <cellStyle name="Обычный 10 2 2 3 2 2 2 2 4" xfId="34945"/>
    <cellStyle name="Обычный 10 2 2 3 2 2 2 3" xfId="6801"/>
    <cellStyle name="Обычный 10 2 2 3 2 2 2 3 2" xfId="16751"/>
    <cellStyle name="Обычный 10 2 2 3 2 2 2 3 2 2" xfId="46606"/>
    <cellStyle name="Обычный 10 2 2 3 2 2 2 3 3" xfId="26701"/>
    <cellStyle name="Обычный 10 2 2 3 2 2 2 3 3 2" xfId="56556"/>
    <cellStyle name="Обычный 10 2 2 3 2 2 2 3 4" xfId="36656"/>
    <cellStyle name="Обычный 10 2 2 3 2 2 2 4" xfId="10116"/>
    <cellStyle name="Обычный 10 2 2 3 2 2 2 4 2" xfId="39971"/>
    <cellStyle name="Обычный 10 2 2 3 2 2 2 5" xfId="20065"/>
    <cellStyle name="Обычный 10 2 2 3 2 2 2 5 2" xfId="49920"/>
    <cellStyle name="Обычный 10 2 2 3 2 2 2 6" xfId="30020"/>
    <cellStyle name="Обычный 10 2 2 3 2 2 3" xfId="4564"/>
    <cellStyle name="Обычный 10 2 2 3 2 2 3 2" xfId="14516"/>
    <cellStyle name="Обычный 10 2 2 3 2 2 3 2 2" xfId="44371"/>
    <cellStyle name="Обычный 10 2 2 3 2 2 3 3" xfId="24466"/>
    <cellStyle name="Обычный 10 2 2 3 2 2 3 3 2" xfId="54321"/>
    <cellStyle name="Обычный 10 2 2 3 2 2 3 4" xfId="34421"/>
    <cellStyle name="Обычный 10 2 2 3 2 2 4" xfId="6800"/>
    <cellStyle name="Обычный 10 2 2 3 2 2 4 2" xfId="16750"/>
    <cellStyle name="Обычный 10 2 2 3 2 2 4 2 2" xfId="46605"/>
    <cellStyle name="Обычный 10 2 2 3 2 2 4 3" xfId="26700"/>
    <cellStyle name="Обычный 10 2 2 3 2 2 4 3 2" xfId="56555"/>
    <cellStyle name="Обычный 10 2 2 3 2 2 4 4" xfId="36655"/>
    <cellStyle name="Обычный 10 2 2 3 2 2 5" xfId="10115"/>
    <cellStyle name="Обычный 10 2 2 3 2 2 5 2" xfId="39970"/>
    <cellStyle name="Обычный 10 2 2 3 2 2 6" xfId="20064"/>
    <cellStyle name="Обычный 10 2 2 3 2 2 6 2" xfId="49919"/>
    <cellStyle name="Обычный 10 2 2 3 2 2 7" xfId="30019"/>
    <cellStyle name="Обычный 10 2 2 3 2 3" xfId="147"/>
    <cellStyle name="Обычный 10 2 2 3 2 3 2" xfId="5089"/>
    <cellStyle name="Обычный 10 2 2 3 2 3 2 2" xfId="15041"/>
    <cellStyle name="Обычный 10 2 2 3 2 3 2 2 2" xfId="44896"/>
    <cellStyle name="Обычный 10 2 2 3 2 3 2 3" xfId="24991"/>
    <cellStyle name="Обычный 10 2 2 3 2 3 2 3 2" xfId="54846"/>
    <cellStyle name="Обычный 10 2 2 3 2 3 2 4" xfId="34946"/>
    <cellStyle name="Обычный 10 2 2 3 2 3 3" xfId="6802"/>
    <cellStyle name="Обычный 10 2 2 3 2 3 3 2" xfId="16752"/>
    <cellStyle name="Обычный 10 2 2 3 2 3 3 2 2" xfId="46607"/>
    <cellStyle name="Обычный 10 2 2 3 2 3 3 3" xfId="26702"/>
    <cellStyle name="Обычный 10 2 2 3 2 3 3 3 2" xfId="56557"/>
    <cellStyle name="Обычный 10 2 2 3 2 3 3 4" xfId="36657"/>
    <cellStyle name="Обычный 10 2 2 3 2 3 4" xfId="10117"/>
    <cellStyle name="Обычный 10 2 2 3 2 3 4 2" xfId="39972"/>
    <cellStyle name="Обычный 10 2 2 3 2 3 5" xfId="20066"/>
    <cellStyle name="Обычный 10 2 2 3 2 3 5 2" xfId="49921"/>
    <cellStyle name="Обычный 10 2 2 3 2 3 6" xfId="30021"/>
    <cellStyle name="Обычный 10 2 2 3 2 4" xfId="3741"/>
    <cellStyle name="Обычный 10 2 2 3 2 4 2" xfId="13693"/>
    <cellStyle name="Обычный 10 2 2 3 2 4 2 2" xfId="43548"/>
    <cellStyle name="Обычный 10 2 2 3 2 4 3" xfId="23643"/>
    <cellStyle name="Обычный 10 2 2 3 2 4 3 2" xfId="53498"/>
    <cellStyle name="Обычный 10 2 2 3 2 4 4" xfId="33598"/>
    <cellStyle name="Обычный 10 2 2 3 2 5" xfId="6799"/>
    <cellStyle name="Обычный 10 2 2 3 2 5 2" xfId="16749"/>
    <cellStyle name="Обычный 10 2 2 3 2 5 2 2" xfId="46604"/>
    <cellStyle name="Обычный 10 2 2 3 2 5 3" xfId="26699"/>
    <cellStyle name="Обычный 10 2 2 3 2 5 3 2" xfId="56554"/>
    <cellStyle name="Обычный 10 2 2 3 2 5 4" xfId="36654"/>
    <cellStyle name="Обычный 10 2 2 3 2 6" xfId="10114"/>
    <cellStyle name="Обычный 10 2 2 3 2 6 2" xfId="39969"/>
    <cellStyle name="Обычный 10 2 2 3 2 7" xfId="20063"/>
    <cellStyle name="Обычный 10 2 2 3 2 7 2" xfId="49918"/>
    <cellStyle name="Обычный 10 2 2 3 2 8" xfId="30018"/>
    <cellStyle name="Обычный 10 2 2 3 3" xfId="148"/>
    <cellStyle name="Обычный 10 2 2 3 3 2" xfId="149"/>
    <cellStyle name="Обычный 10 2 2 3 3 2 2" xfId="5090"/>
    <cellStyle name="Обычный 10 2 2 3 3 2 2 2" xfId="15042"/>
    <cellStyle name="Обычный 10 2 2 3 3 2 2 2 2" xfId="44897"/>
    <cellStyle name="Обычный 10 2 2 3 3 2 2 3" xfId="24992"/>
    <cellStyle name="Обычный 10 2 2 3 3 2 2 3 2" xfId="54847"/>
    <cellStyle name="Обычный 10 2 2 3 3 2 2 4" xfId="34947"/>
    <cellStyle name="Обычный 10 2 2 3 3 2 3" xfId="6804"/>
    <cellStyle name="Обычный 10 2 2 3 3 2 3 2" xfId="16754"/>
    <cellStyle name="Обычный 10 2 2 3 3 2 3 2 2" xfId="46609"/>
    <cellStyle name="Обычный 10 2 2 3 3 2 3 3" xfId="26704"/>
    <cellStyle name="Обычный 10 2 2 3 3 2 3 3 2" xfId="56559"/>
    <cellStyle name="Обычный 10 2 2 3 3 2 3 4" xfId="36659"/>
    <cellStyle name="Обычный 10 2 2 3 3 2 4" xfId="10119"/>
    <cellStyle name="Обычный 10 2 2 3 3 2 4 2" xfId="39974"/>
    <cellStyle name="Обычный 10 2 2 3 3 2 5" xfId="20068"/>
    <cellStyle name="Обычный 10 2 2 3 3 2 5 2" xfId="49923"/>
    <cellStyle name="Обычный 10 2 2 3 3 2 6" xfId="30023"/>
    <cellStyle name="Обычный 10 2 2 3 3 3" xfId="4488"/>
    <cellStyle name="Обычный 10 2 2 3 3 3 2" xfId="14440"/>
    <cellStyle name="Обычный 10 2 2 3 3 3 2 2" xfId="44295"/>
    <cellStyle name="Обычный 10 2 2 3 3 3 3" xfId="24390"/>
    <cellStyle name="Обычный 10 2 2 3 3 3 3 2" xfId="54245"/>
    <cellStyle name="Обычный 10 2 2 3 3 3 4" xfId="34345"/>
    <cellStyle name="Обычный 10 2 2 3 3 4" xfId="6803"/>
    <cellStyle name="Обычный 10 2 2 3 3 4 2" xfId="16753"/>
    <cellStyle name="Обычный 10 2 2 3 3 4 2 2" xfId="46608"/>
    <cellStyle name="Обычный 10 2 2 3 3 4 3" xfId="26703"/>
    <cellStyle name="Обычный 10 2 2 3 3 4 3 2" xfId="56558"/>
    <cellStyle name="Обычный 10 2 2 3 3 4 4" xfId="36658"/>
    <cellStyle name="Обычный 10 2 2 3 3 5" xfId="10118"/>
    <cellStyle name="Обычный 10 2 2 3 3 5 2" xfId="39973"/>
    <cellStyle name="Обычный 10 2 2 3 3 6" xfId="20067"/>
    <cellStyle name="Обычный 10 2 2 3 3 6 2" xfId="49922"/>
    <cellStyle name="Обычный 10 2 2 3 3 7" xfId="30022"/>
    <cellStyle name="Обычный 10 2 2 3 4" xfId="150"/>
    <cellStyle name="Обычный 10 2 2 3 4 2" xfId="5091"/>
    <cellStyle name="Обычный 10 2 2 3 4 2 2" xfId="15043"/>
    <cellStyle name="Обычный 10 2 2 3 4 2 2 2" xfId="44898"/>
    <cellStyle name="Обычный 10 2 2 3 4 2 3" xfId="24993"/>
    <cellStyle name="Обычный 10 2 2 3 4 2 3 2" xfId="54848"/>
    <cellStyle name="Обычный 10 2 2 3 4 2 4" xfId="34948"/>
    <cellStyle name="Обычный 10 2 2 3 4 3" xfId="6805"/>
    <cellStyle name="Обычный 10 2 2 3 4 3 2" xfId="16755"/>
    <cellStyle name="Обычный 10 2 2 3 4 3 2 2" xfId="46610"/>
    <cellStyle name="Обычный 10 2 2 3 4 3 3" xfId="26705"/>
    <cellStyle name="Обычный 10 2 2 3 4 3 3 2" xfId="56560"/>
    <cellStyle name="Обычный 10 2 2 3 4 3 4" xfId="36660"/>
    <cellStyle name="Обычный 10 2 2 3 4 4" xfId="10120"/>
    <cellStyle name="Обычный 10 2 2 3 4 4 2" xfId="39975"/>
    <cellStyle name="Обычный 10 2 2 3 4 5" xfId="20069"/>
    <cellStyle name="Обычный 10 2 2 3 4 5 2" xfId="49924"/>
    <cellStyle name="Обычный 10 2 2 3 4 6" xfId="30024"/>
    <cellStyle name="Обычный 10 2 2 3 5" xfId="3665"/>
    <cellStyle name="Обычный 10 2 2 3 5 2" xfId="13617"/>
    <cellStyle name="Обычный 10 2 2 3 5 2 2" xfId="43472"/>
    <cellStyle name="Обычный 10 2 2 3 5 3" xfId="23567"/>
    <cellStyle name="Обычный 10 2 2 3 5 3 2" xfId="53422"/>
    <cellStyle name="Обычный 10 2 2 3 5 4" xfId="33522"/>
    <cellStyle name="Обычный 10 2 2 3 6" xfId="6798"/>
    <cellStyle name="Обычный 10 2 2 3 6 2" xfId="16748"/>
    <cellStyle name="Обычный 10 2 2 3 6 2 2" xfId="46603"/>
    <cellStyle name="Обычный 10 2 2 3 6 3" xfId="26698"/>
    <cellStyle name="Обычный 10 2 2 3 6 3 2" xfId="56553"/>
    <cellStyle name="Обычный 10 2 2 3 6 4" xfId="36653"/>
    <cellStyle name="Обычный 10 2 2 3 7" xfId="10113"/>
    <cellStyle name="Обычный 10 2 2 3 7 2" xfId="39968"/>
    <cellStyle name="Обычный 10 2 2 3 8" xfId="20062"/>
    <cellStyle name="Обычный 10 2 2 3 8 2" xfId="49917"/>
    <cellStyle name="Обычный 10 2 2 3 9" xfId="30017"/>
    <cellStyle name="Обычный 10 2 2 4" xfId="151"/>
    <cellStyle name="Обычный 10 2 2 4 2" xfId="152"/>
    <cellStyle name="Обычный 10 2 2 4 2 2" xfId="153"/>
    <cellStyle name="Обычный 10 2 2 4 2 2 2" xfId="5092"/>
    <cellStyle name="Обычный 10 2 2 4 2 2 2 2" xfId="15044"/>
    <cellStyle name="Обычный 10 2 2 4 2 2 2 2 2" xfId="44899"/>
    <cellStyle name="Обычный 10 2 2 4 2 2 2 3" xfId="24994"/>
    <cellStyle name="Обычный 10 2 2 4 2 2 2 3 2" xfId="54849"/>
    <cellStyle name="Обычный 10 2 2 4 2 2 2 4" xfId="34949"/>
    <cellStyle name="Обычный 10 2 2 4 2 2 3" xfId="6808"/>
    <cellStyle name="Обычный 10 2 2 4 2 2 3 2" xfId="16758"/>
    <cellStyle name="Обычный 10 2 2 4 2 2 3 2 2" xfId="46613"/>
    <cellStyle name="Обычный 10 2 2 4 2 2 3 3" xfId="26708"/>
    <cellStyle name="Обычный 10 2 2 4 2 2 3 3 2" xfId="56563"/>
    <cellStyle name="Обычный 10 2 2 4 2 2 3 4" xfId="36663"/>
    <cellStyle name="Обычный 10 2 2 4 2 2 4" xfId="10123"/>
    <cellStyle name="Обычный 10 2 2 4 2 2 4 2" xfId="39978"/>
    <cellStyle name="Обычный 10 2 2 4 2 2 5" xfId="20072"/>
    <cellStyle name="Обычный 10 2 2 4 2 2 5 2" xfId="49927"/>
    <cellStyle name="Обычный 10 2 2 4 2 2 6" xfId="30027"/>
    <cellStyle name="Обычный 10 2 2 4 2 3" xfId="4562"/>
    <cellStyle name="Обычный 10 2 2 4 2 3 2" xfId="14514"/>
    <cellStyle name="Обычный 10 2 2 4 2 3 2 2" xfId="44369"/>
    <cellStyle name="Обычный 10 2 2 4 2 3 3" xfId="24464"/>
    <cellStyle name="Обычный 10 2 2 4 2 3 3 2" xfId="54319"/>
    <cellStyle name="Обычный 10 2 2 4 2 3 4" xfId="34419"/>
    <cellStyle name="Обычный 10 2 2 4 2 4" xfId="6807"/>
    <cellStyle name="Обычный 10 2 2 4 2 4 2" xfId="16757"/>
    <cellStyle name="Обычный 10 2 2 4 2 4 2 2" xfId="46612"/>
    <cellStyle name="Обычный 10 2 2 4 2 4 3" xfId="26707"/>
    <cellStyle name="Обычный 10 2 2 4 2 4 3 2" xfId="56562"/>
    <cellStyle name="Обычный 10 2 2 4 2 4 4" xfId="36662"/>
    <cellStyle name="Обычный 10 2 2 4 2 5" xfId="10122"/>
    <cellStyle name="Обычный 10 2 2 4 2 5 2" xfId="39977"/>
    <cellStyle name="Обычный 10 2 2 4 2 6" xfId="20071"/>
    <cellStyle name="Обычный 10 2 2 4 2 6 2" xfId="49926"/>
    <cellStyle name="Обычный 10 2 2 4 2 7" xfId="30026"/>
    <cellStyle name="Обычный 10 2 2 4 3" xfId="154"/>
    <cellStyle name="Обычный 10 2 2 4 3 2" xfId="5093"/>
    <cellStyle name="Обычный 10 2 2 4 3 2 2" xfId="15045"/>
    <cellStyle name="Обычный 10 2 2 4 3 2 2 2" xfId="44900"/>
    <cellStyle name="Обычный 10 2 2 4 3 2 3" xfId="24995"/>
    <cellStyle name="Обычный 10 2 2 4 3 2 3 2" xfId="54850"/>
    <cellStyle name="Обычный 10 2 2 4 3 2 4" xfId="34950"/>
    <cellStyle name="Обычный 10 2 2 4 3 3" xfId="6809"/>
    <cellStyle name="Обычный 10 2 2 4 3 3 2" xfId="16759"/>
    <cellStyle name="Обычный 10 2 2 4 3 3 2 2" xfId="46614"/>
    <cellStyle name="Обычный 10 2 2 4 3 3 3" xfId="26709"/>
    <cellStyle name="Обычный 10 2 2 4 3 3 3 2" xfId="56564"/>
    <cellStyle name="Обычный 10 2 2 4 3 3 4" xfId="36664"/>
    <cellStyle name="Обычный 10 2 2 4 3 4" xfId="10124"/>
    <cellStyle name="Обычный 10 2 2 4 3 4 2" xfId="39979"/>
    <cellStyle name="Обычный 10 2 2 4 3 5" xfId="20073"/>
    <cellStyle name="Обычный 10 2 2 4 3 5 2" xfId="49928"/>
    <cellStyle name="Обычный 10 2 2 4 3 6" xfId="30028"/>
    <cellStyle name="Обычный 10 2 2 4 4" xfId="3739"/>
    <cellStyle name="Обычный 10 2 2 4 4 2" xfId="13691"/>
    <cellStyle name="Обычный 10 2 2 4 4 2 2" xfId="43546"/>
    <cellStyle name="Обычный 10 2 2 4 4 3" xfId="23641"/>
    <cellStyle name="Обычный 10 2 2 4 4 3 2" xfId="53496"/>
    <cellStyle name="Обычный 10 2 2 4 4 4" xfId="33596"/>
    <cellStyle name="Обычный 10 2 2 4 5" xfId="6806"/>
    <cellStyle name="Обычный 10 2 2 4 5 2" xfId="16756"/>
    <cellStyle name="Обычный 10 2 2 4 5 2 2" xfId="46611"/>
    <cellStyle name="Обычный 10 2 2 4 5 3" xfId="26706"/>
    <cellStyle name="Обычный 10 2 2 4 5 3 2" xfId="56561"/>
    <cellStyle name="Обычный 10 2 2 4 5 4" xfId="36661"/>
    <cellStyle name="Обычный 10 2 2 4 6" xfId="10121"/>
    <cellStyle name="Обычный 10 2 2 4 6 2" xfId="39976"/>
    <cellStyle name="Обычный 10 2 2 4 7" xfId="20070"/>
    <cellStyle name="Обычный 10 2 2 4 7 2" xfId="49925"/>
    <cellStyle name="Обычный 10 2 2 4 8" xfId="30025"/>
    <cellStyle name="Обычный 10 2 2 5" xfId="155"/>
    <cellStyle name="Обычный 10 2 2 5 2" xfId="156"/>
    <cellStyle name="Обычный 10 2 2 5 2 2" xfId="157"/>
    <cellStyle name="Обычный 10 2 2 5 2 2 2" xfId="5094"/>
    <cellStyle name="Обычный 10 2 2 5 2 2 2 2" xfId="15046"/>
    <cellStyle name="Обычный 10 2 2 5 2 2 2 2 2" xfId="44901"/>
    <cellStyle name="Обычный 10 2 2 5 2 2 2 3" xfId="24996"/>
    <cellStyle name="Обычный 10 2 2 5 2 2 2 3 2" xfId="54851"/>
    <cellStyle name="Обычный 10 2 2 5 2 2 2 4" xfId="34951"/>
    <cellStyle name="Обычный 10 2 2 5 2 2 3" xfId="6812"/>
    <cellStyle name="Обычный 10 2 2 5 2 2 3 2" xfId="16762"/>
    <cellStyle name="Обычный 10 2 2 5 2 2 3 2 2" xfId="46617"/>
    <cellStyle name="Обычный 10 2 2 5 2 2 3 3" xfId="26712"/>
    <cellStyle name="Обычный 10 2 2 5 2 2 3 3 2" xfId="56567"/>
    <cellStyle name="Обычный 10 2 2 5 2 2 3 4" xfId="36667"/>
    <cellStyle name="Обычный 10 2 2 5 2 2 4" xfId="10127"/>
    <cellStyle name="Обычный 10 2 2 5 2 2 4 2" xfId="39982"/>
    <cellStyle name="Обычный 10 2 2 5 2 2 5" xfId="20076"/>
    <cellStyle name="Обычный 10 2 2 5 2 2 5 2" xfId="49931"/>
    <cellStyle name="Обычный 10 2 2 5 2 2 6" xfId="30031"/>
    <cellStyle name="Обычный 10 2 2 5 2 3" xfId="4885"/>
    <cellStyle name="Обычный 10 2 2 5 2 3 2" xfId="14837"/>
    <cellStyle name="Обычный 10 2 2 5 2 3 2 2" xfId="44692"/>
    <cellStyle name="Обычный 10 2 2 5 2 3 3" xfId="24787"/>
    <cellStyle name="Обычный 10 2 2 5 2 3 3 2" xfId="54642"/>
    <cellStyle name="Обычный 10 2 2 5 2 3 4" xfId="34742"/>
    <cellStyle name="Обычный 10 2 2 5 2 4" xfId="6811"/>
    <cellStyle name="Обычный 10 2 2 5 2 4 2" xfId="16761"/>
    <cellStyle name="Обычный 10 2 2 5 2 4 2 2" xfId="46616"/>
    <cellStyle name="Обычный 10 2 2 5 2 4 3" xfId="26711"/>
    <cellStyle name="Обычный 10 2 2 5 2 4 3 2" xfId="56566"/>
    <cellStyle name="Обычный 10 2 2 5 2 4 4" xfId="36666"/>
    <cellStyle name="Обычный 10 2 2 5 2 5" xfId="10126"/>
    <cellStyle name="Обычный 10 2 2 5 2 5 2" xfId="39981"/>
    <cellStyle name="Обычный 10 2 2 5 2 6" xfId="20075"/>
    <cellStyle name="Обычный 10 2 2 5 2 6 2" xfId="49930"/>
    <cellStyle name="Обычный 10 2 2 5 2 7" xfId="30030"/>
    <cellStyle name="Обычный 10 2 2 5 3" xfId="158"/>
    <cellStyle name="Обычный 10 2 2 5 3 2" xfId="5095"/>
    <cellStyle name="Обычный 10 2 2 5 3 2 2" xfId="15047"/>
    <cellStyle name="Обычный 10 2 2 5 3 2 2 2" xfId="44902"/>
    <cellStyle name="Обычный 10 2 2 5 3 2 3" xfId="24997"/>
    <cellStyle name="Обычный 10 2 2 5 3 2 3 2" xfId="54852"/>
    <cellStyle name="Обычный 10 2 2 5 3 2 4" xfId="34952"/>
    <cellStyle name="Обычный 10 2 2 5 3 3" xfId="6813"/>
    <cellStyle name="Обычный 10 2 2 5 3 3 2" xfId="16763"/>
    <cellStyle name="Обычный 10 2 2 5 3 3 2 2" xfId="46618"/>
    <cellStyle name="Обычный 10 2 2 5 3 3 3" xfId="26713"/>
    <cellStyle name="Обычный 10 2 2 5 3 3 3 2" xfId="56568"/>
    <cellStyle name="Обычный 10 2 2 5 3 3 4" xfId="36668"/>
    <cellStyle name="Обычный 10 2 2 5 3 4" xfId="10128"/>
    <cellStyle name="Обычный 10 2 2 5 3 4 2" xfId="39983"/>
    <cellStyle name="Обычный 10 2 2 5 3 5" xfId="20077"/>
    <cellStyle name="Обычный 10 2 2 5 3 5 2" xfId="49932"/>
    <cellStyle name="Обычный 10 2 2 5 3 6" xfId="30032"/>
    <cellStyle name="Обычный 10 2 2 5 4" xfId="4062"/>
    <cellStyle name="Обычный 10 2 2 5 4 2" xfId="14014"/>
    <cellStyle name="Обычный 10 2 2 5 4 2 2" xfId="43869"/>
    <cellStyle name="Обычный 10 2 2 5 4 3" xfId="23964"/>
    <cellStyle name="Обычный 10 2 2 5 4 3 2" xfId="53819"/>
    <cellStyle name="Обычный 10 2 2 5 4 4" xfId="33919"/>
    <cellStyle name="Обычный 10 2 2 5 5" xfId="6810"/>
    <cellStyle name="Обычный 10 2 2 5 5 2" xfId="16760"/>
    <cellStyle name="Обычный 10 2 2 5 5 2 2" xfId="46615"/>
    <cellStyle name="Обычный 10 2 2 5 5 3" xfId="26710"/>
    <cellStyle name="Обычный 10 2 2 5 5 3 2" xfId="56565"/>
    <cellStyle name="Обычный 10 2 2 5 5 4" xfId="36665"/>
    <cellStyle name="Обычный 10 2 2 5 6" xfId="10125"/>
    <cellStyle name="Обычный 10 2 2 5 6 2" xfId="39980"/>
    <cellStyle name="Обычный 10 2 2 5 7" xfId="20074"/>
    <cellStyle name="Обычный 10 2 2 5 7 2" xfId="49929"/>
    <cellStyle name="Обычный 10 2 2 5 8" xfId="30029"/>
    <cellStyle name="Обычный 10 2 2 6" xfId="159"/>
    <cellStyle name="Обычный 10 2 2 6 2" xfId="160"/>
    <cellStyle name="Обычный 10 2 2 6 2 2" xfId="161"/>
    <cellStyle name="Обычный 10 2 2 6 2 2 2" xfId="5096"/>
    <cellStyle name="Обычный 10 2 2 6 2 2 2 2" xfId="15048"/>
    <cellStyle name="Обычный 10 2 2 6 2 2 2 2 2" xfId="44903"/>
    <cellStyle name="Обычный 10 2 2 6 2 2 2 3" xfId="24998"/>
    <cellStyle name="Обычный 10 2 2 6 2 2 2 3 2" xfId="54853"/>
    <cellStyle name="Обычный 10 2 2 6 2 2 2 4" xfId="34953"/>
    <cellStyle name="Обычный 10 2 2 6 2 2 3" xfId="6816"/>
    <cellStyle name="Обычный 10 2 2 6 2 2 3 2" xfId="16766"/>
    <cellStyle name="Обычный 10 2 2 6 2 2 3 2 2" xfId="46621"/>
    <cellStyle name="Обычный 10 2 2 6 2 2 3 3" xfId="26716"/>
    <cellStyle name="Обычный 10 2 2 6 2 2 3 3 2" xfId="56571"/>
    <cellStyle name="Обычный 10 2 2 6 2 2 3 4" xfId="36671"/>
    <cellStyle name="Обычный 10 2 2 6 2 2 4" xfId="10131"/>
    <cellStyle name="Обычный 10 2 2 6 2 2 4 2" xfId="39986"/>
    <cellStyle name="Обычный 10 2 2 6 2 2 5" xfId="20080"/>
    <cellStyle name="Обычный 10 2 2 6 2 2 5 2" xfId="49935"/>
    <cellStyle name="Обычный 10 2 2 6 2 2 6" xfId="30035"/>
    <cellStyle name="Обычный 10 2 2 6 2 3" xfId="4972"/>
    <cellStyle name="Обычный 10 2 2 6 2 3 2" xfId="14924"/>
    <cellStyle name="Обычный 10 2 2 6 2 3 2 2" xfId="44779"/>
    <cellStyle name="Обычный 10 2 2 6 2 3 3" xfId="24874"/>
    <cellStyle name="Обычный 10 2 2 6 2 3 3 2" xfId="54729"/>
    <cellStyle name="Обычный 10 2 2 6 2 3 4" xfId="34829"/>
    <cellStyle name="Обычный 10 2 2 6 2 4" xfId="6815"/>
    <cellStyle name="Обычный 10 2 2 6 2 4 2" xfId="16765"/>
    <cellStyle name="Обычный 10 2 2 6 2 4 2 2" xfId="46620"/>
    <cellStyle name="Обычный 10 2 2 6 2 4 3" xfId="26715"/>
    <cellStyle name="Обычный 10 2 2 6 2 4 3 2" xfId="56570"/>
    <cellStyle name="Обычный 10 2 2 6 2 4 4" xfId="36670"/>
    <cellStyle name="Обычный 10 2 2 6 2 5" xfId="10130"/>
    <cellStyle name="Обычный 10 2 2 6 2 5 2" xfId="39985"/>
    <cellStyle name="Обычный 10 2 2 6 2 6" xfId="20079"/>
    <cellStyle name="Обычный 10 2 2 6 2 6 2" xfId="49934"/>
    <cellStyle name="Обычный 10 2 2 6 2 7" xfId="30034"/>
    <cellStyle name="Обычный 10 2 2 6 3" xfId="162"/>
    <cellStyle name="Обычный 10 2 2 6 3 2" xfId="5097"/>
    <cellStyle name="Обычный 10 2 2 6 3 2 2" xfId="15049"/>
    <cellStyle name="Обычный 10 2 2 6 3 2 2 2" xfId="44904"/>
    <cellStyle name="Обычный 10 2 2 6 3 2 3" xfId="24999"/>
    <cellStyle name="Обычный 10 2 2 6 3 2 3 2" xfId="54854"/>
    <cellStyle name="Обычный 10 2 2 6 3 2 4" xfId="34954"/>
    <cellStyle name="Обычный 10 2 2 6 3 3" xfId="6817"/>
    <cellStyle name="Обычный 10 2 2 6 3 3 2" xfId="16767"/>
    <cellStyle name="Обычный 10 2 2 6 3 3 2 2" xfId="46622"/>
    <cellStyle name="Обычный 10 2 2 6 3 3 3" xfId="26717"/>
    <cellStyle name="Обычный 10 2 2 6 3 3 3 2" xfId="56572"/>
    <cellStyle name="Обычный 10 2 2 6 3 3 4" xfId="36672"/>
    <cellStyle name="Обычный 10 2 2 6 3 4" xfId="10132"/>
    <cellStyle name="Обычный 10 2 2 6 3 4 2" xfId="39987"/>
    <cellStyle name="Обычный 10 2 2 6 3 5" xfId="20081"/>
    <cellStyle name="Обычный 10 2 2 6 3 5 2" xfId="49936"/>
    <cellStyle name="Обычный 10 2 2 6 3 6" xfId="30036"/>
    <cellStyle name="Обычный 10 2 2 6 4" xfId="4149"/>
    <cellStyle name="Обычный 10 2 2 6 4 2" xfId="14101"/>
    <cellStyle name="Обычный 10 2 2 6 4 2 2" xfId="43956"/>
    <cellStyle name="Обычный 10 2 2 6 4 3" xfId="24051"/>
    <cellStyle name="Обычный 10 2 2 6 4 3 2" xfId="53906"/>
    <cellStyle name="Обычный 10 2 2 6 4 4" xfId="34006"/>
    <cellStyle name="Обычный 10 2 2 6 5" xfId="6814"/>
    <cellStyle name="Обычный 10 2 2 6 5 2" xfId="16764"/>
    <cellStyle name="Обычный 10 2 2 6 5 2 2" xfId="46619"/>
    <cellStyle name="Обычный 10 2 2 6 5 3" xfId="26714"/>
    <cellStyle name="Обычный 10 2 2 6 5 3 2" xfId="56569"/>
    <cellStyle name="Обычный 10 2 2 6 5 4" xfId="36669"/>
    <cellStyle name="Обычный 10 2 2 6 6" xfId="10129"/>
    <cellStyle name="Обычный 10 2 2 6 6 2" xfId="39984"/>
    <cellStyle name="Обычный 10 2 2 6 7" xfId="20078"/>
    <cellStyle name="Обычный 10 2 2 6 7 2" xfId="49933"/>
    <cellStyle name="Обычный 10 2 2 6 8" xfId="30033"/>
    <cellStyle name="Обычный 10 2 2 7" xfId="163"/>
    <cellStyle name="Обычный 10 2 2 7 2" xfId="164"/>
    <cellStyle name="Обычный 10 2 2 7 2 2" xfId="5098"/>
    <cellStyle name="Обычный 10 2 2 7 2 2 2" xfId="15050"/>
    <cellStyle name="Обычный 10 2 2 7 2 2 2 2" xfId="44905"/>
    <cellStyle name="Обычный 10 2 2 7 2 2 3" xfId="25000"/>
    <cellStyle name="Обычный 10 2 2 7 2 2 3 2" xfId="54855"/>
    <cellStyle name="Обычный 10 2 2 7 2 2 4" xfId="34955"/>
    <cellStyle name="Обычный 10 2 2 7 2 3" xfId="6819"/>
    <cellStyle name="Обычный 10 2 2 7 2 3 2" xfId="16769"/>
    <cellStyle name="Обычный 10 2 2 7 2 3 2 2" xfId="46624"/>
    <cellStyle name="Обычный 10 2 2 7 2 3 3" xfId="26719"/>
    <cellStyle name="Обычный 10 2 2 7 2 3 3 2" xfId="56574"/>
    <cellStyle name="Обычный 10 2 2 7 2 3 4" xfId="36674"/>
    <cellStyle name="Обычный 10 2 2 7 2 4" xfId="10134"/>
    <cellStyle name="Обычный 10 2 2 7 2 4 2" xfId="39989"/>
    <cellStyle name="Обычный 10 2 2 7 2 5" xfId="20083"/>
    <cellStyle name="Обычный 10 2 2 7 2 5 2" xfId="49938"/>
    <cellStyle name="Обычный 10 2 2 7 2 6" xfId="30038"/>
    <cellStyle name="Обычный 10 2 2 7 3" xfId="4272"/>
    <cellStyle name="Обычный 10 2 2 7 3 2" xfId="14224"/>
    <cellStyle name="Обычный 10 2 2 7 3 2 2" xfId="44079"/>
    <cellStyle name="Обычный 10 2 2 7 3 3" xfId="24174"/>
    <cellStyle name="Обычный 10 2 2 7 3 3 2" xfId="54029"/>
    <cellStyle name="Обычный 10 2 2 7 3 4" xfId="34129"/>
    <cellStyle name="Обычный 10 2 2 7 4" xfId="6818"/>
    <cellStyle name="Обычный 10 2 2 7 4 2" xfId="16768"/>
    <cellStyle name="Обычный 10 2 2 7 4 2 2" xfId="46623"/>
    <cellStyle name="Обычный 10 2 2 7 4 3" xfId="26718"/>
    <cellStyle name="Обычный 10 2 2 7 4 3 2" xfId="56573"/>
    <cellStyle name="Обычный 10 2 2 7 4 4" xfId="36673"/>
    <cellStyle name="Обычный 10 2 2 7 5" xfId="10133"/>
    <cellStyle name="Обычный 10 2 2 7 5 2" xfId="39988"/>
    <cellStyle name="Обычный 10 2 2 7 6" xfId="20082"/>
    <cellStyle name="Обычный 10 2 2 7 6 2" xfId="49937"/>
    <cellStyle name="Обычный 10 2 2 7 7" xfId="30037"/>
    <cellStyle name="Обычный 10 2 2 8" xfId="165"/>
    <cellStyle name="Обычный 10 2 2 8 2" xfId="5099"/>
    <cellStyle name="Обычный 10 2 2 8 2 2" xfId="15051"/>
    <cellStyle name="Обычный 10 2 2 8 2 2 2" xfId="44906"/>
    <cellStyle name="Обычный 10 2 2 8 2 3" xfId="25001"/>
    <cellStyle name="Обычный 10 2 2 8 2 3 2" xfId="54856"/>
    <cellStyle name="Обычный 10 2 2 8 2 4" xfId="34956"/>
    <cellStyle name="Обычный 10 2 2 8 3" xfId="6820"/>
    <cellStyle name="Обычный 10 2 2 8 3 2" xfId="16770"/>
    <cellStyle name="Обычный 10 2 2 8 3 2 2" xfId="46625"/>
    <cellStyle name="Обычный 10 2 2 8 3 3" xfId="26720"/>
    <cellStyle name="Обычный 10 2 2 8 3 3 2" xfId="56575"/>
    <cellStyle name="Обычный 10 2 2 8 3 4" xfId="36675"/>
    <cellStyle name="Обычный 10 2 2 8 4" xfId="10135"/>
    <cellStyle name="Обычный 10 2 2 8 4 2" xfId="39990"/>
    <cellStyle name="Обычный 10 2 2 8 5" xfId="20084"/>
    <cellStyle name="Обычный 10 2 2 8 5 2" xfId="49939"/>
    <cellStyle name="Обычный 10 2 2 8 6" xfId="30039"/>
    <cellStyle name="Обычный 10 2 2 9" xfId="3449"/>
    <cellStyle name="Обычный 10 2 2 9 2" xfId="13401"/>
    <cellStyle name="Обычный 10 2 2 9 2 2" xfId="43256"/>
    <cellStyle name="Обычный 10 2 2 9 3" xfId="23351"/>
    <cellStyle name="Обычный 10 2 2 9 3 2" xfId="53206"/>
    <cellStyle name="Обычный 10 2 2 9 4" xfId="33306"/>
    <cellStyle name="Обычный 10 2 20" xfId="29961"/>
    <cellStyle name="Обычный 10 2 3" xfId="166"/>
    <cellStyle name="Обычный 10 2 3 10" xfId="6821"/>
    <cellStyle name="Обычный 10 2 3 10 2" xfId="16771"/>
    <cellStyle name="Обычный 10 2 3 10 2 2" xfId="46626"/>
    <cellStyle name="Обычный 10 2 3 10 3" xfId="26721"/>
    <cellStyle name="Обычный 10 2 3 10 3 2" xfId="56576"/>
    <cellStyle name="Обычный 10 2 3 10 4" xfId="36676"/>
    <cellStyle name="Обычный 10 2 3 11" xfId="10136"/>
    <cellStyle name="Обычный 10 2 3 11 2" xfId="39991"/>
    <cellStyle name="Обычный 10 2 3 12" xfId="20085"/>
    <cellStyle name="Обычный 10 2 3 12 2" xfId="49940"/>
    <cellStyle name="Обычный 10 2 3 13" xfId="30040"/>
    <cellStyle name="Обычный 10 2 3 2" xfId="167"/>
    <cellStyle name="Обычный 10 2 3 2 2" xfId="168"/>
    <cellStyle name="Обычный 10 2 3 2 2 2" xfId="169"/>
    <cellStyle name="Обычный 10 2 3 2 2 2 2" xfId="170"/>
    <cellStyle name="Обычный 10 2 3 2 2 2 2 2" xfId="5100"/>
    <cellStyle name="Обычный 10 2 3 2 2 2 2 2 2" xfId="15052"/>
    <cellStyle name="Обычный 10 2 3 2 2 2 2 2 2 2" xfId="44907"/>
    <cellStyle name="Обычный 10 2 3 2 2 2 2 2 3" xfId="25002"/>
    <cellStyle name="Обычный 10 2 3 2 2 2 2 2 3 2" xfId="54857"/>
    <cellStyle name="Обычный 10 2 3 2 2 2 2 2 4" xfId="34957"/>
    <cellStyle name="Обычный 10 2 3 2 2 2 2 3" xfId="6825"/>
    <cellStyle name="Обычный 10 2 3 2 2 2 2 3 2" xfId="16775"/>
    <cellStyle name="Обычный 10 2 3 2 2 2 2 3 2 2" xfId="46630"/>
    <cellStyle name="Обычный 10 2 3 2 2 2 2 3 3" xfId="26725"/>
    <cellStyle name="Обычный 10 2 3 2 2 2 2 3 3 2" xfId="56580"/>
    <cellStyle name="Обычный 10 2 3 2 2 2 2 3 4" xfId="36680"/>
    <cellStyle name="Обычный 10 2 3 2 2 2 2 4" xfId="10140"/>
    <cellStyle name="Обычный 10 2 3 2 2 2 2 4 2" xfId="39995"/>
    <cellStyle name="Обычный 10 2 3 2 2 2 2 5" xfId="20089"/>
    <cellStyle name="Обычный 10 2 3 2 2 2 2 5 2" xfId="49944"/>
    <cellStyle name="Обычный 10 2 3 2 2 2 2 6" xfId="30044"/>
    <cellStyle name="Обычный 10 2 3 2 2 2 3" xfId="4566"/>
    <cellStyle name="Обычный 10 2 3 2 2 2 3 2" xfId="14518"/>
    <cellStyle name="Обычный 10 2 3 2 2 2 3 2 2" xfId="44373"/>
    <cellStyle name="Обычный 10 2 3 2 2 2 3 3" xfId="24468"/>
    <cellStyle name="Обычный 10 2 3 2 2 2 3 3 2" xfId="54323"/>
    <cellStyle name="Обычный 10 2 3 2 2 2 3 4" xfId="34423"/>
    <cellStyle name="Обычный 10 2 3 2 2 2 4" xfId="6824"/>
    <cellStyle name="Обычный 10 2 3 2 2 2 4 2" xfId="16774"/>
    <cellStyle name="Обычный 10 2 3 2 2 2 4 2 2" xfId="46629"/>
    <cellStyle name="Обычный 10 2 3 2 2 2 4 3" xfId="26724"/>
    <cellStyle name="Обычный 10 2 3 2 2 2 4 3 2" xfId="56579"/>
    <cellStyle name="Обычный 10 2 3 2 2 2 4 4" xfId="36679"/>
    <cellStyle name="Обычный 10 2 3 2 2 2 5" xfId="10139"/>
    <cellStyle name="Обычный 10 2 3 2 2 2 5 2" xfId="39994"/>
    <cellStyle name="Обычный 10 2 3 2 2 2 6" xfId="20088"/>
    <cellStyle name="Обычный 10 2 3 2 2 2 6 2" xfId="49943"/>
    <cellStyle name="Обычный 10 2 3 2 2 2 7" xfId="30043"/>
    <cellStyle name="Обычный 10 2 3 2 2 3" xfId="171"/>
    <cellStyle name="Обычный 10 2 3 2 2 3 2" xfId="5101"/>
    <cellStyle name="Обычный 10 2 3 2 2 3 2 2" xfId="15053"/>
    <cellStyle name="Обычный 10 2 3 2 2 3 2 2 2" xfId="44908"/>
    <cellStyle name="Обычный 10 2 3 2 2 3 2 3" xfId="25003"/>
    <cellStyle name="Обычный 10 2 3 2 2 3 2 3 2" xfId="54858"/>
    <cellStyle name="Обычный 10 2 3 2 2 3 2 4" xfId="34958"/>
    <cellStyle name="Обычный 10 2 3 2 2 3 3" xfId="6826"/>
    <cellStyle name="Обычный 10 2 3 2 2 3 3 2" xfId="16776"/>
    <cellStyle name="Обычный 10 2 3 2 2 3 3 2 2" xfId="46631"/>
    <cellStyle name="Обычный 10 2 3 2 2 3 3 3" xfId="26726"/>
    <cellStyle name="Обычный 10 2 3 2 2 3 3 3 2" xfId="56581"/>
    <cellStyle name="Обычный 10 2 3 2 2 3 3 4" xfId="36681"/>
    <cellStyle name="Обычный 10 2 3 2 2 3 4" xfId="10141"/>
    <cellStyle name="Обычный 10 2 3 2 2 3 4 2" xfId="39996"/>
    <cellStyle name="Обычный 10 2 3 2 2 3 5" xfId="20090"/>
    <cellStyle name="Обычный 10 2 3 2 2 3 5 2" xfId="49945"/>
    <cellStyle name="Обычный 10 2 3 2 2 3 6" xfId="30045"/>
    <cellStyle name="Обычный 10 2 3 2 2 4" xfId="3743"/>
    <cellStyle name="Обычный 10 2 3 2 2 4 2" xfId="13695"/>
    <cellStyle name="Обычный 10 2 3 2 2 4 2 2" xfId="43550"/>
    <cellStyle name="Обычный 10 2 3 2 2 4 3" xfId="23645"/>
    <cellStyle name="Обычный 10 2 3 2 2 4 3 2" xfId="53500"/>
    <cellStyle name="Обычный 10 2 3 2 2 4 4" xfId="33600"/>
    <cellStyle name="Обычный 10 2 3 2 2 5" xfId="6823"/>
    <cellStyle name="Обычный 10 2 3 2 2 5 2" xfId="16773"/>
    <cellStyle name="Обычный 10 2 3 2 2 5 2 2" xfId="46628"/>
    <cellStyle name="Обычный 10 2 3 2 2 5 3" xfId="26723"/>
    <cellStyle name="Обычный 10 2 3 2 2 5 3 2" xfId="56578"/>
    <cellStyle name="Обычный 10 2 3 2 2 5 4" xfId="36678"/>
    <cellStyle name="Обычный 10 2 3 2 2 6" xfId="10138"/>
    <cellStyle name="Обычный 10 2 3 2 2 6 2" xfId="39993"/>
    <cellStyle name="Обычный 10 2 3 2 2 7" xfId="20087"/>
    <cellStyle name="Обычный 10 2 3 2 2 7 2" xfId="49942"/>
    <cellStyle name="Обычный 10 2 3 2 2 8" xfId="30042"/>
    <cellStyle name="Обычный 10 2 3 2 3" xfId="172"/>
    <cellStyle name="Обычный 10 2 3 2 3 2" xfId="173"/>
    <cellStyle name="Обычный 10 2 3 2 3 2 2" xfId="5102"/>
    <cellStyle name="Обычный 10 2 3 2 3 2 2 2" xfId="15054"/>
    <cellStyle name="Обычный 10 2 3 2 3 2 2 2 2" xfId="44909"/>
    <cellStyle name="Обычный 10 2 3 2 3 2 2 3" xfId="25004"/>
    <cellStyle name="Обычный 10 2 3 2 3 2 2 3 2" xfId="54859"/>
    <cellStyle name="Обычный 10 2 3 2 3 2 2 4" xfId="34959"/>
    <cellStyle name="Обычный 10 2 3 2 3 2 3" xfId="6828"/>
    <cellStyle name="Обычный 10 2 3 2 3 2 3 2" xfId="16778"/>
    <cellStyle name="Обычный 10 2 3 2 3 2 3 2 2" xfId="46633"/>
    <cellStyle name="Обычный 10 2 3 2 3 2 3 3" xfId="26728"/>
    <cellStyle name="Обычный 10 2 3 2 3 2 3 3 2" xfId="56583"/>
    <cellStyle name="Обычный 10 2 3 2 3 2 3 4" xfId="36683"/>
    <cellStyle name="Обычный 10 2 3 2 3 2 4" xfId="10143"/>
    <cellStyle name="Обычный 10 2 3 2 3 2 4 2" xfId="39998"/>
    <cellStyle name="Обычный 10 2 3 2 3 2 5" xfId="20092"/>
    <cellStyle name="Обычный 10 2 3 2 3 2 5 2" xfId="49947"/>
    <cellStyle name="Обычный 10 2 3 2 3 2 6" xfId="30047"/>
    <cellStyle name="Обычный 10 2 3 2 3 3" xfId="4423"/>
    <cellStyle name="Обычный 10 2 3 2 3 3 2" xfId="14375"/>
    <cellStyle name="Обычный 10 2 3 2 3 3 2 2" xfId="44230"/>
    <cellStyle name="Обычный 10 2 3 2 3 3 3" xfId="24325"/>
    <cellStyle name="Обычный 10 2 3 2 3 3 3 2" xfId="54180"/>
    <cellStyle name="Обычный 10 2 3 2 3 3 4" xfId="34280"/>
    <cellStyle name="Обычный 10 2 3 2 3 4" xfId="6827"/>
    <cellStyle name="Обычный 10 2 3 2 3 4 2" xfId="16777"/>
    <cellStyle name="Обычный 10 2 3 2 3 4 2 2" xfId="46632"/>
    <cellStyle name="Обычный 10 2 3 2 3 4 3" xfId="26727"/>
    <cellStyle name="Обычный 10 2 3 2 3 4 3 2" xfId="56582"/>
    <cellStyle name="Обычный 10 2 3 2 3 4 4" xfId="36682"/>
    <cellStyle name="Обычный 10 2 3 2 3 5" xfId="10142"/>
    <cellStyle name="Обычный 10 2 3 2 3 5 2" xfId="39997"/>
    <cellStyle name="Обычный 10 2 3 2 3 6" xfId="20091"/>
    <cellStyle name="Обычный 10 2 3 2 3 6 2" xfId="49946"/>
    <cellStyle name="Обычный 10 2 3 2 3 7" xfId="30046"/>
    <cellStyle name="Обычный 10 2 3 2 4" xfId="174"/>
    <cellStyle name="Обычный 10 2 3 2 4 2" xfId="5103"/>
    <cellStyle name="Обычный 10 2 3 2 4 2 2" xfId="15055"/>
    <cellStyle name="Обычный 10 2 3 2 4 2 2 2" xfId="44910"/>
    <cellStyle name="Обычный 10 2 3 2 4 2 3" xfId="25005"/>
    <cellStyle name="Обычный 10 2 3 2 4 2 3 2" xfId="54860"/>
    <cellStyle name="Обычный 10 2 3 2 4 2 4" xfId="34960"/>
    <cellStyle name="Обычный 10 2 3 2 4 3" xfId="6829"/>
    <cellStyle name="Обычный 10 2 3 2 4 3 2" xfId="16779"/>
    <cellStyle name="Обычный 10 2 3 2 4 3 2 2" xfId="46634"/>
    <cellStyle name="Обычный 10 2 3 2 4 3 3" xfId="26729"/>
    <cellStyle name="Обычный 10 2 3 2 4 3 3 2" xfId="56584"/>
    <cellStyle name="Обычный 10 2 3 2 4 3 4" xfId="36684"/>
    <cellStyle name="Обычный 10 2 3 2 4 4" xfId="10144"/>
    <cellStyle name="Обычный 10 2 3 2 4 4 2" xfId="39999"/>
    <cellStyle name="Обычный 10 2 3 2 4 5" xfId="20093"/>
    <cellStyle name="Обычный 10 2 3 2 4 5 2" xfId="49948"/>
    <cellStyle name="Обычный 10 2 3 2 4 6" xfId="30048"/>
    <cellStyle name="Обычный 10 2 3 2 5" xfId="3600"/>
    <cellStyle name="Обычный 10 2 3 2 5 2" xfId="13552"/>
    <cellStyle name="Обычный 10 2 3 2 5 2 2" xfId="43407"/>
    <cellStyle name="Обычный 10 2 3 2 5 3" xfId="23502"/>
    <cellStyle name="Обычный 10 2 3 2 5 3 2" xfId="53357"/>
    <cellStyle name="Обычный 10 2 3 2 5 4" xfId="33457"/>
    <cellStyle name="Обычный 10 2 3 2 6" xfId="6822"/>
    <cellStyle name="Обычный 10 2 3 2 6 2" xfId="16772"/>
    <cellStyle name="Обычный 10 2 3 2 6 2 2" xfId="46627"/>
    <cellStyle name="Обычный 10 2 3 2 6 3" xfId="26722"/>
    <cellStyle name="Обычный 10 2 3 2 6 3 2" xfId="56577"/>
    <cellStyle name="Обычный 10 2 3 2 6 4" xfId="36677"/>
    <cellStyle name="Обычный 10 2 3 2 7" xfId="10137"/>
    <cellStyle name="Обычный 10 2 3 2 7 2" xfId="39992"/>
    <cellStyle name="Обычный 10 2 3 2 8" xfId="20086"/>
    <cellStyle name="Обычный 10 2 3 2 8 2" xfId="49941"/>
    <cellStyle name="Обычный 10 2 3 2 9" xfId="30041"/>
    <cellStyle name="Обычный 10 2 3 3" xfId="175"/>
    <cellStyle name="Обычный 10 2 3 3 2" xfId="176"/>
    <cellStyle name="Обычный 10 2 3 3 2 2" xfId="177"/>
    <cellStyle name="Обычный 10 2 3 3 2 2 2" xfId="178"/>
    <cellStyle name="Обычный 10 2 3 3 2 2 2 2" xfId="5104"/>
    <cellStyle name="Обычный 10 2 3 3 2 2 2 2 2" xfId="15056"/>
    <cellStyle name="Обычный 10 2 3 3 2 2 2 2 2 2" xfId="44911"/>
    <cellStyle name="Обычный 10 2 3 3 2 2 2 2 3" xfId="25006"/>
    <cellStyle name="Обычный 10 2 3 3 2 2 2 2 3 2" xfId="54861"/>
    <cellStyle name="Обычный 10 2 3 3 2 2 2 2 4" xfId="34961"/>
    <cellStyle name="Обычный 10 2 3 3 2 2 2 3" xfId="6833"/>
    <cellStyle name="Обычный 10 2 3 3 2 2 2 3 2" xfId="16783"/>
    <cellStyle name="Обычный 10 2 3 3 2 2 2 3 2 2" xfId="46638"/>
    <cellStyle name="Обычный 10 2 3 3 2 2 2 3 3" xfId="26733"/>
    <cellStyle name="Обычный 10 2 3 3 2 2 2 3 3 2" xfId="56588"/>
    <cellStyle name="Обычный 10 2 3 3 2 2 2 3 4" xfId="36688"/>
    <cellStyle name="Обычный 10 2 3 3 2 2 2 4" xfId="10148"/>
    <cellStyle name="Обычный 10 2 3 3 2 2 2 4 2" xfId="40003"/>
    <cellStyle name="Обычный 10 2 3 3 2 2 2 5" xfId="20097"/>
    <cellStyle name="Обычный 10 2 3 3 2 2 2 5 2" xfId="49952"/>
    <cellStyle name="Обычный 10 2 3 3 2 2 2 6" xfId="30052"/>
    <cellStyle name="Обычный 10 2 3 3 2 2 3" xfId="4567"/>
    <cellStyle name="Обычный 10 2 3 3 2 2 3 2" xfId="14519"/>
    <cellStyle name="Обычный 10 2 3 3 2 2 3 2 2" xfId="44374"/>
    <cellStyle name="Обычный 10 2 3 3 2 2 3 3" xfId="24469"/>
    <cellStyle name="Обычный 10 2 3 3 2 2 3 3 2" xfId="54324"/>
    <cellStyle name="Обычный 10 2 3 3 2 2 3 4" xfId="34424"/>
    <cellStyle name="Обычный 10 2 3 3 2 2 4" xfId="6832"/>
    <cellStyle name="Обычный 10 2 3 3 2 2 4 2" xfId="16782"/>
    <cellStyle name="Обычный 10 2 3 3 2 2 4 2 2" xfId="46637"/>
    <cellStyle name="Обычный 10 2 3 3 2 2 4 3" xfId="26732"/>
    <cellStyle name="Обычный 10 2 3 3 2 2 4 3 2" xfId="56587"/>
    <cellStyle name="Обычный 10 2 3 3 2 2 4 4" xfId="36687"/>
    <cellStyle name="Обычный 10 2 3 3 2 2 5" xfId="10147"/>
    <cellStyle name="Обычный 10 2 3 3 2 2 5 2" xfId="40002"/>
    <cellStyle name="Обычный 10 2 3 3 2 2 6" xfId="20096"/>
    <cellStyle name="Обычный 10 2 3 3 2 2 6 2" xfId="49951"/>
    <cellStyle name="Обычный 10 2 3 3 2 2 7" xfId="30051"/>
    <cellStyle name="Обычный 10 2 3 3 2 3" xfId="179"/>
    <cellStyle name="Обычный 10 2 3 3 2 3 2" xfId="5105"/>
    <cellStyle name="Обычный 10 2 3 3 2 3 2 2" xfId="15057"/>
    <cellStyle name="Обычный 10 2 3 3 2 3 2 2 2" xfId="44912"/>
    <cellStyle name="Обычный 10 2 3 3 2 3 2 3" xfId="25007"/>
    <cellStyle name="Обычный 10 2 3 3 2 3 2 3 2" xfId="54862"/>
    <cellStyle name="Обычный 10 2 3 3 2 3 2 4" xfId="34962"/>
    <cellStyle name="Обычный 10 2 3 3 2 3 3" xfId="6834"/>
    <cellStyle name="Обычный 10 2 3 3 2 3 3 2" xfId="16784"/>
    <cellStyle name="Обычный 10 2 3 3 2 3 3 2 2" xfId="46639"/>
    <cellStyle name="Обычный 10 2 3 3 2 3 3 3" xfId="26734"/>
    <cellStyle name="Обычный 10 2 3 3 2 3 3 3 2" xfId="56589"/>
    <cellStyle name="Обычный 10 2 3 3 2 3 3 4" xfId="36689"/>
    <cellStyle name="Обычный 10 2 3 3 2 3 4" xfId="10149"/>
    <cellStyle name="Обычный 10 2 3 3 2 3 4 2" xfId="40004"/>
    <cellStyle name="Обычный 10 2 3 3 2 3 5" xfId="20098"/>
    <cellStyle name="Обычный 10 2 3 3 2 3 5 2" xfId="49953"/>
    <cellStyle name="Обычный 10 2 3 3 2 3 6" xfId="30053"/>
    <cellStyle name="Обычный 10 2 3 3 2 4" xfId="3744"/>
    <cellStyle name="Обычный 10 2 3 3 2 4 2" xfId="13696"/>
    <cellStyle name="Обычный 10 2 3 3 2 4 2 2" xfId="43551"/>
    <cellStyle name="Обычный 10 2 3 3 2 4 3" xfId="23646"/>
    <cellStyle name="Обычный 10 2 3 3 2 4 3 2" xfId="53501"/>
    <cellStyle name="Обычный 10 2 3 3 2 4 4" xfId="33601"/>
    <cellStyle name="Обычный 10 2 3 3 2 5" xfId="6831"/>
    <cellStyle name="Обычный 10 2 3 3 2 5 2" xfId="16781"/>
    <cellStyle name="Обычный 10 2 3 3 2 5 2 2" xfId="46636"/>
    <cellStyle name="Обычный 10 2 3 3 2 5 3" xfId="26731"/>
    <cellStyle name="Обычный 10 2 3 3 2 5 3 2" xfId="56586"/>
    <cellStyle name="Обычный 10 2 3 3 2 5 4" xfId="36686"/>
    <cellStyle name="Обычный 10 2 3 3 2 6" xfId="10146"/>
    <cellStyle name="Обычный 10 2 3 3 2 6 2" xfId="40001"/>
    <cellStyle name="Обычный 10 2 3 3 2 7" xfId="20095"/>
    <cellStyle name="Обычный 10 2 3 3 2 7 2" xfId="49950"/>
    <cellStyle name="Обычный 10 2 3 3 2 8" xfId="30050"/>
    <cellStyle name="Обычный 10 2 3 3 3" xfId="180"/>
    <cellStyle name="Обычный 10 2 3 3 3 2" xfId="181"/>
    <cellStyle name="Обычный 10 2 3 3 3 2 2" xfId="5106"/>
    <cellStyle name="Обычный 10 2 3 3 3 2 2 2" xfId="15058"/>
    <cellStyle name="Обычный 10 2 3 3 3 2 2 2 2" xfId="44913"/>
    <cellStyle name="Обычный 10 2 3 3 3 2 2 3" xfId="25008"/>
    <cellStyle name="Обычный 10 2 3 3 3 2 2 3 2" xfId="54863"/>
    <cellStyle name="Обычный 10 2 3 3 3 2 2 4" xfId="34963"/>
    <cellStyle name="Обычный 10 2 3 3 3 2 3" xfId="6836"/>
    <cellStyle name="Обычный 10 2 3 3 3 2 3 2" xfId="16786"/>
    <cellStyle name="Обычный 10 2 3 3 3 2 3 2 2" xfId="46641"/>
    <cellStyle name="Обычный 10 2 3 3 3 2 3 3" xfId="26736"/>
    <cellStyle name="Обычный 10 2 3 3 3 2 3 3 2" xfId="56591"/>
    <cellStyle name="Обычный 10 2 3 3 3 2 3 4" xfId="36691"/>
    <cellStyle name="Обычный 10 2 3 3 3 2 4" xfId="10151"/>
    <cellStyle name="Обычный 10 2 3 3 3 2 4 2" xfId="40006"/>
    <cellStyle name="Обычный 10 2 3 3 3 2 5" xfId="20100"/>
    <cellStyle name="Обычный 10 2 3 3 3 2 5 2" xfId="49955"/>
    <cellStyle name="Обычный 10 2 3 3 3 2 6" xfId="30055"/>
    <cellStyle name="Обычный 10 2 3 3 3 3" xfId="4509"/>
    <cellStyle name="Обычный 10 2 3 3 3 3 2" xfId="14461"/>
    <cellStyle name="Обычный 10 2 3 3 3 3 2 2" xfId="44316"/>
    <cellStyle name="Обычный 10 2 3 3 3 3 3" xfId="24411"/>
    <cellStyle name="Обычный 10 2 3 3 3 3 3 2" xfId="54266"/>
    <cellStyle name="Обычный 10 2 3 3 3 3 4" xfId="34366"/>
    <cellStyle name="Обычный 10 2 3 3 3 4" xfId="6835"/>
    <cellStyle name="Обычный 10 2 3 3 3 4 2" xfId="16785"/>
    <cellStyle name="Обычный 10 2 3 3 3 4 2 2" xfId="46640"/>
    <cellStyle name="Обычный 10 2 3 3 3 4 3" xfId="26735"/>
    <cellStyle name="Обычный 10 2 3 3 3 4 3 2" xfId="56590"/>
    <cellStyle name="Обычный 10 2 3 3 3 4 4" xfId="36690"/>
    <cellStyle name="Обычный 10 2 3 3 3 5" xfId="10150"/>
    <cellStyle name="Обычный 10 2 3 3 3 5 2" xfId="40005"/>
    <cellStyle name="Обычный 10 2 3 3 3 6" xfId="20099"/>
    <cellStyle name="Обычный 10 2 3 3 3 6 2" xfId="49954"/>
    <cellStyle name="Обычный 10 2 3 3 3 7" xfId="30054"/>
    <cellStyle name="Обычный 10 2 3 3 4" xfId="182"/>
    <cellStyle name="Обычный 10 2 3 3 4 2" xfId="5107"/>
    <cellStyle name="Обычный 10 2 3 3 4 2 2" xfId="15059"/>
    <cellStyle name="Обычный 10 2 3 3 4 2 2 2" xfId="44914"/>
    <cellStyle name="Обычный 10 2 3 3 4 2 3" xfId="25009"/>
    <cellStyle name="Обычный 10 2 3 3 4 2 3 2" xfId="54864"/>
    <cellStyle name="Обычный 10 2 3 3 4 2 4" xfId="34964"/>
    <cellStyle name="Обычный 10 2 3 3 4 3" xfId="6837"/>
    <cellStyle name="Обычный 10 2 3 3 4 3 2" xfId="16787"/>
    <cellStyle name="Обычный 10 2 3 3 4 3 2 2" xfId="46642"/>
    <cellStyle name="Обычный 10 2 3 3 4 3 3" xfId="26737"/>
    <cellStyle name="Обычный 10 2 3 3 4 3 3 2" xfId="56592"/>
    <cellStyle name="Обычный 10 2 3 3 4 3 4" xfId="36692"/>
    <cellStyle name="Обычный 10 2 3 3 4 4" xfId="10152"/>
    <cellStyle name="Обычный 10 2 3 3 4 4 2" xfId="40007"/>
    <cellStyle name="Обычный 10 2 3 3 4 5" xfId="20101"/>
    <cellStyle name="Обычный 10 2 3 3 4 5 2" xfId="49956"/>
    <cellStyle name="Обычный 10 2 3 3 4 6" xfId="30056"/>
    <cellStyle name="Обычный 10 2 3 3 5" xfId="3686"/>
    <cellStyle name="Обычный 10 2 3 3 5 2" xfId="13638"/>
    <cellStyle name="Обычный 10 2 3 3 5 2 2" xfId="43493"/>
    <cellStyle name="Обычный 10 2 3 3 5 3" xfId="23588"/>
    <cellStyle name="Обычный 10 2 3 3 5 3 2" xfId="53443"/>
    <cellStyle name="Обычный 10 2 3 3 5 4" xfId="33543"/>
    <cellStyle name="Обычный 10 2 3 3 6" xfId="6830"/>
    <cellStyle name="Обычный 10 2 3 3 6 2" xfId="16780"/>
    <cellStyle name="Обычный 10 2 3 3 6 2 2" xfId="46635"/>
    <cellStyle name="Обычный 10 2 3 3 6 3" xfId="26730"/>
    <cellStyle name="Обычный 10 2 3 3 6 3 2" xfId="56585"/>
    <cellStyle name="Обычный 10 2 3 3 6 4" xfId="36685"/>
    <cellStyle name="Обычный 10 2 3 3 7" xfId="10145"/>
    <cellStyle name="Обычный 10 2 3 3 7 2" xfId="40000"/>
    <cellStyle name="Обычный 10 2 3 3 8" xfId="20094"/>
    <cellStyle name="Обычный 10 2 3 3 8 2" xfId="49949"/>
    <cellStyle name="Обычный 10 2 3 3 9" xfId="30049"/>
    <cellStyle name="Обычный 10 2 3 4" xfId="183"/>
    <cellStyle name="Обычный 10 2 3 4 2" xfId="184"/>
    <cellStyle name="Обычный 10 2 3 4 2 2" xfId="185"/>
    <cellStyle name="Обычный 10 2 3 4 2 2 2" xfId="5108"/>
    <cellStyle name="Обычный 10 2 3 4 2 2 2 2" xfId="15060"/>
    <cellStyle name="Обычный 10 2 3 4 2 2 2 2 2" xfId="44915"/>
    <cellStyle name="Обычный 10 2 3 4 2 2 2 3" xfId="25010"/>
    <cellStyle name="Обычный 10 2 3 4 2 2 2 3 2" xfId="54865"/>
    <cellStyle name="Обычный 10 2 3 4 2 2 2 4" xfId="34965"/>
    <cellStyle name="Обычный 10 2 3 4 2 2 3" xfId="6840"/>
    <cellStyle name="Обычный 10 2 3 4 2 2 3 2" xfId="16790"/>
    <cellStyle name="Обычный 10 2 3 4 2 2 3 2 2" xfId="46645"/>
    <cellStyle name="Обычный 10 2 3 4 2 2 3 3" xfId="26740"/>
    <cellStyle name="Обычный 10 2 3 4 2 2 3 3 2" xfId="56595"/>
    <cellStyle name="Обычный 10 2 3 4 2 2 3 4" xfId="36695"/>
    <cellStyle name="Обычный 10 2 3 4 2 2 4" xfId="10155"/>
    <cellStyle name="Обычный 10 2 3 4 2 2 4 2" xfId="40010"/>
    <cellStyle name="Обычный 10 2 3 4 2 2 5" xfId="20104"/>
    <cellStyle name="Обычный 10 2 3 4 2 2 5 2" xfId="49959"/>
    <cellStyle name="Обычный 10 2 3 4 2 2 6" xfId="30059"/>
    <cellStyle name="Обычный 10 2 3 4 2 3" xfId="4565"/>
    <cellStyle name="Обычный 10 2 3 4 2 3 2" xfId="14517"/>
    <cellStyle name="Обычный 10 2 3 4 2 3 2 2" xfId="44372"/>
    <cellStyle name="Обычный 10 2 3 4 2 3 3" xfId="24467"/>
    <cellStyle name="Обычный 10 2 3 4 2 3 3 2" xfId="54322"/>
    <cellStyle name="Обычный 10 2 3 4 2 3 4" xfId="34422"/>
    <cellStyle name="Обычный 10 2 3 4 2 4" xfId="6839"/>
    <cellStyle name="Обычный 10 2 3 4 2 4 2" xfId="16789"/>
    <cellStyle name="Обычный 10 2 3 4 2 4 2 2" xfId="46644"/>
    <cellStyle name="Обычный 10 2 3 4 2 4 3" xfId="26739"/>
    <cellStyle name="Обычный 10 2 3 4 2 4 3 2" xfId="56594"/>
    <cellStyle name="Обычный 10 2 3 4 2 4 4" xfId="36694"/>
    <cellStyle name="Обычный 10 2 3 4 2 5" xfId="10154"/>
    <cellStyle name="Обычный 10 2 3 4 2 5 2" xfId="40009"/>
    <cellStyle name="Обычный 10 2 3 4 2 6" xfId="20103"/>
    <cellStyle name="Обычный 10 2 3 4 2 6 2" xfId="49958"/>
    <cellStyle name="Обычный 10 2 3 4 2 7" xfId="30058"/>
    <cellStyle name="Обычный 10 2 3 4 3" xfId="186"/>
    <cellStyle name="Обычный 10 2 3 4 3 2" xfId="5109"/>
    <cellStyle name="Обычный 10 2 3 4 3 2 2" xfId="15061"/>
    <cellStyle name="Обычный 10 2 3 4 3 2 2 2" xfId="44916"/>
    <cellStyle name="Обычный 10 2 3 4 3 2 3" xfId="25011"/>
    <cellStyle name="Обычный 10 2 3 4 3 2 3 2" xfId="54866"/>
    <cellStyle name="Обычный 10 2 3 4 3 2 4" xfId="34966"/>
    <cellStyle name="Обычный 10 2 3 4 3 3" xfId="6841"/>
    <cellStyle name="Обычный 10 2 3 4 3 3 2" xfId="16791"/>
    <cellStyle name="Обычный 10 2 3 4 3 3 2 2" xfId="46646"/>
    <cellStyle name="Обычный 10 2 3 4 3 3 3" xfId="26741"/>
    <cellStyle name="Обычный 10 2 3 4 3 3 3 2" xfId="56596"/>
    <cellStyle name="Обычный 10 2 3 4 3 3 4" xfId="36696"/>
    <cellStyle name="Обычный 10 2 3 4 3 4" xfId="10156"/>
    <cellStyle name="Обычный 10 2 3 4 3 4 2" xfId="40011"/>
    <cellStyle name="Обычный 10 2 3 4 3 5" xfId="20105"/>
    <cellStyle name="Обычный 10 2 3 4 3 5 2" xfId="49960"/>
    <cellStyle name="Обычный 10 2 3 4 3 6" xfId="30060"/>
    <cellStyle name="Обычный 10 2 3 4 4" xfId="3742"/>
    <cellStyle name="Обычный 10 2 3 4 4 2" xfId="13694"/>
    <cellStyle name="Обычный 10 2 3 4 4 2 2" xfId="43549"/>
    <cellStyle name="Обычный 10 2 3 4 4 3" xfId="23644"/>
    <cellStyle name="Обычный 10 2 3 4 4 3 2" xfId="53499"/>
    <cellStyle name="Обычный 10 2 3 4 4 4" xfId="33599"/>
    <cellStyle name="Обычный 10 2 3 4 5" xfId="6838"/>
    <cellStyle name="Обычный 10 2 3 4 5 2" xfId="16788"/>
    <cellStyle name="Обычный 10 2 3 4 5 2 2" xfId="46643"/>
    <cellStyle name="Обычный 10 2 3 4 5 3" xfId="26738"/>
    <cellStyle name="Обычный 10 2 3 4 5 3 2" xfId="56593"/>
    <cellStyle name="Обычный 10 2 3 4 5 4" xfId="36693"/>
    <cellStyle name="Обычный 10 2 3 4 6" xfId="10153"/>
    <cellStyle name="Обычный 10 2 3 4 6 2" xfId="40008"/>
    <cellStyle name="Обычный 10 2 3 4 7" xfId="20102"/>
    <cellStyle name="Обычный 10 2 3 4 7 2" xfId="49957"/>
    <cellStyle name="Обычный 10 2 3 4 8" xfId="30057"/>
    <cellStyle name="Обычный 10 2 3 5" xfId="187"/>
    <cellStyle name="Обычный 10 2 3 5 2" xfId="188"/>
    <cellStyle name="Обычный 10 2 3 5 2 2" xfId="189"/>
    <cellStyle name="Обычный 10 2 3 5 2 2 2" xfId="5110"/>
    <cellStyle name="Обычный 10 2 3 5 2 2 2 2" xfId="15062"/>
    <cellStyle name="Обычный 10 2 3 5 2 2 2 2 2" xfId="44917"/>
    <cellStyle name="Обычный 10 2 3 5 2 2 2 3" xfId="25012"/>
    <cellStyle name="Обычный 10 2 3 5 2 2 2 3 2" xfId="54867"/>
    <cellStyle name="Обычный 10 2 3 5 2 2 2 4" xfId="34967"/>
    <cellStyle name="Обычный 10 2 3 5 2 2 3" xfId="6844"/>
    <cellStyle name="Обычный 10 2 3 5 2 2 3 2" xfId="16794"/>
    <cellStyle name="Обычный 10 2 3 5 2 2 3 2 2" xfId="46649"/>
    <cellStyle name="Обычный 10 2 3 5 2 2 3 3" xfId="26744"/>
    <cellStyle name="Обычный 10 2 3 5 2 2 3 3 2" xfId="56599"/>
    <cellStyle name="Обычный 10 2 3 5 2 2 3 4" xfId="36699"/>
    <cellStyle name="Обычный 10 2 3 5 2 2 4" xfId="10159"/>
    <cellStyle name="Обычный 10 2 3 5 2 2 4 2" xfId="40014"/>
    <cellStyle name="Обычный 10 2 3 5 2 2 5" xfId="20108"/>
    <cellStyle name="Обычный 10 2 3 5 2 2 5 2" xfId="49963"/>
    <cellStyle name="Обычный 10 2 3 5 2 2 6" xfId="30063"/>
    <cellStyle name="Обычный 10 2 3 5 2 3" xfId="4886"/>
    <cellStyle name="Обычный 10 2 3 5 2 3 2" xfId="14838"/>
    <cellStyle name="Обычный 10 2 3 5 2 3 2 2" xfId="44693"/>
    <cellStyle name="Обычный 10 2 3 5 2 3 3" xfId="24788"/>
    <cellStyle name="Обычный 10 2 3 5 2 3 3 2" xfId="54643"/>
    <cellStyle name="Обычный 10 2 3 5 2 3 4" xfId="34743"/>
    <cellStyle name="Обычный 10 2 3 5 2 4" xfId="6843"/>
    <cellStyle name="Обычный 10 2 3 5 2 4 2" xfId="16793"/>
    <cellStyle name="Обычный 10 2 3 5 2 4 2 2" xfId="46648"/>
    <cellStyle name="Обычный 10 2 3 5 2 4 3" xfId="26743"/>
    <cellStyle name="Обычный 10 2 3 5 2 4 3 2" xfId="56598"/>
    <cellStyle name="Обычный 10 2 3 5 2 4 4" xfId="36698"/>
    <cellStyle name="Обычный 10 2 3 5 2 5" xfId="10158"/>
    <cellStyle name="Обычный 10 2 3 5 2 5 2" xfId="40013"/>
    <cellStyle name="Обычный 10 2 3 5 2 6" xfId="20107"/>
    <cellStyle name="Обычный 10 2 3 5 2 6 2" xfId="49962"/>
    <cellStyle name="Обычный 10 2 3 5 2 7" xfId="30062"/>
    <cellStyle name="Обычный 10 2 3 5 3" xfId="190"/>
    <cellStyle name="Обычный 10 2 3 5 3 2" xfId="5111"/>
    <cellStyle name="Обычный 10 2 3 5 3 2 2" xfId="15063"/>
    <cellStyle name="Обычный 10 2 3 5 3 2 2 2" xfId="44918"/>
    <cellStyle name="Обычный 10 2 3 5 3 2 3" xfId="25013"/>
    <cellStyle name="Обычный 10 2 3 5 3 2 3 2" xfId="54868"/>
    <cellStyle name="Обычный 10 2 3 5 3 2 4" xfId="34968"/>
    <cellStyle name="Обычный 10 2 3 5 3 3" xfId="6845"/>
    <cellStyle name="Обычный 10 2 3 5 3 3 2" xfId="16795"/>
    <cellStyle name="Обычный 10 2 3 5 3 3 2 2" xfId="46650"/>
    <cellStyle name="Обычный 10 2 3 5 3 3 3" xfId="26745"/>
    <cellStyle name="Обычный 10 2 3 5 3 3 3 2" xfId="56600"/>
    <cellStyle name="Обычный 10 2 3 5 3 3 4" xfId="36700"/>
    <cellStyle name="Обычный 10 2 3 5 3 4" xfId="10160"/>
    <cellStyle name="Обычный 10 2 3 5 3 4 2" xfId="40015"/>
    <cellStyle name="Обычный 10 2 3 5 3 5" xfId="20109"/>
    <cellStyle name="Обычный 10 2 3 5 3 5 2" xfId="49964"/>
    <cellStyle name="Обычный 10 2 3 5 3 6" xfId="30064"/>
    <cellStyle name="Обычный 10 2 3 5 4" xfId="4063"/>
    <cellStyle name="Обычный 10 2 3 5 4 2" xfId="14015"/>
    <cellStyle name="Обычный 10 2 3 5 4 2 2" xfId="43870"/>
    <cellStyle name="Обычный 10 2 3 5 4 3" xfId="23965"/>
    <cellStyle name="Обычный 10 2 3 5 4 3 2" xfId="53820"/>
    <cellStyle name="Обычный 10 2 3 5 4 4" xfId="33920"/>
    <cellStyle name="Обычный 10 2 3 5 5" xfId="6842"/>
    <cellStyle name="Обычный 10 2 3 5 5 2" xfId="16792"/>
    <cellStyle name="Обычный 10 2 3 5 5 2 2" xfId="46647"/>
    <cellStyle name="Обычный 10 2 3 5 5 3" xfId="26742"/>
    <cellStyle name="Обычный 10 2 3 5 5 3 2" xfId="56597"/>
    <cellStyle name="Обычный 10 2 3 5 5 4" xfId="36697"/>
    <cellStyle name="Обычный 10 2 3 5 6" xfId="10157"/>
    <cellStyle name="Обычный 10 2 3 5 6 2" xfId="40012"/>
    <cellStyle name="Обычный 10 2 3 5 7" xfId="20106"/>
    <cellStyle name="Обычный 10 2 3 5 7 2" xfId="49961"/>
    <cellStyle name="Обычный 10 2 3 5 8" xfId="30061"/>
    <cellStyle name="Обычный 10 2 3 6" xfId="191"/>
    <cellStyle name="Обычный 10 2 3 6 2" xfId="192"/>
    <cellStyle name="Обычный 10 2 3 6 2 2" xfId="193"/>
    <cellStyle name="Обычный 10 2 3 6 2 2 2" xfId="5112"/>
    <cellStyle name="Обычный 10 2 3 6 2 2 2 2" xfId="15064"/>
    <cellStyle name="Обычный 10 2 3 6 2 2 2 2 2" xfId="44919"/>
    <cellStyle name="Обычный 10 2 3 6 2 2 2 3" xfId="25014"/>
    <cellStyle name="Обычный 10 2 3 6 2 2 2 3 2" xfId="54869"/>
    <cellStyle name="Обычный 10 2 3 6 2 2 2 4" xfId="34969"/>
    <cellStyle name="Обычный 10 2 3 6 2 2 3" xfId="6848"/>
    <cellStyle name="Обычный 10 2 3 6 2 2 3 2" xfId="16798"/>
    <cellStyle name="Обычный 10 2 3 6 2 2 3 2 2" xfId="46653"/>
    <cellStyle name="Обычный 10 2 3 6 2 2 3 3" xfId="26748"/>
    <cellStyle name="Обычный 10 2 3 6 2 2 3 3 2" xfId="56603"/>
    <cellStyle name="Обычный 10 2 3 6 2 2 3 4" xfId="36703"/>
    <cellStyle name="Обычный 10 2 3 6 2 2 4" xfId="10163"/>
    <cellStyle name="Обычный 10 2 3 6 2 2 4 2" xfId="40018"/>
    <cellStyle name="Обычный 10 2 3 6 2 2 5" xfId="20112"/>
    <cellStyle name="Обычный 10 2 3 6 2 2 5 2" xfId="49967"/>
    <cellStyle name="Обычный 10 2 3 6 2 2 6" xfId="30067"/>
    <cellStyle name="Обычный 10 2 3 6 2 3" xfId="4973"/>
    <cellStyle name="Обычный 10 2 3 6 2 3 2" xfId="14925"/>
    <cellStyle name="Обычный 10 2 3 6 2 3 2 2" xfId="44780"/>
    <cellStyle name="Обычный 10 2 3 6 2 3 3" xfId="24875"/>
    <cellStyle name="Обычный 10 2 3 6 2 3 3 2" xfId="54730"/>
    <cellStyle name="Обычный 10 2 3 6 2 3 4" xfId="34830"/>
    <cellStyle name="Обычный 10 2 3 6 2 4" xfId="6847"/>
    <cellStyle name="Обычный 10 2 3 6 2 4 2" xfId="16797"/>
    <cellStyle name="Обычный 10 2 3 6 2 4 2 2" xfId="46652"/>
    <cellStyle name="Обычный 10 2 3 6 2 4 3" xfId="26747"/>
    <cellStyle name="Обычный 10 2 3 6 2 4 3 2" xfId="56602"/>
    <cellStyle name="Обычный 10 2 3 6 2 4 4" xfId="36702"/>
    <cellStyle name="Обычный 10 2 3 6 2 5" xfId="10162"/>
    <cellStyle name="Обычный 10 2 3 6 2 5 2" xfId="40017"/>
    <cellStyle name="Обычный 10 2 3 6 2 6" xfId="20111"/>
    <cellStyle name="Обычный 10 2 3 6 2 6 2" xfId="49966"/>
    <cellStyle name="Обычный 10 2 3 6 2 7" xfId="30066"/>
    <cellStyle name="Обычный 10 2 3 6 3" xfId="194"/>
    <cellStyle name="Обычный 10 2 3 6 3 2" xfId="5113"/>
    <cellStyle name="Обычный 10 2 3 6 3 2 2" xfId="15065"/>
    <cellStyle name="Обычный 10 2 3 6 3 2 2 2" xfId="44920"/>
    <cellStyle name="Обычный 10 2 3 6 3 2 3" xfId="25015"/>
    <cellStyle name="Обычный 10 2 3 6 3 2 3 2" xfId="54870"/>
    <cellStyle name="Обычный 10 2 3 6 3 2 4" xfId="34970"/>
    <cellStyle name="Обычный 10 2 3 6 3 3" xfId="6849"/>
    <cellStyle name="Обычный 10 2 3 6 3 3 2" xfId="16799"/>
    <cellStyle name="Обычный 10 2 3 6 3 3 2 2" xfId="46654"/>
    <cellStyle name="Обычный 10 2 3 6 3 3 3" xfId="26749"/>
    <cellStyle name="Обычный 10 2 3 6 3 3 3 2" xfId="56604"/>
    <cellStyle name="Обычный 10 2 3 6 3 3 4" xfId="36704"/>
    <cellStyle name="Обычный 10 2 3 6 3 4" xfId="10164"/>
    <cellStyle name="Обычный 10 2 3 6 3 4 2" xfId="40019"/>
    <cellStyle name="Обычный 10 2 3 6 3 5" xfId="20113"/>
    <cellStyle name="Обычный 10 2 3 6 3 5 2" xfId="49968"/>
    <cellStyle name="Обычный 10 2 3 6 3 6" xfId="30068"/>
    <cellStyle name="Обычный 10 2 3 6 4" xfId="4150"/>
    <cellStyle name="Обычный 10 2 3 6 4 2" xfId="14102"/>
    <cellStyle name="Обычный 10 2 3 6 4 2 2" xfId="43957"/>
    <cellStyle name="Обычный 10 2 3 6 4 3" xfId="24052"/>
    <cellStyle name="Обычный 10 2 3 6 4 3 2" xfId="53907"/>
    <cellStyle name="Обычный 10 2 3 6 4 4" xfId="34007"/>
    <cellStyle name="Обычный 10 2 3 6 5" xfId="6846"/>
    <cellStyle name="Обычный 10 2 3 6 5 2" xfId="16796"/>
    <cellStyle name="Обычный 10 2 3 6 5 2 2" xfId="46651"/>
    <cellStyle name="Обычный 10 2 3 6 5 3" xfId="26746"/>
    <cellStyle name="Обычный 10 2 3 6 5 3 2" xfId="56601"/>
    <cellStyle name="Обычный 10 2 3 6 5 4" xfId="36701"/>
    <cellStyle name="Обычный 10 2 3 6 6" xfId="10161"/>
    <cellStyle name="Обычный 10 2 3 6 6 2" xfId="40016"/>
    <cellStyle name="Обычный 10 2 3 6 7" xfId="20110"/>
    <cellStyle name="Обычный 10 2 3 6 7 2" xfId="49965"/>
    <cellStyle name="Обычный 10 2 3 6 8" xfId="30065"/>
    <cellStyle name="Обычный 10 2 3 7" xfId="195"/>
    <cellStyle name="Обычный 10 2 3 7 2" xfId="196"/>
    <cellStyle name="Обычный 10 2 3 7 2 2" xfId="5114"/>
    <cellStyle name="Обычный 10 2 3 7 2 2 2" xfId="15066"/>
    <cellStyle name="Обычный 10 2 3 7 2 2 2 2" xfId="44921"/>
    <cellStyle name="Обычный 10 2 3 7 2 2 3" xfId="25016"/>
    <cellStyle name="Обычный 10 2 3 7 2 2 3 2" xfId="54871"/>
    <cellStyle name="Обычный 10 2 3 7 2 2 4" xfId="34971"/>
    <cellStyle name="Обычный 10 2 3 7 2 3" xfId="6851"/>
    <cellStyle name="Обычный 10 2 3 7 2 3 2" xfId="16801"/>
    <cellStyle name="Обычный 10 2 3 7 2 3 2 2" xfId="46656"/>
    <cellStyle name="Обычный 10 2 3 7 2 3 3" xfId="26751"/>
    <cellStyle name="Обычный 10 2 3 7 2 3 3 2" xfId="56606"/>
    <cellStyle name="Обычный 10 2 3 7 2 3 4" xfId="36706"/>
    <cellStyle name="Обычный 10 2 3 7 2 4" xfId="10166"/>
    <cellStyle name="Обычный 10 2 3 7 2 4 2" xfId="40021"/>
    <cellStyle name="Обычный 10 2 3 7 2 5" xfId="20115"/>
    <cellStyle name="Обычный 10 2 3 7 2 5 2" xfId="49970"/>
    <cellStyle name="Обычный 10 2 3 7 2 6" xfId="30070"/>
    <cellStyle name="Обычный 10 2 3 7 3" xfId="4293"/>
    <cellStyle name="Обычный 10 2 3 7 3 2" xfId="14245"/>
    <cellStyle name="Обычный 10 2 3 7 3 2 2" xfId="44100"/>
    <cellStyle name="Обычный 10 2 3 7 3 3" xfId="24195"/>
    <cellStyle name="Обычный 10 2 3 7 3 3 2" xfId="54050"/>
    <cellStyle name="Обычный 10 2 3 7 3 4" xfId="34150"/>
    <cellStyle name="Обычный 10 2 3 7 4" xfId="6850"/>
    <cellStyle name="Обычный 10 2 3 7 4 2" xfId="16800"/>
    <cellStyle name="Обычный 10 2 3 7 4 2 2" xfId="46655"/>
    <cellStyle name="Обычный 10 2 3 7 4 3" xfId="26750"/>
    <cellStyle name="Обычный 10 2 3 7 4 3 2" xfId="56605"/>
    <cellStyle name="Обычный 10 2 3 7 4 4" xfId="36705"/>
    <cellStyle name="Обычный 10 2 3 7 5" xfId="10165"/>
    <cellStyle name="Обычный 10 2 3 7 5 2" xfId="40020"/>
    <cellStyle name="Обычный 10 2 3 7 6" xfId="20114"/>
    <cellStyle name="Обычный 10 2 3 7 6 2" xfId="49969"/>
    <cellStyle name="Обычный 10 2 3 7 7" xfId="30069"/>
    <cellStyle name="Обычный 10 2 3 8" xfId="197"/>
    <cellStyle name="Обычный 10 2 3 8 2" xfId="5115"/>
    <cellStyle name="Обычный 10 2 3 8 2 2" xfId="15067"/>
    <cellStyle name="Обычный 10 2 3 8 2 2 2" xfId="44922"/>
    <cellStyle name="Обычный 10 2 3 8 2 3" xfId="25017"/>
    <cellStyle name="Обычный 10 2 3 8 2 3 2" xfId="54872"/>
    <cellStyle name="Обычный 10 2 3 8 2 4" xfId="34972"/>
    <cellStyle name="Обычный 10 2 3 8 3" xfId="6852"/>
    <cellStyle name="Обычный 10 2 3 8 3 2" xfId="16802"/>
    <cellStyle name="Обычный 10 2 3 8 3 2 2" xfId="46657"/>
    <cellStyle name="Обычный 10 2 3 8 3 3" xfId="26752"/>
    <cellStyle name="Обычный 10 2 3 8 3 3 2" xfId="56607"/>
    <cellStyle name="Обычный 10 2 3 8 3 4" xfId="36707"/>
    <cellStyle name="Обычный 10 2 3 8 4" xfId="10167"/>
    <cellStyle name="Обычный 10 2 3 8 4 2" xfId="40022"/>
    <cellStyle name="Обычный 10 2 3 8 5" xfId="20116"/>
    <cellStyle name="Обычный 10 2 3 8 5 2" xfId="49971"/>
    <cellStyle name="Обычный 10 2 3 8 6" xfId="30071"/>
    <cellStyle name="Обычный 10 2 3 9" xfId="3470"/>
    <cellStyle name="Обычный 10 2 3 9 2" xfId="13422"/>
    <cellStyle name="Обычный 10 2 3 9 2 2" xfId="43277"/>
    <cellStyle name="Обычный 10 2 3 9 3" xfId="23372"/>
    <cellStyle name="Обычный 10 2 3 9 3 2" xfId="53227"/>
    <cellStyle name="Обычный 10 2 3 9 4" xfId="33327"/>
    <cellStyle name="Обычный 10 2 4" xfId="198"/>
    <cellStyle name="Обычный 10 2 4 10" xfId="6853"/>
    <cellStyle name="Обычный 10 2 4 10 2" xfId="16803"/>
    <cellStyle name="Обычный 10 2 4 10 2 2" xfId="46658"/>
    <cellStyle name="Обычный 10 2 4 10 3" xfId="26753"/>
    <cellStyle name="Обычный 10 2 4 10 3 2" xfId="56608"/>
    <cellStyle name="Обычный 10 2 4 10 4" xfId="36708"/>
    <cellStyle name="Обычный 10 2 4 11" xfId="10168"/>
    <cellStyle name="Обычный 10 2 4 11 2" xfId="40023"/>
    <cellStyle name="Обычный 10 2 4 12" xfId="20117"/>
    <cellStyle name="Обычный 10 2 4 12 2" xfId="49972"/>
    <cellStyle name="Обычный 10 2 4 13" xfId="30072"/>
    <cellStyle name="Обычный 10 2 4 2" xfId="199"/>
    <cellStyle name="Обычный 10 2 4 2 2" xfId="200"/>
    <cellStyle name="Обычный 10 2 4 2 2 2" xfId="201"/>
    <cellStyle name="Обычный 10 2 4 2 2 2 2" xfId="202"/>
    <cellStyle name="Обычный 10 2 4 2 2 2 2 2" xfId="5116"/>
    <cellStyle name="Обычный 10 2 4 2 2 2 2 2 2" xfId="15068"/>
    <cellStyle name="Обычный 10 2 4 2 2 2 2 2 2 2" xfId="44923"/>
    <cellStyle name="Обычный 10 2 4 2 2 2 2 2 3" xfId="25018"/>
    <cellStyle name="Обычный 10 2 4 2 2 2 2 2 3 2" xfId="54873"/>
    <cellStyle name="Обычный 10 2 4 2 2 2 2 2 4" xfId="34973"/>
    <cellStyle name="Обычный 10 2 4 2 2 2 2 3" xfId="6857"/>
    <cellStyle name="Обычный 10 2 4 2 2 2 2 3 2" xfId="16807"/>
    <cellStyle name="Обычный 10 2 4 2 2 2 2 3 2 2" xfId="46662"/>
    <cellStyle name="Обычный 10 2 4 2 2 2 2 3 3" xfId="26757"/>
    <cellStyle name="Обычный 10 2 4 2 2 2 2 3 3 2" xfId="56612"/>
    <cellStyle name="Обычный 10 2 4 2 2 2 2 3 4" xfId="36712"/>
    <cellStyle name="Обычный 10 2 4 2 2 2 2 4" xfId="10172"/>
    <cellStyle name="Обычный 10 2 4 2 2 2 2 4 2" xfId="40027"/>
    <cellStyle name="Обычный 10 2 4 2 2 2 2 5" xfId="20121"/>
    <cellStyle name="Обычный 10 2 4 2 2 2 2 5 2" xfId="49976"/>
    <cellStyle name="Обычный 10 2 4 2 2 2 2 6" xfId="30076"/>
    <cellStyle name="Обычный 10 2 4 2 2 2 3" xfId="4569"/>
    <cellStyle name="Обычный 10 2 4 2 2 2 3 2" xfId="14521"/>
    <cellStyle name="Обычный 10 2 4 2 2 2 3 2 2" xfId="44376"/>
    <cellStyle name="Обычный 10 2 4 2 2 2 3 3" xfId="24471"/>
    <cellStyle name="Обычный 10 2 4 2 2 2 3 3 2" xfId="54326"/>
    <cellStyle name="Обычный 10 2 4 2 2 2 3 4" xfId="34426"/>
    <cellStyle name="Обычный 10 2 4 2 2 2 4" xfId="6856"/>
    <cellStyle name="Обычный 10 2 4 2 2 2 4 2" xfId="16806"/>
    <cellStyle name="Обычный 10 2 4 2 2 2 4 2 2" xfId="46661"/>
    <cellStyle name="Обычный 10 2 4 2 2 2 4 3" xfId="26756"/>
    <cellStyle name="Обычный 10 2 4 2 2 2 4 3 2" xfId="56611"/>
    <cellStyle name="Обычный 10 2 4 2 2 2 4 4" xfId="36711"/>
    <cellStyle name="Обычный 10 2 4 2 2 2 5" xfId="10171"/>
    <cellStyle name="Обычный 10 2 4 2 2 2 5 2" xfId="40026"/>
    <cellStyle name="Обычный 10 2 4 2 2 2 6" xfId="20120"/>
    <cellStyle name="Обычный 10 2 4 2 2 2 6 2" xfId="49975"/>
    <cellStyle name="Обычный 10 2 4 2 2 2 7" xfId="30075"/>
    <cellStyle name="Обычный 10 2 4 2 2 3" xfId="203"/>
    <cellStyle name="Обычный 10 2 4 2 2 3 2" xfId="5117"/>
    <cellStyle name="Обычный 10 2 4 2 2 3 2 2" xfId="15069"/>
    <cellStyle name="Обычный 10 2 4 2 2 3 2 2 2" xfId="44924"/>
    <cellStyle name="Обычный 10 2 4 2 2 3 2 3" xfId="25019"/>
    <cellStyle name="Обычный 10 2 4 2 2 3 2 3 2" xfId="54874"/>
    <cellStyle name="Обычный 10 2 4 2 2 3 2 4" xfId="34974"/>
    <cellStyle name="Обычный 10 2 4 2 2 3 3" xfId="6858"/>
    <cellStyle name="Обычный 10 2 4 2 2 3 3 2" xfId="16808"/>
    <cellStyle name="Обычный 10 2 4 2 2 3 3 2 2" xfId="46663"/>
    <cellStyle name="Обычный 10 2 4 2 2 3 3 3" xfId="26758"/>
    <cellStyle name="Обычный 10 2 4 2 2 3 3 3 2" xfId="56613"/>
    <cellStyle name="Обычный 10 2 4 2 2 3 3 4" xfId="36713"/>
    <cellStyle name="Обычный 10 2 4 2 2 3 4" xfId="10173"/>
    <cellStyle name="Обычный 10 2 4 2 2 3 4 2" xfId="40028"/>
    <cellStyle name="Обычный 10 2 4 2 2 3 5" xfId="20122"/>
    <cellStyle name="Обычный 10 2 4 2 2 3 5 2" xfId="49977"/>
    <cellStyle name="Обычный 10 2 4 2 2 3 6" xfId="30077"/>
    <cellStyle name="Обычный 10 2 4 2 2 4" xfId="3746"/>
    <cellStyle name="Обычный 10 2 4 2 2 4 2" xfId="13698"/>
    <cellStyle name="Обычный 10 2 4 2 2 4 2 2" xfId="43553"/>
    <cellStyle name="Обычный 10 2 4 2 2 4 3" xfId="23648"/>
    <cellStyle name="Обычный 10 2 4 2 2 4 3 2" xfId="53503"/>
    <cellStyle name="Обычный 10 2 4 2 2 4 4" xfId="33603"/>
    <cellStyle name="Обычный 10 2 4 2 2 5" xfId="6855"/>
    <cellStyle name="Обычный 10 2 4 2 2 5 2" xfId="16805"/>
    <cellStyle name="Обычный 10 2 4 2 2 5 2 2" xfId="46660"/>
    <cellStyle name="Обычный 10 2 4 2 2 5 3" xfId="26755"/>
    <cellStyle name="Обычный 10 2 4 2 2 5 3 2" xfId="56610"/>
    <cellStyle name="Обычный 10 2 4 2 2 5 4" xfId="36710"/>
    <cellStyle name="Обычный 10 2 4 2 2 6" xfId="10170"/>
    <cellStyle name="Обычный 10 2 4 2 2 6 2" xfId="40025"/>
    <cellStyle name="Обычный 10 2 4 2 2 7" xfId="20119"/>
    <cellStyle name="Обычный 10 2 4 2 2 7 2" xfId="49974"/>
    <cellStyle name="Обычный 10 2 4 2 2 8" xfId="30074"/>
    <cellStyle name="Обычный 10 2 4 2 3" xfId="204"/>
    <cellStyle name="Обычный 10 2 4 2 3 2" xfId="205"/>
    <cellStyle name="Обычный 10 2 4 2 3 2 2" xfId="5118"/>
    <cellStyle name="Обычный 10 2 4 2 3 2 2 2" xfId="15070"/>
    <cellStyle name="Обычный 10 2 4 2 3 2 2 2 2" xfId="44925"/>
    <cellStyle name="Обычный 10 2 4 2 3 2 2 3" xfId="25020"/>
    <cellStyle name="Обычный 10 2 4 2 3 2 2 3 2" xfId="54875"/>
    <cellStyle name="Обычный 10 2 4 2 3 2 2 4" xfId="34975"/>
    <cellStyle name="Обычный 10 2 4 2 3 2 3" xfId="6860"/>
    <cellStyle name="Обычный 10 2 4 2 3 2 3 2" xfId="16810"/>
    <cellStyle name="Обычный 10 2 4 2 3 2 3 2 2" xfId="46665"/>
    <cellStyle name="Обычный 10 2 4 2 3 2 3 3" xfId="26760"/>
    <cellStyle name="Обычный 10 2 4 2 3 2 3 3 2" xfId="56615"/>
    <cellStyle name="Обычный 10 2 4 2 3 2 3 4" xfId="36715"/>
    <cellStyle name="Обычный 10 2 4 2 3 2 4" xfId="10175"/>
    <cellStyle name="Обычный 10 2 4 2 3 2 4 2" xfId="40030"/>
    <cellStyle name="Обычный 10 2 4 2 3 2 5" xfId="20124"/>
    <cellStyle name="Обычный 10 2 4 2 3 2 5 2" xfId="49979"/>
    <cellStyle name="Обычный 10 2 4 2 3 2 6" xfId="30079"/>
    <cellStyle name="Обычный 10 2 4 2 3 3" xfId="4431"/>
    <cellStyle name="Обычный 10 2 4 2 3 3 2" xfId="14383"/>
    <cellStyle name="Обычный 10 2 4 2 3 3 2 2" xfId="44238"/>
    <cellStyle name="Обычный 10 2 4 2 3 3 3" xfId="24333"/>
    <cellStyle name="Обычный 10 2 4 2 3 3 3 2" xfId="54188"/>
    <cellStyle name="Обычный 10 2 4 2 3 3 4" xfId="34288"/>
    <cellStyle name="Обычный 10 2 4 2 3 4" xfId="6859"/>
    <cellStyle name="Обычный 10 2 4 2 3 4 2" xfId="16809"/>
    <cellStyle name="Обычный 10 2 4 2 3 4 2 2" xfId="46664"/>
    <cellStyle name="Обычный 10 2 4 2 3 4 3" xfId="26759"/>
    <cellStyle name="Обычный 10 2 4 2 3 4 3 2" xfId="56614"/>
    <cellStyle name="Обычный 10 2 4 2 3 4 4" xfId="36714"/>
    <cellStyle name="Обычный 10 2 4 2 3 5" xfId="10174"/>
    <cellStyle name="Обычный 10 2 4 2 3 5 2" xfId="40029"/>
    <cellStyle name="Обычный 10 2 4 2 3 6" xfId="20123"/>
    <cellStyle name="Обычный 10 2 4 2 3 6 2" xfId="49978"/>
    <cellStyle name="Обычный 10 2 4 2 3 7" xfId="30078"/>
    <cellStyle name="Обычный 10 2 4 2 4" xfId="206"/>
    <cellStyle name="Обычный 10 2 4 2 4 2" xfId="5119"/>
    <cellStyle name="Обычный 10 2 4 2 4 2 2" xfId="15071"/>
    <cellStyle name="Обычный 10 2 4 2 4 2 2 2" xfId="44926"/>
    <cellStyle name="Обычный 10 2 4 2 4 2 3" xfId="25021"/>
    <cellStyle name="Обычный 10 2 4 2 4 2 3 2" xfId="54876"/>
    <cellStyle name="Обычный 10 2 4 2 4 2 4" xfId="34976"/>
    <cellStyle name="Обычный 10 2 4 2 4 3" xfId="6861"/>
    <cellStyle name="Обычный 10 2 4 2 4 3 2" xfId="16811"/>
    <cellStyle name="Обычный 10 2 4 2 4 3 2 2" xfId="46666"/>
    <cellStyle name="Обычный 10 2 4 2 4 3 3" xfId="26761"/>
    <cellStyle name="Обычный 10 2 4 2 4 3 3 2" xfId="56616"/>
    <cellStyle name="Обычный 10 2 4 2 4 3 4" xfId="36716"/>
    <cellStyle name="Обычный 10 2 4 2 4 4" xfId="10176"/>
    <cellStyle name="Обычный 10 2 4 2 4 4 2" xfId="40031"/>
    <cellStyle name="Обычный 10 2 4 2 4 5" xfId="20125"/>
    <cellStyle name="Обычный 10 2 4 2 4 5 2" xfId="49980"/>
    <cellStyle name="Обычный 10 2 4 2 4 6" xfId="30080"/>
    <cellStyle name="Обычный 10 2 4 2 5" xfId="3608"/>
    <cellStyle name="Обычный 10 2 4 2 5 2" xfId="13560"/>
    <cellStyle name="Обычный 10 2 4 2 5 2 2" xfId="43415"/>
    <cellStyle name="Обычный 10 2 4 2 5 3" xfId="23510"/>
    <cellStyle name="Обычный 10 2 4 2 5 3 2" xfId="53365"/>
    <cellStyle name="Обычный 10 2 4 2 5 4" xfId="33465"/>
    <cellStyle name="Обычный 10 2 4 2 6" xfId="6854"/>
    <cellStyle name="Обычный 10 2 4 2 6 2" xfId="16804"/>
    <cellStyle name="Обычный 10 2 4 2 6 2 2" xfId="46659"/>
    <cellStyle name="Обычный 10 2 4 2 6 3" xfId="26754"/>
    <cellStyle name="Обычный 10 2 4 2 6 3 2" xfId="56609"/>
    <cellStyle name="Обычный 10 2 4 2 6 4" xfId="36709"/>
    <cellStyle name="Обычный 10 2 4 2 7" xfId="10169"/>
    <cellStyle name="Обычный 10 2 4 2 7 2" xfId="40024"/>
    <cellStyle name="Обычный 10 2 4 2 8" xfId="20118"/>
    <cellStyle name="Обычный 10 2 4 2 8 2" xfId="49973"/>
    <cellStyle name="Обычный 10 2 4 2 9" xfId="30073"/>
    <cellStyle name="Обычный 10 2 4 3" xfId="207"/>
    <cellStyle name="Обычный 10 2 4 3 2" xfId="208"/>
    <cellStyle name="Обычный 10 2 4 3 2 2" xfId="209"/>
    <cellStyle name="Обычный 10 2 4 3 2 2 2" xfId="210"/>
    <cellStyle name="Обычный 10 2 4 3 2 2 2 2" xfId="5120"/>
    <cellStyle name="Обычный 10 2 4 3 2 2 2 2 2" xfId="15072"/>
    <cellStyle name="Обычный 10 2 4 3 2 2 2 2 2 2" xfId="44927"/>
    <cellStyle name="Обычный 10 2 4 3 2 2 2 2 3" xfId="25022"/>
    <cellStyle name="Обычный 10 2 4 3 2 2 2 2 3 2" xfId="54877"/>
    <cellStyle name="Обычный 10 2 4 3 2 2 2 2 4" xfId="34977"/>
    <cellStyle name="Обычный 10 2 4 3 2 2 2 3" xfId="6865"/>
    <cellStyle name="Обычный 10 2 4 3 2 2 2 3 2" xfId="16815"/>
    <cellStyle name="Обычный 10 2 4 3 2 2 2 3 2 2" xfId="46670"/>
    <cellStyle name="Обычный 10 2 4 3 2 2 2 3 3" xfId="26765"/>
    <cellStyle name="Обычный 10 2 4 3 2 2 2 3 3 2" xfId="56620"/>
    <cellStyle name="Обычный 10 2 4 3 2 2 2 3 4" xfId="36720"/>
    <cellStyle name="Обычный 10 2 4 3 2 2 2 4" xfId="10180"/>
    <cellStyle name="Обычный 10 2 4 3 2 2 2 4 2" xfId="40035"/>
    <cellStyle name="Обычный 10 2 4 3 2 2 2 5" xfId="20129"/>
    <cellStyle name="Обычный 10 2 4 3 2 2 2 5 2" xfId="49984"/>
    <cellStyle name="Обычный 10 2 4 3 2 2 2 6" xfId="30084"/>
    <cellStyle name="Обычный 10 2 4 3 2 2 3" xfId="4570"/>
    <cellStyle name="Обычный 10 2 4 3 2 2 3 2" xfId="14522"/>
    <cellStyle name="Обычный 10 2 4 3 2 2 3 2 2" xfId="44377"/>
    <cellStyle name="Обычный 10 2 4 3 2 2 3 3" xfId="24472"/>
    <cellStyle name="Обычный 10 2 4 3 2 2 3 3 2" xfId="54327"/>
    <cellStyle name="Обычный 10 2 4 3 2 2 3 4" xfId="34427"/>
    <cellStyle name="Обычный 10 2 4 3 2 2 4" xfId="6864"/>
    <cellStyle name="Обычный 10 2 4 3 2 2 4 2" xfId="16814"/>
    <cellStyle name="Обычный 10 2 4 3 2 2 4 2 2" xfId="46669"/>
    <cellStyle name="Обычный 10 2 4 3 2 2 4 3" xfId="26764"/>
    <cellStyle name="Обычный 10 2 4 3 2 2 4 3 2" xfId="56619"/>
    <cellStyle name="Обычный 10 2 4 3 2 2 4 4" xfId="36719"/>
    <cellStyle name="Обычный 10 2 4 3 2 2 5" xfId="10179"/>
    <cellStyle name="Обычный 10 2 4 3 2 2 5 2" xfId="40034"/>
    <cellStyle name="Обычный 10 2 4 3 2 2 6" xfId="20128"/>
    <cellStyle name="Обычный 10 2 4 3 2 2 6 2" xfId="49983"/>
    <cellStyle name="Обычный 10 2 4 3 2 2 7" xfId="30083"/>
    <cellStyle name="Обычный 10 2 4 3 2 3" xfId="211"/>
    <cellStyle name="Обычный 10 2 4 3 2 3 2" xfId="5121"/>
    <cellStyle name="Обычный 10 2 4 3 2 3 2 2" xfId="15073"/>
    <cellStyle name="Обычный 10 2 4 3 2 3 2 2 2" xfId="44928"/>
    <cellStyle name="Обычный 10 2 4 3 2 3 2 3" xfId="25023"/>
    <cellStyle name="Обычный 10 2 4 3 2 3 2 3 2" xfId="54878"/>
    <cellStyle name="Обычный 10 2 4 3 2 3 2 4" xfId="34978"/>
    <cellStyle name="Обычный 10 2 4 3 2 3 3" xfId="6866"/>
    <cellStyle name="Обычный 10 2 4 3 2 3 3 2" xfId="16816"/>
    <cellStyle name="Обычный 10 2 4 3 2 3 3 2 2" xfId="46671"/>
    <cellStyle name="Обычный 10 2 4 3 2 3 3 3" xfId="26766"/>
    <cellStyle name="Обычный 10 2 4 3 2 3 3 3 2" xfId="56621"/>
    <cellStyle name="Обычный 10 2 4 3 2 3 3 4" xfId="36721"/>
    <cellStyle name="Обычный 10 2 4 3 2 3 4" xfId="10181"/>
    <cellStyle name="Обычный 10 2 4 3 2 3 4 2" xfId="40036"/>
    <cellStyle name="Обычный 10 2 4 3 2 3 5" xfId="20130"/>
    <cellStyle name="Обычный 10 2 4 3 2 3 5 2" xfId="49985"/>
    <cellStyle name="Обычный 10 2 4 3 2 3 6" xfId="30085"/>
    <cellStyle name="Обычный 10 2 4 3 2 4" xfId="3747"/>
    <cellStyle name="Обычный 10 2 4 3 2 4 2" xfId="13699"/>
    <cellStyle name="Обычный 10 2 4 3 2 4 2 2" xfId="43554"/>
    <cellStyle name="Обычный 10 2 4 3 2 4 3" xfId="23649"/>
    <cellStyle name="Обычный 10 2 4 3 2 4 3 2" xfId="53504"/>
    <cellStyle name="Обычный 10 2 4 3 2 4 4" xfId="33604"/>
    <cellStyle name="Обычный 10 2 4 3 2 5" xfId="6863"/>
    <cellStyle name="Обычный 10 2 4 3 2 5 2" xfId="16813"/>
    <cellStyle name="Обычный 10 2 4 3 2 5 2 2" xfId="46668"/>
    <cellStyle name="Обычный 10 2 4 3 2 5 3" xfId="26763"/>
    <cellStyle name="Обычный 10 2 4 3 2 5 3 2" xfId="56618"/>
    <cellStyle name="Обычный 10 2 4 3 2 5 4" xfId="36718"/>
    <cellStyle name="Обычный 10 2 4 3 2 6" xfId="10178"/>
    <cellStyle name="Обычный 10 2 4 3 2 6 2" xfId="40033"/>
    <cellStyle name="Обычный 10 2 4 3 2 7" xfId="20127"/>
    <cellStyle name="Обычный 10 2 4 3 2 7 2" xfId="49982"/>
    <cellStyle name="Обычный 10 2 4 3 2 8" xfId="30082"/>
    <cellStyle name="Обычный 10 2 4 3 3" xfId="212"/>
    <cellStyle name="Обычный 10 2 4 3 3 2" xfId="213"/>
    <cellStyle name="Обычный 10 2 4 3 3 2 2" xfId="5122"/>
    <cellStyle name="Обычный 10 2 4 3 3 2 2 2" xfId="15074"/>
    <cellStyle name="Обычный 10 2 4 3 3 2 2 2 2" xfId="44929"/>
    <cellStyle name="Обычный 10 2 4 3 3 2 2 3" xfId="25024"/>
    <cellStyle name="Обычный 10 2 4 3 3 2 2 3 2" xfId="54879"/>
    <cellStyle name="Обычный 10 2 4 3 3 2 2 4" xfId="34979"/>
    <cellStyle name="Обычный 10 2 4 3 3 2 3" xfId="6868"/>
    <cellStyle name="Обычный 10 2 4 3 3 2 3 2" xfId="16818"/>
    <cellStyle name="Обычный 10 2 4 3 3 2 3 2 2" xfId="46673"/>
    <cellStyle name="Обычный 10 2 4 3 3 2 3 3" xfId="26768"/>
    <cellStyle name="Обычный 10 2 4 3 3 2 3 3 2" xfId="56623"/>
    <cellStyle name="Обычный 10 2 4 3 3 2 3 4" xfId="36723"/>
    <cellStyle name="Обычный 10 2 4 3 3 2 4" xfId="10183"/>
    <cellStyle name="Обычный 10 2 4 3 3 2 4 2" xfId="40038"/>
    <cellStyle name="Обычный 10 2 4 3 3 2 5" xfId="20132"/>
    <cellStyle name="Обычный 10 2 4 3 3 2 5 2" xfId="49987"/>
    <cellStyle name="Обычный 10 2 4 3 3 2 6" xfId="30087"/>
    <cellStyle name="Обычный 10 2 4 3 3 3" xfId="4518"/>
    <cellStyle name="Обычный 10 2 4 3 3 3 2" xfId="14470"/>
    <cellStyle name="Обычный 10 2 4 3 3 3 2 2" xfId="44325"/>
    <cellStyle name="Обычный 10 2 4 3 3 3 3" xfId="24420"/>
    <cellStyle name="Обычный 10 2 4 3 3 3 3 2" xfId="54275"/>
    <cellStyle name="Обычный 10 2 4 3 3 3 4" xfId="34375"/>
    <cellStyle name="Обычный 10 2 4 3 3 4" xfId="6867"/>
    <cellStyle name="Обычный 10 2 4 3 3 4 2" xfId="16817"/>
    <cellStyle name="Обычный 10 2 4 3 3 4 2 2" xfId="46672"/>
    <cellStyle name="Обычный 10 2 4 3 3 4 3" xfId="26767"/>
    <cellStyle name="Обычный 10 2 4 3 3 4 3 2" xfId="56622"/>
    <cellStyle name="Обычный 10 2 4 3 3 4 4" xfId="36722"/>
    <cellStyle name="Обычный 10 2 4 3 3 5" xfId="10182"/>
    <cellStyle name="Обычный 10 2 4 3 3 5 2" xfId="40037"/>
    <cellStyle name="Обычный 10 2 4 3 3 6" xfId="20131"/>
    <cellStyle name="Обычный 10 2 4 3 3 6 2" xfId="49986"/>
    <cellStyle name="Обычный 10 2 4 3 3 7" xfId="30086"/>
    <cellStyle name="Обычный 10 2 4 3 4" xfId="214"/>
    <cellStyle name="Обычный 10 2 4 3 4 2" xfId="5123"/>
    <cellStyle name="Обычный 10 2 4 3 4 2 2" xfId="15075"/>
    <cellStyle name="Обычный 10 2 4 3 4 2 2 2" xfId="44930"/>
    <cellStyle name="Обычный 10 2 4 3 4 2 3" xfId="25025"/>
    <cellStyle name="Обычный 10 2 4 3 4 2 3 2" xfId="54880"/>
    <cellStyle name="Обычный 10 2 4 3 4 2 4" xfId="34980"/>
    <cellStyle name="Обычный 10 2 4 3 4 3" xfId="6869"/>
    <cellStyle name="Обычный 10 2 4 3 4 3 2" xfId="16819"/>
    <cellStyle name="Обычный 10 2 4 3 4 3 2 2" xfId="46674"/>
    <cellStyle name="Обычный 10 2 4 3 4 3 3" xfId="26769"/>
    <cellStyle name="Обычный 10 2 4 3 4 3 3 2" xfId="56624"/>
    <cellStyle name="Обычный 10 2 4 3 4 3 4" xfId="36724"/>
    <cellStyle name="Обычный 10 2 4 3 4 4" xfId="10184"/>
    <cellStyle name="Обычный 10 2 4 3 4 4 2" xfId="40039"/>
    <cellStyle name="Обычный 10 2 4 3 4 5" xfId="20133"/>
    <cellStyle name="Обычный 10 2 4 3 4 5 2" xfId="49988"/>
    <cellStyle name="Обычный 10 2 4 3 4 6" xfId="30088"/>
    <cellStyle name="Обычный 10 2 4 3 5" xfId="3695"/>
    <cellStyle name="Обычный 10 2 4 3 5 2" xfId="13647"/>
    <cellStyle name="Обычный 10 2 4 3 5 2 2" xfId="43502"/>
    <cellStyle name="Обычный 10 2 4 3 5 3" xfId="23597"/>
    <cellStyle name="Обычный 10 2 4 3 5 3 2" xfId="53452"/>
    <cellStyle name="Обычный 10 2 4 3 5 4" xfId="33552"/>
    <cellStyle name="Обычный 10 2 4 3 6" xfId="6862"/>
    <cellStyle name="Обычный 10 2 4 3 6 2" xfId="16812"/>
    <cellStyle name="Обычный 10 2 4 3 6 2 2" xfId="46667"/>
    <cellStyle name="Обычный 10 2 4 3 6 3" xfId="26762"/>
    <cellStyle name="Обычный 10 2 4 3 6 3 2" xfId="56617"/>
    <cellStyle name="Обычный 10 2 4 3 6 4" xfId="36717"/>
    <cellStyle name="Обычный 10 2 4 3 7" xfId="10177"/>
    <cellStyle name="Обычный 10 2 4 3 7 2" xfId="40032"/>
    <cellStyle name="Обычный 10 2 4 3 8" xfId="20126"/>
    <cellStyle name="Обычный 10 2 4 3 8 2" xfId="49981"/>
    <cellStyle name="Обычный 10 2 4 3 9" xfId="30081"/>
    <cellStyle name="Обычный 10 2 4 4" xfId="215"/>
    <cellStyle name="Обычный 10 2 4 4 2" xfId="216"/>
    <cellStyle name="Обычный 10 2 4 4 2 2" xfId="217"/>
    <cellStyle name="Обычный 10 2 4 4 2 2 2" xfId="5124"/>
    <cellStyle name="Обычный 10 2 4 4 2 2 2 2" xfId="15076"/>
    <cellStyle name="Обычный 10 2 4 4 2 2 2 2 2" xfId="44931"/>
    <cellStyle name="Обычный 10 2 4 4 2 2 2 3" xfId="25026"/>
    <cellStyle name="Обычный 10 2 4 4 2 2 2 3 2" xfId="54881"/>
    <cellStyle name="Обычный 10 2 4 4 2 2 2 4" xfId="34981"/>
    <cellStyle name="Обычный 10 2 4 4 2 2 3" xfId="6872"/>
    <cellStyle name="Обычный 10 2 4 4 2 2 3 2" xfId="16822"/>
    <cellStyle name="Обычный 10 2 4 4 2 2 3 2 2" xfId="46677"/>
    <cellStyle name="Обычный 10 2 4 4 2 2 3 3" xfId="26772"/>
    <cellStyle name="Обычный 10 2 4 4 2 2 3 3 2" xfId="56627"/>
    <cellStyle name="Обычный 10 2 4 4 2 2 3 4" xfId="36727"/>
    <cellStyle name="Обычный 10 2 4 4 2 2 4" xfId="10187"/>
    <cellStyle name="Обычный 10 2 4 4 2 2 4 2" xfId="40042"/>
    <cellStyle name="Обычный 10 2 4 4 2 2 5" xfId="20136"/>
    <cellStyle name="Обычный 10 2 4 4 2 2 5 2" xfId="49991"/>
    <cellStyle name="Обычный 10 2 4 4 2 2 6" xfId="30091"/>
    <cellStyle name="Обычный 10 2 4 4 2 3" xfId="4568"/>
    <cellStyle name="Обычный 10 2 4 4 2 3 2" xfId="14520"/>
    <cellStyle name="Обычный 10 2 4 4 2 3 2 2" xfId="44375"/>
    <cellStyle name="Обычный 10 2 4 4 2 3 3" xfId="24470"/>
    <cellStyle name="Обычный 10 2 4 4 2 3 3 2" xfId="54325"/>
    <cellStyle name="Обычный 10 2 4 4 2 3 4" xfId="34425"/>
    <cellStyle name="Обычный 10 2 4 4 2 4" xfId="6871"/>
    <cellStyle name="Обычный 10 2 4 4 2 4 2" xfId="16821"/>
    <cellStyle name="Обычный 10 2 4 4 2 4 2 2" xfId="46676"/>
    <cellStyle name="Обычный 10 2 4 4 2 4 3" xfId="26771"/>
    <cellStyle name="Обычный 10 2 4 4 2 4 3 2" xfId="56626"/>
    <cellStyle name="Обычный 10 2 4 4 2 4 4" xfId="36726"/>
    <cellStyle name="Обычный 10 2 4 4 2 5" xfId="10186"/>
    <cellStyle name="Обычный 10 2 4 4 2 5 2" xfId="40041"/>
    <cellStyle name="Обычный 10 2 4 4 2 6" xfId="20135"/>
    <cellStyle name="Обычный 10 2 4 4 2 6 2" xfId="49990"/>
    <cellStyle name="Обычный 10 2 4 4 2 7" xfId="30090"/>
    <cellStyle name="Обычный 10 2 4 4 3" xfId="218"/>
    <cellStyle name="Обычный 10 2 4 4 3 2" xfId="5125"/>
    <cellStyle name="Обычный 10 2 4 4 3 2 2" xfId="15077"/>
    <cellStyle name="Обычный 10 2 4 4 3 2 2 2" xfId="44932"/>
    <cellStyle name="Обычный 10 2 4 4 3 2 3" xfId="25027"/>
    <cellStyle name="Обычный 10 2 4 4 3 2 3 2" xfId="54882"/>
    <cellStyle name="Обычный 10 2 4 4 3 2 4" xfId="34982"/>
    <cellStyle name="Обычный 10 2 4 4 3 3" xfId="6873"/>
    <cellStyle name="Обычный 10 2 4 4 3 3 2" xfId="16823"/>
    <cellStyle name="Обычный 10 2 4 4 3 3 2 2" xfId="46678"/>
    <cellStyle name="Обычный 10 2 4 4 3 3 3" xfId="26773"/>
    <cellStyle name="Обычный 10 2 4 4 3 3 3 2" xfId="56628"/>
    <cellStyle name="Обычный 10 2 4 4 3 3 4" xfId="36728"/>
    <cellStyle name="Обычный 10 2 4 4 3 4" xfId="10188"/>
    <cellStyle name="Обычный 10 2 4 4 3 4 2" xfId="40043"/>
    <cellStyle name="Обычный 10 2 4 4 3 5" xfId="20137"/>
    <cellStyle name="Обычный 10 2 4 4 3 5 2" xfId="49992"/>
    <cellStyle name="Обычный 10 2 4 4 3 6" xfId="30092"/>
    <cellStyle name="Обычный 10 2 4 4 4" xfId="3745"/>
    <cellStyle name="Обычный 10 2 4 4 4 2" xfId="13697"/>
    <cellStyle name="Обычный 10 2 4 4 4 2 2" xfId="43552"/>
    <cellStyle name="Обычный 10 2 4 4 4 3" xfId="23647"/>
    <cellStyle name="Обычный 10 2 4 4 4 3 2" xfId="53502"/>
    <cellStyle name="Обычный 10 2 4 4 4 4" xfId="33602"/>
    <cellStyle name="Обычный 10 2 4 4 5" xfId="6870"/>
    <cellStyle name="Обычный 10 2 4 4 5 2" xfId="16820"/>
    <cellStyle name="Обычный 10 2 4 4 5 2 2" xfId="46675"/>
    <cellStyle name="Обычный 10 2 4 4 5 3" xfId="26770"/>
    <cellStyle name="Обычный 10 2 4 4 5 3 2" xfId="56625"/>
    <cellStyle name="Обычный 10 2 4 4 5 4" xfId="36725"/>
    <cellStyle name="Обычный 10 2 4 4 6" xfId="10185"/>
    <cellStyle name="Обычный 10 2 4 4 6 2" xfId="40040"/>
    <cellStyle name="Обычный 10 2 4 4 7" xfId="20134"/>
    <cellStyle name="Обычный 10 2 4 4 7 2" xfId="49989"/>
    <cellStyle name="Обычный 10 2 4 4 8" xfId="30089"/>
    <cellStyle name="Обычный 10 2 4 5" xfId="219"/>
    <cellStyle name="Обычный 10 2 4 5 2" xfId="220"/>
    <cellStyle name="Обычный 10 2 4 5 2 2" xfId="221"/>
    <cellStyle name="Обычный 10 2 4 5 2 2 2" xfId="5126"/>
    <cellStyle name="Обычный 10 2 4 5 2 2 2 2" xfId="15078"/>
    <cellStyle name="Обычный 10 2 4 5 2 2 2 2 2" xfId="44933"/>
    <cellStyle name="Обычный 10 2 4 5 2 2 2 3" xfId="25028"/>
    <cellStyle name="Обычный 10 2 4 5 2 2 2 3 2" xfId="54883"/>
    <cellStyle name="Обычный 10 2 4 5 2 2 2 4" xfId="34983"/>
    <cellStyle name="Обычный 10 2 4 5 2 2 3" xfId="6876"/>
    <cellStyle name="Обычный 10 2 4 5 2 2 3 2" xfId="16826"/>
    <cellStyle name="Обычный 10 2 4 5 2 2 3 2 2" xfId="46681"/>
    <cellStyle name="Обычный 10 2 4 5 2 2 3 3" xfId="26776"/>
    <cellStyle name="Обычный 10 2 4 5 2 2 3 3 2" xfId="56631"/>
    <cellStyle name="Обычный 10 2 4 5 2 2 3 4" xfId="36731"/>
    <cellStyle name="Обычный 10 2 4 5 2 2 4" xfId="10191"/>
    <cellStyle name="Обычный 10 2 4 5 2 2 4 2" xfId="40046"/>
    <cellStyle name="Обычный 10 2 4 5 2 2 5" xfId="20140"/>
    <cellStyle name="Обычный 10 2 4 5 2 2 5 2" xfId="49995"/>
    <cellStyle name="Обычный 10 2 4 5 2 2 6" xfId="30095"/>
    <cellStyle name="Обычный 10 2 4 5 2 3" xfId="4887"/>
    <cellStyle name="Обычный 10 2 4 5 2 3 2" xfId="14839"/>
    <cellStyle name="Обычный 10 2 4 5 2 3 2 2" xfId="44694"/>
    <cellStyle name="Обычный 10 2 4 5 2 3 3" xfId="24789"/>
    <cellStyle name="Обычный 10 2 4 5 2 3 3 2" xfId="54644"/>
    <cellStyle name="Обычный 10 2 4 5 2 3 4" xfId="34744"/>
    <cellStyle name="Обычный 10 2 4 5 2 4" xfId="6875"/>
    <cellStyle name="Обычный 10 2 4 5 2 4 2" xfId="16825"/>
    <cellStyle name="Обычный 10 2 4 5 2 4 2 2" xfId="46680"/>
    <cellStyle name="Обычный 10 2 4 5 2 4 3" xfId="26775"/>
    <cellStyle name="Обычный 10 2 4 5 2 4 3 2" xfId="56630"/>
    <cellStyle name="Обычный 10 2 4 5 2 4 4" xfId="36730"/>
    <cellStyle name="Обычный 10 2 4 5 2 5" xfId="10190"/>
    <cellStyle name="Обычный 10 2 4 5 2 5 2" xfId="40045"/>
    <cellStyle name="Обычный 10 2 4 5 2 6" xfId="20139"/>
    <cellStyle name="Обычный 10 2 4 5 2 6 2" xfId="49994"/>
    <cellStyle name="Обычный 10 2 4 5 2 7" xfId="30094"/>
    <cellStyle name="Обычный 10 2 4 5 3" xfId="222"/>
    <cellStyle name="Обычный 10 2 4 5 3 2" xfId="5127"/>
    <cellStyle name="Обычный 10 2 4 5 3 2 2" xfId="15079"/>
    <cellStyle name="Обычный 10 2 4 5 3 2 2 2" xfId="44934"/>
    <cellStyle name="Обычный 10 2 4 5 3 2 3" xfId="25029"/>
    <cellStyle name="Обычный 10 2 4 5 3 2 3 2" xfId="54884"/>
    <cellStyle name="Обычный 10 2 4 5 3 2 4" xfId="34984"/>
    <cellStyle name="Обычный 10 2 4 5 3 3" xfId="6877"/>
    <cellStyle name="Обычный 10 2 4 5 3 3 2" xfId="16827"/>
    <cellStyle name="Обычный 10 2 4 5 3 3 2 2" xfId="46682"/>
    <cellStyle name="Обычный 10 2 4 5 3 3 3" xfId="26777"/>
    <cellStyle name="Обычный 10 2 4 5 3 3 3 2" xfId="56632"/>
    <cellStyle name="Обычный 10 2 4 5 3 3 4" xfId="36732"/>
    <cellStyle name="Обычный 10 2 4 5 3 4" xfId="10192"/>
    <cellStyle name="Обычный 10 2 4 5 3 4 2" xfId="40047"/>
    <cellStyle name="Обычный 10 2 4 5 3 5" xfId="20141"/>
    <cellStyle name="Обычный 10 2 4 5 3 5 2" xfId="49996"/>
    <cellStyle name="Обычный 10 2 4 5 3 6" xfId="30096"/>
    <cellStyle name="Обычный 10 2 4 5 4" xfId="4064"/>
    <cellStyle name="Обычный 10 2 4 5 4 2" xfId="14016"/>
    <cellStyle name="Обычный 10 2 4 5 4 2 2" xfId="43871"/>
    <cellStyle name="Обычный 10 2 4 5 4 3" xfId="23966"/>
    <cellStyle name="Обычный 10 2 4 5 4 3 2" xfId="53821"/>
    <cellStyle name="Обычный 10 2 4 5 4 4" xfId="33921"/>
    <cellStyle name="Обычный 10 2 4 5 5" xfId="6874"/>
    <cellStyle name="Обычный 10 2 4 5 5 2" xfId="16824"/>
    <cellStyle name="Обычный 10 2 4 5 5 2 2" xfId="46679"/>
    <cellStyle name="Обычный 10 2 4 5 5 3" xfId="26774"/>
    <cellStyle name="Обычный 10 2 4 5 5 3 2" xfId="56629"/>
    <cellStyle name="Обычный 10 2 4 5 5 4" xfId="36729"/>
    <cellStyle name="Обычный 10 2 4 5 6" xfId="10189"/>
    <cellStyle name="Обычный 10 2 4 5 6 2" xfId="40044"/>
    <cellStyle name="Обычный 10 2 4 5 7" xfId="20138"/>
    <cellStyle name="Обычный 10 2 4 5 7 2" xfId="49993"/>
    <cellStyle name="Обычный 10 2 4 5 8" xfId="30093"/>
    <cellStyle name="Обычный 10 2 4 6" xfId="223"/>
    <cellStyle name="Обычный 10 2 4 6 2" xfId="224"/>
    <cellStyle name="Обычный 10 2 4 6 2 2" xfId="225"/>
    <cellStyle name="Обычный 10 2 4 6 2 2 2" xfId="5128"/>
    <cellStyle name="Обычный 10 2 4 6 2 2 2 2" xfId="15080"/>
    <cellStyle name="Обычный 10 2 4 6 2 2 2 2 2" xfId="44935"/>
    <cellStyle name="Обычный 10 2 4 6 2 2 2 3" xfId="25030"/>
    <cellStyle name="Обычный 10 2 4 6 2 2 2 3 2" xfId="54885"/>
    <cellStyle name="Обычный 10 2 4 6 2 2 2 4" xfId="34985"/>
    <cellStyle name="Обычный 10 2 4 6 2 2 3" xfId="6880"/>
    <cellStyle name="Обычный 10 2 4 6 2 2 3 2" xfId="16830"/>
    <cellStyle name="Обычный 10 2 4 6 2 2 3 2 2" xfId="46685"/>
    <cellStyle name="Обычный 10 2 4 6 2 2 3 3" xfId="26780"/>
    <cellStyle name="Обычный 10 2 4 6 2 2 3 3 2" xfId="56635"/>
    <cellStyle name="Обычный 10 2 4 6 2 2 3 4" xfId="36735"/>
    <cellStyle name="Обычный 10 2 4 6 2 2 4" xfId="10195"/>
    <cellStyle name="Обычный 10 2 4 6 2 2 4 2" xfId="40050"/>
    <cellStyle name="Обычный 10 2 4 6 2 2 5" xfId="20144"/>
    <cellStyle name="Обычный 10 2 4 6 2 2 5 2" xfId="49999"/>
    <cellStyle name="Обычный 10 2 4 6 2 2 6" xfId="30099"/>
    <cellStyle name="Обычный 10 2 4 6 2 3" xfId="4974"/>
    <cellStyle name="Обычный 10 2 4 6 2 3 2" xfId="14926"/>
    <cellStyle name="Обычный 10 2 4 6 2 3 2 2" xfId="44781"/>
    <cellStyle name="Обычный 10 2 4 6 2 3 3" xfId="24876"/>
    <cellStyle name="Обычный 10 2 4 6 2 3 3 2" xfId="54731"/>
    <cellStyle name="Обычный 10 2 4 6 2 3 4" xfId="34831"/>
    <cellStyle name="Обычный 10 2 4 6 2 4" xfId="6879"/>
    <cellStyle name="Обычный 10 2 4 6 2 4 2" xfId="16829"/>
    <cellStyle name="Обычный 10 2 4 6 2 4 2 2" xfId="46684"/>
    <cellStyle name="Обычный 10 2 4 6 2 4 3" xfId="26779"/>
    <cellStyle name="Обычный 10 2 4 6 2 4 3 2" xfId="56634"/>
    <cellStyle name="Обычный 10 2 4 6 2 4 4" xfId="36734"/>
    <cellStyle name="Обычный 10 2 4 6 2 5" xfId="10194"/>
    <cellStyle name="Обычный 10 2 4 6 2 5 2" xfId="40049"/>
    <cellStyle name="Обычный 10 2 4 6 2 6" xfId="20143"/>
    <cellStyle name="Обычный 10 2 4 6 2 6 2" xfId="49998"/>
    <cellStyle name="Обычный 10 2 4 6 2 7" xfId="30098"/>
    <cellStyle name="Обычный 10 2 4 6 3" xfId="226"/>
    <cellStyle name="Обычный 10 2 4 6 3 2" xfId="5129"/>
    <cellStyle name="Обычный 10 2 4 6 3 2 2" xfId="15081"/>
    <cellStyle name="Обычный 10 2 4 6 3 2 2 2" xfId="44936"/>
    <cellStyle name="Обычный 10 2 4 6 3 2 3" xfId="25031"/>
    <cellStyle name="Обычный 10 2 4 6 3 2 3 2" xfId="54886"/>
    <cellStyle name="Обычный 10 2 4 6 3 2 4" xfId="34986"/>
    <cellStyle name="Обычный 10 2 4 6 3 3" xfId="6881"/>
    <cellStyle name="Обычный 10 2 4 6 3 3 2" xfId="16831"/>
    <cellStyle name="Обычный 10 2 4 6 3 3 2 2" xfId="46686"/>
    <cellStyle name="Обычный 10 2 4 6 3 3 3" xfId="26781"/>
    <cellStyle name="Обычный 10 2 4 6 3 3 3 2" xfId="56636"/>
    <cellStyle name="Обычный 10 2 4 6 3 3 4" xfId="36736"/>
    <cellStyle name="Обычный 10 2 4 6 3 4" xfId="10196"/>
    <cellStyle name="Обычный 10 2 4 6 3 4 2" xfId="40051"/>
    <cellStyle name="Обычный 10 2 4 6 3 5" xfId="20145"/>
    <cellStyle name="Обычный 10 2 4 6 3 5 2" xfId="50000"/>
    <cellStyle name="Обычный 10 2 4 6 3 6" xfId="30100"/>
    <cellStyle name="Обычный 10 2 4 6 4" xfId="4151"/>
    <cellStyle name="Обычный 10 2 4 6 4 2" xfId="14103"/>
    <cellStyle name="Обычный 10 2 4 6 4 2 2" xfId="43958"/>
    <cellStyle name="Обычный 10 2 4 6 4 3" xfId="24053"/>
    <cellStyle name="Обычный 10 2 4 6 4 3 2" xfId="53908"/>
    <cellStyle name="Обычный 10 2 4 6 4 4" xfId="34008"/>
    <cellStyle name="Обычный 10 2 4 6 5" xfId="6878"/>
    <cellStyle name="Обычный 10 2 4 6 5 2" xfId="16828"/>
    <cellStyle name="Обычный 10 2 4 6 5 2 2" xfId="46683"/>
    <cellStyle name="Обычный 10 2 4 6 5 3" xfId="26778"/>
    <cellStyle name="Обычный 10 2 4 6 5 3 2" xfId="56633"/>
    <cellStyle name="Обычный 10 2 4 6 5 4" xfId="36733"/>
    <cellStyle name="Обычный 10 2 4 6 6" xfId="10193"/>
    <cellStyle name="Обычный 10 2 4 6 6 2" xfId="40048"/>
    <cellStyle name="Обычный 10 2 4 6 7" xfId="20142"/>
    <cellStyle name="Обычный 10 2 4 6 7 2" xfId="49997"/>
    <cellStyle name="Обычный 10 2 4 6 8" xfId="30097"/>
    <cellStyle name="Обычный 10 2 4 7" xfId="227"/>
    <cellStyle name="Обычный 10 2 4 7 2" xfId="228"/>
    <cellStyle name="Обычный 10 2 4 7 2 2" xfId="5130"/>
    <cellStyle name="Обычный 10 2 4 7 2 2 2" xfId="15082"/>
    <cellStyle name="Обычный 10 2 4 7 2 2 2 2" xfId="44937"/>
    <cellStyle name="Обычный 10 2 4 7 2 2 3" xfId="25032"/>
    <cellStyle name="Обычный 10 2 4 7 2 2 3 2" xfId="54887"/>
    <cellStyle name="Обычный 10 2 4 7 2 2 4" xfId="34987"/>
    <cellStyle name="Обычный 10 2 4 7 2 3" xfId="6883"/>
    <cellStyle name="Обычный 10 2 4 7 2 3 2" xfId="16833"/>
    <cellStyle name="Обычный 10 2 4 7 2 3 2 2" xfId="46688"/>
    <cellStyle name="Обычный 10 2 4 7 2 3 3" xfId="26783"/>
    <cellStyle name="Обычный 10 2 4 7 2 3 3 2" xfId="56638"/>
    <cellStyle name="Обычный 10 2 4 7 2 3 4" xfId="36738"/>
    <cellStyle name="Обычный 10 2 4 7 2 4" xfId="10198"/>
    <cellStyle name="Обычный 10 2 4 7 2 4 2" xfId="40053"/>
    <cellStyle name="Обычный 10 2 4 7 2 5" xfId="20147"/>
    <cellStyle name="Обычный 10 2 4 7 2 5 2" xfId="50002"/>
    <cellStyle name="Обычный 10 2 4 7 2 6" xfId="30102"/>
    <cellStyle name="Обычный 10 2 4 7 3" xfId="4302"/>
    <cellStyle name="Обычный 10 2 4 7 3 2" xfId="14254"/>
    <cellStyle name="Обычный 10 2 4 7 3 2 2" xfId="44109"/>
    <cellStyle name="Обычный 10 2 4 7 3 3" xfId="24204"/>
    <cellStyle name="Обычный 10 2 4 7 3 3 2" xfId="54059"/>
    <cellStyle name="Обычный 10 2 4 7 3 4" xfId="34159"/>
    <cellStyle name="Обычный 10 2 4 7 4" xfId="6882"/>
    <cellStyle name="Обычный 10 2 4 7 4 2" xfId="16832"/>
    <cellStyle name="Обычный 10 2 4 7 4 2 2" xfId="46687"/>
    <cellStyle name="Обычный 10 2 4 7 4 3" xfId="26782"/>
    <cellStyle name="Обычный 10 2 4 7 4 3 2" xfId="56637"/>
    <cellStyle name="Обычный 10 2 4 7 4 4" xfId="36737"/>
    <cellStyle name="Обычный 10 2 4 7 5" xfId="10197"/>
    <cellStyle name="Обычный 10 2 4 7 5 2" xfId="40052"/>
    <cellStyle name="Обычный 10 2 4 7 6" xfId="20146"/>
    <cellStyle name="Обычный 10 2 4 7 6 2" xfId="50001"/>
    <cellStyle name="Обычный 10 2 4 7 7" xfId="30101"/>
    <cellStyle name="Обычный 10 2 4 8" xfId="229"/>
    <cellStyle name="Обычный 10 2 4 8 2" xfId="5131"/>
    <cellStyle name="Обычный 10 2 4 8 2 2" xfId="15083"/>
    <cellStyle name="Обычный 10 2 4 8 2 2 2" xfId="44938"/>
    <cellStyle name="Обычный 10 2 4 8 2 3" xfId="25033"/>
    <cellStyle name="Обычный 10 2 4 8 2 3 2" xfId="54888"/>
    <cellStyle name="Обычный 10 2 4 8 2 4" xfId="34988"/>
    <cellStyle name="Обычный 10 2 4 8 3" xfId="6884"/>
    <cellStyle name="Обычный 10 2 4 8 3 2" xfId="16834"/>
    <cellStyle name="Обычный 10 2 4 8 3 2 2" xfId="46689"/>
    <cellStyle name="Обычный 10 2 4 8 3 3" xfId="26784"/>
    <cellStyle name="Обычный 10 2 4 8 3 3 2" xfId="56639"/>
    <cellStyle name="Обычный 10 2 4 8 3 4" xfId="36739"/>
    <cellStyle name="Обычный 10 2 4 8 4" xfId="10199"/>
    <cellStyle name="Обычный 10 2 4 8 4 2" xfId="40054"/>
    <cellStyle name="Обычный 10 2 4 8 5" xfId="20148"/>
    <cellStyle name="Обычный 10 2 4 8 5 2" xfId="50003"/>
    <cellStyle name="Обычный 10 2 4 8 6" xfId="30103"/>
    <cellStyle name="Обычный 10 2 4 9" xfId="3479"/>
    <cellStyle name="Обычный 10 2 4 9 2" xfId="13431"/>
    <cellStyle name="Обычный 10 2 4 9 2 2" xfId="43286"/>
    <cellStyle name="Обычный 10 2 4 9 3" xfId="23381"/>
    <cellStyle name="Обычный 10 2 4 9 3 2" xfId="53236"/>
    <cellStyle name="Обычный 10 2 4 9 4" xfId="33336"/>
    <cellStyle name="Обычный 10 2 5" xfId="230"/>
    <cellStyle name="Обычный 10 2 5 2" xfId="231"/>
    <cellStyle name="Обычный 10 2 5 2 2" xfId="232"/>
    <cellStyle name="Обычный 10 2 5 2 2 2" xfId="233"/>
    <cellStyle name="Обычный 10 2 5 2 2 2 2" xfId="5132"/>
    <cellStyle name="Обычный 10 2 5 2 2 2 2 2" xfId="15084"/>
    <cellStyle name="Обычный 10 2 5 2 2 2 2 2 2" xfId="44939"/>
    <cellStyle name="Обычный 10 2 5 2 2 2 2 3" xfId="25034"/>
    <cellStyle name="Обычный 10 2 5 2 2 2 2 3 2" xfId="54889"/>
    <cellStyle name="Обычный 10 2 5 2 2 2 2 4" xfId="34989"/>
    <cellStyle name="Обычный 10 2 5 2 2 2 3" xfId="6888"/>
    <cellStyle name="Обычный 10 2 5 2 2 2 3 2" xfId="16838"/>
    <cellStyle name="Обычный 10 2 5 2 2 2 3 2 2" xfId="46693"/>
    <cellStyle name="Обычный 10 2 5 2 2 2 3 3" xfId="26788"/>
    <cellStyle name="Обычный 10 2 5 2 2 2 3 3 2" xfId="56643"/>
    <cellStyle name="Обычный 10 2 5 2 2 2 3 4" xfId="36743"/>
    <cellStyle name="Обычный 10 2 5 2 2 2 4" xfId="10203"/>
    <cellStyle name="Обычный 10 2 5 2 2 2 4 2" xfId="40058"/>
    <cellStyle name="Обычный 10 2 5 2 2 2 5" xfId="20152"/>
    <cellStyle name="Обычный 10 2 5 2 2 2 5 2" xfId="50007"/>
    <cellStyle name="Обычный 10 2 5 2 2 2 6" xfId="30107"/>
    <cellStyle name="Обычный 10 2 5 2 2 3" xfId="4571"/>
    <cellStyle name="Обычный 10 2 5 2 2 3 2" xfId="14523"/>
    <cellStyle name="Обычный 10 2 5 2 2 3 2 2" xfId="44378"/>
    <cellStyle name="Обычный 10 2 5 2 2 3 3" xfId="24473"/>
    <cellStyle name="Обычный 10 2 5 2 2 3 3 2" xfId="54328"/>
    <cellStyle name="Обычный 10 2 5 2 2 3 4" xfId="34428"/>
    <cellStyle name="Обычный 10 2 5 2 2 4" xfId="6887"/>
    <cellStyle name="Обычный 10 2 5 2 2 4 2" xfId="16837"/>
    <cellStyle name="Обычный 10 2 5 2 2 4 2 2" xfId="46692"/>
    <cellStyle name="Обычный 10 2 5 2 2 4 3" xfId="26787"/>
    <cellStyle name="Обычный 10 2 5 2 2 4 3 2" xfId="56642"/>
    <cellStyle name="Обычный 10 2 5 2 2 4 4" xfId="36742"/>
    <cellStyle name="Обычный 10 2 5 2 2 5" xfId="10202"/>
    <cellStyle name="Обычный 10 2 5 2 2 5 2" xfId="40057"/>
    <cellStyle name="Обычный 10 2 5 2 2 6" xfId="20151"/>
    <cellStyle name="Обычный 10 2 5 2 2 6 2" xfId="50006"/>
    <cellStyle name="Обычный 10 2 5 2 2 7" xfId="30106"/>
    <cellStyle name="Обычный 10 2 5 2 3" xfId="234"/>
    <cellStyle name="Обычный 10 2 5 2 3 2" xfId="5133"/>
    <cellStyle name="Обычный 10 2 5 2 3 2 2" xfId="15085"/>
    <cellStyle name="Обычный 10 2 5 2 3 2 2 2" xfId="44940"/>
    <cellStyle name="Обычный 10 2 5 2 3 2 3" xfId="25035"/>
    <cellStyle name="Обычный 10 2 5 2 3 2 3 2" xfId="54890"/>
    <cellStyle name="Обычный 10 2 5 2 3 2 4" xfId="34990"/>
    <cellStyle name="Обычный 10 2 5 2 3 3" xfId="6889"/>
    <cellStyle name="Обычный 10 2 5 2 3 3 2" xfId="16839"/>
    <cellStyle name="Обычный 10 2 5 2 3 3 2 2" xfId="46694"/>
    <cellStyle name="Обычный 10 2 5 2 3 3 3" xfId="26789"/>
    <cellStyle name="Обычный 10 2 5 2 3 3 3 2" xfId="56644"/>
    <cellStyle name="Обычный 10 2 5 2 3 3 4" xfId="36744"/>
    <cellStyle name="Обычный 10 2 5 2 3 4" xfId="10204"/>
    <cellStyle name="Обычный 10 2 5 2 3 4 2" xfId="40059"/>
    <cellStyle name="Обычный 10 2 5 2 3 5" xfId="20153"/>
    <cellStyle name="Обычный 10 2 5 2 3 5 2" xfId="50008"/>
    <cellStyle name="Обычный 10 2 5 2 3 6" xfId="30108"/>
    <cellStyle name="Обычный 10 2 5 2 4" xfId="3748"/>
    <cellStyle name="Обычный 10 2 5 2 4 2" xfId="13700"/>
    <cellStyle name="Обычный 10 2 5 2 4 2 2" xfId="43555"/>
    <cellStyle name="Обычный 10 2 5 2 4 3" xfId="23650"/>
    <cellStyle name="Обычный 10 2 5 2 4 3 2" xfId="53505"/>
    <cellStyle name="Обычный 10 2 5 2 4 4" xfId="33605"/>
    <cellStyle name="Обычный 10 2 5 2 5" xfId="6886"/>
    <cellStyle name="Обычный 10 2 5 2 5 2" xfId="16836"/>
    <cellStyle name="Обычный 10 2 5 2 5 2 2" xfId="46691"/>
    <cellStyle name="Обычный 10 2 5 2 5 3" xfId="26786"/>
    <cellStyle name="Обычный 10 2 5 2 5 3 2" xfId="56641"/>
    <cellStyle name="Обычный 10 2 5 2 5 4" xfId="36741"/>
    <cellStyle name="Обычный 10 2 5 2 6" xfId="10201"/>
    <cellStyle name="Обычный 10 2 5 2 6 2" xfId="40056"/>
    <cellStyle name="Обычный 10 2 5 2 7" xfId="20150"/>
    <cellStyle name="Обычный 10 2 5 2 7 2" xfId="50005"/>
    <cellStyle name="Обычный 10 2 5 2 8" xfId="30105"/>
    <cellStyle name="Обычный 10 2 5 3" xfId="235"/>
    <cellStyle name="Обычный 10 2 5 3 2" xfId="236"/>
    <cellStyle name="Обычный 10 2 5 3 2 2" xfId="5134"/>
    <cellStyle name="Обычный 10 2 5 3 2 2 2" xfId="15086"/>
    <cellStyle name="Обычный 10 2 5 3 2 2 2 2" xfId="44941"/>
    <cellStyle name="Обычный 10 2 5 3 2 2 3" xfId="25036"/>
    <cellStyle name="Обычный 10 2 5 3 2 2 3 2" xfId="54891"/>
    <cellStyle name="Обычный 10 2 5 3 2 2 4" xfId="34991"/>
    <cellStyle name="Обычный 10 2 5 3 2 3" xfId="6891"/>
    <cellStyle name="Обычный 10 2 5 3 2 3 2" xfId="16841"/>
    <cellStyle name="Обычный 10 2 5 3 2 3 2 2" xfId="46696"/>
    <cellStyle name="Обычный 10 2 5 3 2 3 3" xfId="26791"/>
    <cellStyle name="Обычный 10 2 5 3 2 3 3 2" xfId="56646"/>
    <cellStyle name="Обычный 10 2 5 3 2 3 4" xfId="36746"/>
    <cellStyle name="Обычный 10 2 5 3 2 4" xfId="10206"/>
    <cellStyle name="Обычный 10 2 5 3 2 4 2" xfId="40061"/>
    <cellStyle name="Обычный 10 2 5 3 2 5" xfId="20155"/>
    <cellStyle name="Обычный 10 2 5 3 2 5 2" xfId="50010"/>
    <cellStyle name="Обычный 10 2 5 3 2 6" xfId="30110"/>
    <cellStyle name="Обычный 10 2 5 3 3" xfId="4323"/>
    <cellStyle name="Обычный 10 2 5 3 3 2" xfId="14275"/>
    <cellStyle name="Обычный 10 2 5 3 3 2 2" xfId="44130"/>
    <cellStyle name="Обычный 10 2 5 3 3 3" xfId="24225"/>
    <cellStyle name="Обычный 10 2 5 3 3 3 2" xfId="54080"/>
    <cellStyle name="Обычный 10 2 5 3 3 4" xfId="34180"/>
    <cellStyle name="Обычный 10 2 5 3 4" xfId="6890"/>
    <cellStyle name="Обычный 10 2 5 3 4 2" xfId="16840"/>
    <cellStyle name="Обычный 10 2 5 3 4 2 2" xfId="46695"/>
    <cellStyle name="Обычный 10 2 5 3 4 3" xfId="26790"/>
    <cellStyle name="Обычный 10 2 5 3 4 3 2" xfId="56645"/>
    <cellStyle name="Обычный 10 2 5 3 4 4" xfId="36745"/>
    <cellStyle name="Обычный 10 2 5 3 5" xfId="10205"/>
    <cellStyle name="Обычный 10 2 5 3 5 2" xfId="40060"/>
    <cellStyle name="Обычный 10 2 5 3 6" xfId="20154"/>
    <cellStyle name="Обычный 10 2 5 3 6 2" xfId="50009"/>
    <cellStyle name="Обычный 10 2 5 3 7" xfId="30109"/>
    <cellStyle name="Обычный 10 2 5 4" xfId="237"/>
    <cellStyle name="Обычный 10 2 5 4 2" xfId="5135"/>
    <cellStyle name="Обычный 10 2 5 4 2 2" xfId="15087"/>
    <cellStyle name="Обычный 10 2 5 4 2 2 2" xfId="44942"/>
    <cellStyle name="Обычный 10 2 5 4 2 3" xfId="25037"/>
    <cellStyle name="Обычный 10 2 5 4 2 3 2" xfId="54892"/>
    <cellStyle name="Обычный 10 2 5 4 2 4" xfId="34992"/>
    <cellStyle name="Обычный 10 2 5 4 3" xfId="6892"/>
    <cellStyle name="Обычный 10 2 5 4 3 2" xfId="16842"/>
    <cellStyle name="Обычный 10 2 5 4 3 2 2" xfId="46697"/>
    <cellStyle name="Обычный 10 2 5 4 3 3" xfId="26792"/>
    <cellStyle name="Обычный 10 2 5 4 3 3 2" xfId="56647"/>
    <cellStyle name="Обычный 10 2 5 4 3 4" xfId="36747"/>
    <cellStyle name="Обычный 10 2 5 4 4" xfId="10207"/>
    <cellStyle name="Обычный 10 2 5 4 4 2" xfId="40062"/>
    <cellStyle name="Обычный 10 2 5 4 5" xfId="20156"/>
    <cellStyle name="Обычный 10 2 5 4 5 2" xfId="50011"/>
    <cellStyle name="Обычный 10 2 5 4 6" xfId="30111"/>
    <cellStyle name="Обычный 10 2 5 5" xfId="3500"/>
    <cellStyle name="Обычный 10 2 5 5 2" xfId="13452"/>
    <cellStyle name="Обычный 10 2 5 5 2 2" xfId="43307"/>
    <cellStyle name="Обычный 10 2 5 5 3" xfId="23402"/>
    <cellStyle name="Обычный 10 2 5 5 3 2" xfId="53257"/>
    <cellStyle name="Обычный 10 2 5 5 4" xfId="33357"/>
    <cellStyle name="Обычный 10 2 5 6" xfId="6885"/>
    <cellStyle name="Обычный 10 2 5 6 2" xfId="16835"/>
    <cellStyle name="Обычный 10 2 5 6 2 2" xfId="46690"/>
    <cellStyle name="Обычный 10 2 5 6 3" xfId="26785"/>
    <cellStyle name="Обычный 10 2 5 6 3 2" xfId="56640"/>
    <cellStyle name="Обычный 10 2 5 6 4" xfId="36740"/>
    <cellStyle name="Обычный 10 2 5 7" xfId="10200"/>
    <cellStyle name="Обычный 10 2 5 7 2" xfId="40055"/>
    <cellStyle name="Обычный 10 2 5 8" xfId="20149"/>
    <cellStyle name="Обычный 10 2 5 8 2" xfId="50004"/>
    <cellStyle name="Обычный 10 2 5 9" xfId="30104"/>
    <cellStyle name="Обычный 10 2 6" xfId="238"/>
    <cellStyle name="Обычный 10 2 6 2" xfId="239"/>
    <cellStyle name="Обычный 10 2 6 2 2" xfId="240"/>
    <cellStyle name="Обычный 10 2 6 2 2 2" xfId="241"/>
    <cellStyle name="Обычный 10 2 6 2 2 2 2" xfId="5136"/>
    <cellStyle name="Обычный 10 2 6 2 2 2 2 2" xfId="15088"/>
    <cellStyle name="Обычный 10 2 6 2 2 2 2 2 2" xfId="44943"/>
    <cellStyle name="Обычный 10 2 6 2 2 2 2 3" xfId="25038"/>
    <cellStyle name="Обычный 10 2 6 2 2 2 2 3 2" xfId="54893"/>
    <cellStyle name="Обычный 10 2 6 2 2 2 2 4" xfId="34993"/>
    <cellStyle name="Обычный 10 2 6 2 2 2 3" xfId="6896"/>
    <cellStyle name="Обычный 10 2 6 2 2 2 3 2" xfId="16846"/>
    <cellStyle name="Обычный 10 2 6 2 2 2 3 2 2" xfId="46701"/>
    <cellStyle name="Обычный 10 2 6 2 2 2 3 3" xfId="26796"/>
    <cellStyle name="Обычный 10 2 6 2 2 2 3 3 2" xfId="56651"/>
    <cellStyle name="Обычный 10 2 6 2 2 2 3 4" xfId="36751"/>
    <cellStyle name="Обычный 10 2 6 2 2 2 4" xfId="10211"/>
    <cellStyle name="Обычный 10 2 6 2 2 2 4 2" xfId="40066"/>
    <cellStyle name="Обычный 10 2 6 2 2 2 5" xfId="20160"/>
    <cellStyle name="Обычный 10 2 6 2 2 2 5 2" xfId="50015"/>
    <cellStyle name="Обычный 10 2 6 2 2 2 6" xfId="30115"/>
    <cellStyle name="Обычный 10 2 6 2 2 3" xfId="4572"/>
    <cellStyle name="Обычный 10 2 6 2 2 3 2" xfId="14524"/>
    <cellStyle name="Обычный 10 2 6 2 2 3 2 2" xfId="44379"/>
    <cellStyle name="Обычный 10 2 6 2 2 3 3" xfId="24474"/>
    <cellStyle name="Обычный 10 2 6 2 2 3 3 2" xfId="54329"/>
    <cellStyle name="Обычный 10 2 6 2 2 3 4" xfId="34429"/>
    <cellStyle name="Обычный 10 2 6 2 2 4" xfId="6895"/>
    <cellStyle name="Обычный 10 2 6 2 2 4 2" xfId="16845"/>
    <cellStyle name="Обычный 10 2 6 2 2 4 2 2" xfId="46700"/>
    <cellStyle name="Обычный 10 2 6 2 2 4 3" xfId="26795"/>
    <cellStyle name="Обычный 10 2 6 2 2 4 3 2" xfId="56650"/>
    <cellStyle name="Обычный 10 2 6 2 2 4 4" xfId="36750"/>
    <cellStyle name="Обычный 10 2 6 2 2 5" xfId="10210"/>
    <cellStyle name="Обычный 10 2 6 2 2 5 2" xfId="40065"/>
    <cellStyle name="Обычный 10 2 6 2 2 6" xfId="20159"/>
    <cellStyle name="Обычный 10 2 6 2 2 6 2" xfId="50014"/>
    <cellStyle name="Обычный 10 2 6 2 2 7" xfId="30114"/>
    <cellStyle name="Обычный 10 2 6 2 3" xfId="242"/>
    <cellStyle name="Обычный 10 2 6 2 3 2" xfId="5137"/>
    <cellStyle name="Обычный 10 2 6 2 3 2 2" xfId="15089"/>
    <cellStyle name="Обычный 10 2 6 2 3 2 2 2" xfId="44944"/>
    <cellStyle name="Обычный 10 2 6 2 3 2 3" xfId="25039"/>
    <cellStyle name="Обычный 10 2 6 2 3 2 3 2" xfId="54894"/>
    <cellStyle name="Обычный 10 2 6 2 3 2 4" xfId="34994"/>
    <cellStyle name="Обычный 10 2 6 2 3 3" xfId="6897"/>
    <cellStyle name="Обычный 10 2 6 2 3 3 2" xfId="16847"/>
    <cellStyle name="Обычный 10 2 6 2 3 3 2 2" xfId="46702"/>
    <cellStyle name="Обычный 10 2 6 2 3 3 3" xfId="26797"/>
    <cellStyle name="Обычный 10 2 6 2 3 3 3 2" xfId="56652"/>
    <cellStyle name="Обычный 10 2 6 2 3 3 4" xfId="36752"/>
    <cellStyle name="Обычный 10 2 6 2 3 4" xfId="10212"/>
    <cellStyle name="Обычный 10 2 6 2 3 4 2" xfId="40067"/>
    <cellStyle name="Обычный 10 2 6 2 3 5" xfId="20161"/>
    <cellStyle name="Обычный 10 2 6 2 3 5 2" xfId="50016"/>
    <cellStyle name="Обычный 10 2 6 2 3 6" xfId="30116"/>
    <cellStyle name="Обычный 10 2 6 2 4" xfId="3749"/>
    <cellStyle name="Обычный 10 2 6 2 4 2" xfId="13701"/>
    <cellStyle name="Обычный 10 2 6 2 4 2 2" xfId="43556"/>
    <cellStyle name="Обычный 10 2 6 2 4 3" xfId="23651"/>
    <cellStyle name="Обычный 10 2 6 2 4 3 2" xfId="53506"/>
    <cellStyle name="Обычный 10 2 6 2 4 4" xfId="33606"/>
    <cellStyle name="Обычный 10 2 6 2 5" xfId="6894"/>
    <cellStyle name="Обычный 10 2 6 2 5 2" xfId="16844"/>
    <cellStyle name="Обычный 10 2 6 2 5 2 2" xfId="46699"/>
    <cellStyle name="Обычный 10 2 6 2 5 3" xfId="26794"/>
    <cellStyle name="Обычный 10 2 6 2 5 3 2" xfId="56649"/>
    <cellStyle name="Обычный 10 2 6 2 5 4" xfId="36749"/>
    <cellStyle name="Обычный 10 2 6 2 6" xfId="10209"/>
    <cellStyle name="Обычный 10 2 6 2 6 2" xfId="40064"/>
    <cellStyle name="Обычный 10 2 6 2 7" xfId="20158"/>
    <cellStyle name="Обычный 10 2 6 2 7 2" xfId="50013"/>
    <cellStyle name="Обычный 10 2 6 2 8" xfId="30113"/>
    <cellStyle name="Обычный 10 2 6 3" xfId="243"/>
    <cellStyle name="Обычный 10 2 6 3 2" xfId="244"/>
    <cellStyle name="Обычный 10 2 6 3 2 2" xfId="5138"/>
    <cellStyle name="Обычный 10 2 6 3 2 2 2" xfId="15090"/>
    <cellStyle name="Обычный 10 2 6 3 2 2 2 2" xfId="44945"/>
    <cellStyle name="Обычный 10 2 6 3 2 2 3" xfId="25040"/>
    <cellStyle name="Обычный 10 2 6 3 2 2 3 2" xfId="54895"/>
    <cellStyle name="Обычный 10 2 6 3 2 2 4" xfId="34995"/>
    <cellStyle name="Обычный 10 2 6 3 2 3" xfId="6899"/>
    <cellStyle name="Обычный 10 2 6 3 2 3 2" xfId="16849"/>
    <cellStyle name="Обычный 10 2 6 3 2 3 2 2" xfId="46704"/>
    <cellStyle name="Обычный 10 2 6 3 2 3 3" xfId="26799"/>
    <cellStyle name="Обычный 10 2 6 3 2 3 3 2" xfId="56654"/>
    <cellStyle name="Обычный 10 2 6 3 2 3 4" xfId="36754"/>
    <cellStyle name="Обычный 10 2 6 3 2 4" xfId="10214"/>
    <cellStyle name="Обычный 10 2 6 3 2 4 2" xfId="40069"/>
    <cellStyle name="Обычный 10 2 6 3 2 5" xfId="20163"/>
    <cellStyle name="Обычный 10 2 6 3 2 5 2" xfId="50018"/>
    <cellStyle name="Обычный 10 2 6 3 2 6" xfId="30118"/>
    <cellStyle name="Обычный 10 2 6 3 3" xfId="4359"/>
    <cellStyle name="Обычный 10 2 6 3 3 2" xfId="14311"/>
    <cellStyle name="Обычный 10 2 6 3 3 2 2" xfId="44166"/>
    <cellStyle name="Обычный 10 2 6 3 3 3" xfId="24261"/>
    <cellStyle name="Обычный 10 2 6 3 3 3 2" xfId="54116"/>
    <cellStyle name="Обычный 10 2 6 3 3 4" xfId="34216"/>
    <cellStyle name="Обычный 10 2 6 3 4" xfId="6898"/>
    <cellStyle name="Обычный 10 2 6 3 4 2" xfId="16848"/>
    <cellStyle name="Обычный 10 2 6 3 4 2 2" xfId="46703"/>
    <cellStyle name="Обычный 10 2 6 3 4 3" xfId="26798"/>
    <cellStyle name="Обычный 10 2 6 3 4 3 2" xfId="56653"/>
    <cellStyle name="Обычный 10 2 6 3 4 4" xfId="36753"/>
    <cellStyle name="Обычный 10 2 6 3 5" xfId="10213"/>
    <cellStyle name="Обычный 10 2 6 3 5 2" xfId="40068"/>
    <cellStyle name="Обычный 10 2 6 3 6" xfId="20162"/>
    <cellStyle name="Обычный 10 2 6 3 6 2" xfId="50017"/>
    <cellStyle name="Обычный 10 2 6 3 7" xfId="30117"/>
    <cellStyle name="Обычный 10 2 6 4" xfId="245"/>
    <cellStyle name="Обычный 10 2 6 4 2" xfId="5139"/>
    <cellStyle name="Обычный 10 2 6 4 2 2" xfId="15091"/>
    <cellStyle name="Обычный 10 2 6 4 2 2 2" xfId="44946"/>
    <cellStyle name="Обычный 10 2 6 4 2 3" xfId="25041"/>
    <cellStyle name="Обычный 10 2 6 4 2 3 2" xfId="54896"/>
    <cellStyle name="Обычный 10 2 6 4 2 4" xfId="34996"/>
    <cellStyle name="Обычный 10 2 6 4 3" xfId="6900"/>
    <cellStyle name="Обычный 10 2 6 4 3 2" xfId="16850"/>
    <cellStyle name="Обычный 10 2 6 4 3 2 2" xfId="46705"/>
    <cellStyle name="Обычный 10 2 6 4 3 3" xfId="26800"/>
    <cellStyle name="Обычный 10 2 6 4 3 3 2" xfId="56655"/>
    <cellStyle name="Обычный 10 2 6 4 3 4" xfId="36755"/>
    <cellStyle name="Обычный 10 2 6 4 4" xfId="10215"/>
    <cellStyle name="Обычный 10 2 6 4 4 2" xfId="40070"/>
    <cellStyle name="Обычный 10 2 6 4 5" xfId="20164"/>
    <cellStyle name="Обычный 10 2 6 4 5 2" xfId="50019"/>
    <cellStyle name="Обычный 10 2 6 4 6" xfId="30119"/>
    <cellStyle name="Обычный 10 2 6 5" xfId="3536"/>
    <cellStyle name="Обычный 10 2 6 5 2" xfId="13488"/>
    <cellStyle name="Обычный 10 2 6 5 2 2" xfId="43343"/>
    <cellStyle name="Обычный 10 2 6 5 3" xfId="23438"/>
    <cellStyle name="Обычный 10 2 6 5 3 2" xfId="53293"/>
    <cellStyle name="Обычный 10 2 6 5 4" xfId="33393"/>
    <cellStyle name="Обычный 10 2 6 6" xfId="6893"/>
    <cellStyle name="Обычный 10 2 6 6 2" xfId="16843"/>
    <cellStyle name="Обычный 10 2 6 6 2 2" xfId="46698"/>
    <cellStyle name="Обычный 10 2 6 6 3" xfId="26793"/>
    <cellStyle name="Обычный 10 2 6 6 3 2" xfId="56648"/>
    <cellStyle name="Обычный 10 2 6 6 4" xfId="36748"/>
    <cellStyle name="Обычный 10 2 6 7" xfId="10208"/>
    <cellStyle name="Обычный 10 2 6 7 2" xfId="40063"/>
    <cellStyle name="Обычный 10 2 6 8" xfId="20157"/>
    <cellStyle name="Обычный 10 2 6 8 2" xfId="50012"/>
    <cellStyle name="Обычный 10 2 6 9" xfId="30112"/>
    <cellStyle name="Обычный 10 2 7" xfId="246"/>
    <cellStyle name="Обычный 10 2 7 2" xfId="247"/>
    <cellStyle name="Обычный 10 2 7 2 2" xfId="248"/>
    <cellStyle name="Обычный 10 2 7 2 2 2" xfId="249"/>
    <cellStyle name="Обычный 10 2 7 2 2 2 2" xfId="5140"/>
    <cellStyle name="Обычный 10 2 7 2 2 2 2 2" xfId="15092"/>
    <cellStyle name="Обычный 10 2 7 2 2 2 2 2 2" xfId="44947"/>
    <cellStyle name="Обычный 10 2 7 2 2 2 2 3" xfId="25042"/>
    <cellStyle name="Обычный 10 2 7 2 2 2 2 3 2" xfId="54897"/>
    <cellStyle name="Обычный 10 2 7 2 2 2 2 4" xfId="34997"/>
    <cellStyle name="Обычный 10 2 7 2 2 2 3" xfId="6904"/>
    <cellStyle name="Обычный 10 2 7 2 2 2 3 2" xfId="16854"/>
    <cellStyle name="Обычный 10 2 7 2 2 2 3 2 2" xfId="46709"/>
    <cellStyle name="Обычный 10 2 7 2 2 2 3 3" xfId="26804"/>
    <cellStyle name="Обычный 10 2 7 2 2 2 3 3 2" xfId="56659"/>
    <cellStyle name="Обычный 10 2 7 2 2 2 3 4" xfId="36759"/>
    <cellStyle name="Обычный 10 2 7 2 2 2 4" xfId="10219"/>
    <cellStyle name="Обычный 10 2 7 2 2 2 4 2" xfId="40074"/>
    <cellStyle name="Обычный 10 2 7 2 2 2 5" xfId="20168"/>
    <cellStyle name="Обычный 10 2 7 2 2 2 5 2" xfId="50023"/>
    <cellStyle name="Обычный 10 2 7 2 2 2 6" xfId="30123"/>
    <cellStyle name="Обычный 10 2 7 2 2 3" xfId="4573"/>
    <cellStyle name="Обычный 10 2 7 2 2 3 2" xfId="14525"/>
    <cellStyle name="Обычный 10 2 7 2 2 3 2 2" xfId="44380"/>
    <cellStyle name="Обычный 10 2 7 2 2 3 3" xfId="24475"/>
    <cellStyle name="Обычный 10 2 7 2 2 3 3 2" xfId="54330"/>
    <cellStyle name="Обычный 10 2 7 2 2 3 4" xfId="34430"/>
    <cellStyle name="Обычный 10 2 7 2 2 4" xfId="6903"/>
    <cellStyle name="Обычный 10 2 7 2 2 4 2" xfId="16853"/>
    <cellStyle name="Обычный 10 2 7 2 2 4 2 2" xfId="46708"/>
    <cellStyle name="Обычный 10 2 7 2 2 4 3" xfId="26803"/>
    <cellStyle name="Обычный 10 2 7 2 2 4 3 2" xfId="56658"/>
    <cellStyle name="Обычный 10 2 7 2 2 4 4" xfId="36758"/>
    <cellStyle name="Обычный 10 2 7 2 2 5" xfId="10218"/>
    <cellStyle name="Обычный 10 2 7 2 2 5 2" xfId="40073"/>
    <cellStyle name="Обычный 10 2 7 2 2 6" xfId="20167"/>
    <cellStyle name="Обычный 10 2 7 2 2 6 2" xfId="50022"/>
    <cellStyle name="Обычный 10 2 7 2 2 7" xfId="30122"/>
    <cellStyle name="Обычный 10 2 7 2 3" xfId="250"/>
    <cellStyle name="Обычный 10 2 7 2 3 2" xfId="5141"/>
    <cellStyle name="Обычный 10 2 7 2 3 2 2" xfId="15093"/>
    <cellStyle name="Обычный 10 2 7 2 3 2 2 2" xfId="44948"/>
    <cellStyle name="Обычный 10 2 7 2 3 2 3" xfId="25043"/>
    <cellStyle name="Обычный 10 2 7 2 3 2 3 2" xfId="54898"/>
    <cellStyle name="Обычный 10 2 7 2 3 2 4" xfId="34998"/>
    <cellStyle name="Обычный 10 2 7 2 3 3" xfId="6905"/>
    <cellStyle name="Обычный 10 2 7 2 3 3 2" xfId="16855"/>
    <cellStyle name="Обычный 10 2 7 2 3 3 2 2" xfId="46710"/>
    <cellStyle name="Обычный 10 2 7 2 3 3 3" xfId="26805"/>
    <cellStyle name="Обычный 10 2 7 2 3 3 3 2" xfId="56660"/>
    <cellStyle name="Обычный 10 2 7 2 3 3 4" xfId="36760"/>
    <cellStyle name="Обычный 10 2 7 2 3 4" xfId="10220"/>
    <cellStyle name="Обычный 10 2 7 2 3 4 2" xfId="40075"/>
    <cellStyle name="Обычный 10 2 7 2 3 5" xfId="20169"/>
    <cellStyle name="Обычный 10 2 7 2 3 5 2" xfId="50024"/>
    <cellStyle name="Обычный 10 2 7 2 3 6" xfId="30124"/>
    <cellStyle name="Обычный 10 2 7 2 4" xfId="3750"/>
    <cellStyle name="Обычный 10 2 7 2 4 2" xfId="13702"/>
    <cellStyle name="Обычный 10 2 7 2 4 2 2" xfId="43557"/>
    <cellStyle name="Обычный 10 2 7 2 4 3" xfId="23652"/>
    <cellStyle name="Обычный 10 2 7 2 4 3 2" xfId="53507"/>
    <cellStyle name="Обычный 10 2 7 2 4 4" xfId="33607"/>
    <cellStyle name="Обычный 10 2 7 2 5" xfId="6902"/>
    <cellStyle name="Обычный 10 2 7 2 5 2" xfId="16852"/>
    <cellStyle name="Обычный 10 2 7 2 5 2 2" xfId="46707"/>
    <cellStyle name="Обычный 10 2 7 2 5 3" xfId="26802"/>
    <cellStyle name="Обычный 10 2 7 2 5 3 2" xfId="56657"/>
    <cellStyle name="Обычный 10 2 7 2 5 4" xfId="36757"/>
    <cellStyle name="Обычный 10 2 7 2 6" xfId="10217"/>
    <cellStyle name="Обычный 10 2 7 2 6 2" xfId="40072"/>
    <cellStyle name="Обычный 10 2 7 2 7" xfId="20166"/>
    <cellStyle name="Обычный 10 2 7 2 7 2" xfId="50021"/>
    <cellStyle name="Обычный 10 2 7 2 8" xfId="30121"/>
    <cellStyle name="Обычный 10 2 7 3" xfId="251"/>
    <cellStyle name="Обычный 10 2 7 3 2" xfId="252"/>
    <cellStyle name="Обычный 10 2 7 3 2 2" xfId="5142"/>
    <cellStyle name="Обычный 10 2 7 3 2 2 2" xfId="15094"/>
    <cellStyle name="Обычный 10 2 7 3 2 2 2 2" xfId="44949"/>
    <cellStyle name="Обычный 10 2 7 3 2 2 3" xfId="25044"/>
    <cellStyle name="Обычный 10 2 7 3 2 2 3 2" xfId="54899"/>
    <cellStyle name="Обычный 10 2 7 3 2 2 4" xfId="34999"/>
    <cellStyle name="Обычный 10 2 7 3 2 3" xfId="6907"/>
    <cellStyle name="Обычный 10 2 7 3 2 3 2" xfId="16857"/>
    <cellStyle name="Обычный 10 2 7 3 2 3 2 2" xfId="46712"/>
    <cellStyle name="Обычный 10 2 7 3 2 3 3" xfId="26807"/>
    <cellStyle name="Обычный 10 2 7 3 2 3 3 2" xfId="56662"/>
    <cellStyle name="Обычный 10 2 7 3 2 3 4" xfId="36762"/>
    <cellStyle name="Обычный 10 2 7 3 2 4" xfId="10222"/>
    <cellStyle name="Обычный 10 2 7 3 2 4 2" xfId="40077"/>
    <cellStyle name="Обычный 10 2 7 3 2 5" xfId="20171"/>
    <cellStyle name="Обычный 10 2 7 3 2 5 2" xfId="50026"/>
    <cellStyle name="Обычный 10 2 7 3 2 6" xfId="30126"/>
    <cellStyle name="Обычный 10 2 7 3 3" xfId="4380"/>
    <cellStyle name="Обычный 10 2 7 3 3 2" xfId="14332"/>
    <cellStyle name="Обычный 10 2 7 3 3 2 2" xfId="44187"/>
    <cellStyle name="Обычный 10 2 7 3 3 3" xfId="24282"/>
    <cellStyle name="Обычный 10 2 7 3 3 3 2" xfId="54137"/>
    <cellStyle name="Обычный 10 2 7 3 3 4" xfId="34237"/>
    <cellStyle name="Обычный 10 2 7 3 4" xfId="6906"/>
    <cellStyle name="Обычный 10 2 7 3 4 2" xfId="16856"/>
    <cellStyle name="Обычный 10 2 7 3 4 2 2" xfId="46711"/>
    <cellStyle name="Обычный 10 2 7 3 4 3" xfId="26806"/>
    <cellStyle name="Обычный 10 2 7 3 4 3 2" xfId="56661"/>
    <cellStyle name="Обычный 10 2 7 3 4 4" xfId="36761"/>
    <cellStyle name="Обычный 10 2 7 3 5" xfId="10221"/>
    <cellStyle name="Обычный 10 2 7 3 5 2" xfId="40076"/>
    <cellStyle name="Обычный 10 2 7 3 6" xfId="20170"/>
    <cellStyle name="Обычный 10 2 7 3 6 2" xfId="50025"/>
    <cellStyle name="Обычный 10 2 7 3 7" xfId="30125"/>
    <cellStyle name="Обычный 10 2 7 4" xfId="253"/>
    <cellStyle name="Обычный 10 2 7 4 2" xfId="5143"/>
    <cellStyle name="Обычный 10 2 7 4 2 2" xfId="15095"/>
    <cellStyle name="Обычный 10 2 7 4 2 2 2" xfId="44950"/>
    <cellStyle name="Обычный 10 2 7 4 2 3" xfId="25045"/>
    <cellStyle name="Обычный 10 2 7 4 2 3 2" xfId="54900"/>
    <cellStyle name="Обычный 10 2 7 4 2 4" xfId="35000"/>
    <cellStyle name="Обычный 10 2 7 4 3" xfId="6908"/>
    <cellStyle name="Обычный 10 2 7 4 3 2" xfId="16858"/>
    <cellStyle name="Обычный 10 2 7 4 3 2 2" xfId="46713"/>
    <cellStyle name="Обычный 10 2 7 4 3 3" xfId="26808"/>
    <cellStyle name="Обычный 10 2 7 4 3 3 2" xfId="56663"/>
    <cellStyle name="Обычный 10 2 7 4 3 4" xfId="36763"/>
    <cellStyle name="Обычный 10 2 7 4 4" xfId="10223"/>
    <cellStyle name="Обычный 10 2 7 4 4 2" xfId="40078"/>
    <cellStyle name="Обычный 10 2 7 4 5" xfId="20172"/>
    <cellStyle name="Обычный 10 2 7 4 5 2" xfId="50027"/>
    <cellStyle name="Обычный 10 2 7 4 6" xfId="30127"/>
    <cellStyle name="Обычный 10 2 7 5" xfId="3557"/>
    <cellStyle name="Обычный 10 2 7 5 2" xfId="13509"/>
    <cellStyle name="Обычный 10 2 7 5 2 2" xfId="43364"/>
    <cellStyle name="Обычный 10 2 7 5 3" xfId="23459"/>
    <cellStyle name="Обычный 10 2 7 5 3 2" xfId="53314"/>
    <cellStyle name="Обычный 10 2 7 5 4" xfId="33414"/>
    <cellStyle name="Обычный 10 2 7 6" xfId="6901"/>
    <cellStyle name="Обычный 10 2 7 6 2" xfId="16851"/>
    <cellStyle name="Обычный 10 2 7 6 2 2" xfId="46706"/>
    <cellStyle name="Обычный 10 2 7 6 3" xfId="26801"/>
    <cellStyle name="Обычный 10 2 7 6 3 2" xfId="56656"/>
    <cellStyle name="Обычный 10 2 7 6 4" xfId="36756"/>
    <cellStyle name="Обычный 10 2 7 7" xfId="10216"/>
    <cellStyle name="Обычный 10 2 7 7 2" xfId="40071"/>
    <cellStyle name="Обычный 10 2 7 8" xfId="20165"/>
    <cellStyle name="Обычный 10 2 7 8 2" xfId="50020"/>
    <cellStyle name="Обычный 10 2 7 9" xfId="30120"/>
    <cellStyle name="Обычный 10 2 8" xfId="254"/>
    <cellStyle name="Обычный 10 2 8 2" xfId="255"/>
    <cellStyle name="Обычный 10 2 8 2 2" xfId="256"/>
    <cellStyle name="Обычный 10 2 8 2 2 2" xfId="257"/>
    <cellStyle name="Обычный 10 2 8 2 2 2 2" xfId="5144"/>
    <cellStyle name="Обычный 10 2 8 2 2 2 2 2" xfId="15096"/>
    <cellStyle name="Обычный 10 2 8 2 2 2 2 2 2" xfId="44951"/>
    <cellStyle name="Обычный 10 2 8 2 2 2 2 3" xfId="25046"/>
    <cellStyle name="Обычный 10 2 8 2 2 2 2 3 2" xfId="54901"/>
    <cellStyle name="Обычный 10 2 8 2 2 2 2 4" xfId="35001"/>
    <cellStyle name="Обычный 10 2 8 2 2 2 3" xfId="6912"/>
    <cellStyle name="Обычный 10 2 8 2 2 2 3 2" xfId="16862"/>
    <cellStyle name="Обычный 10 2 8 2 2 2 3 2 2" xfId="46717"/>
    <cellStyle name="Обычный 10 2 8 2 2 2 3 3" xfId="26812"/>
    <cellStyle name="Обычный 10 2 8 2 2 2 3 3 2" xfId="56667"/>
    <cellStyle name="Обычный 10 2 8 2 2 2 3 4" xfId="36767"/>
    <cellStyle name="Обычный 10 2 8 2 2 2 4" xfId="10227"/>
    <cellStyle name="Обычный 10 2 8 2 2 2 4 2" xfId="40082"/>
    <cellStyle name="Обычный 10 2 8 2 2 2 5" xfId="20176"/>
    <cellStyle name="Обычный 10 2 8 2 2 2 5 2" xfId="50031"/>
    <cellStyle name="Обычный 10 2 8 2 2 2 6" xfId="30131"/>
    <cellStyle name="Обычный 10 2 8 2 2 3" xfId="4574"/>
    <cellStyle name="Обычный 10 2 8 2 2 3 2" xfId="14526"/>
    <cellStyle name="Обычный 10 2 8 2 2 3 2 2" xfId="44381"/>
    <cellStyle name="Обычный 10 2 8 2 2 3 3" xfId="24476"/>
    <cellStyle name="Обычный 10 2 8 2 2 3 3 2" xfId="54331"/>
    <cellStyle name="Обычный 10 2 8 2 2 3 4" xfId="34431"/>
    <cellStyle name="Обычный 10 2 8 2 2 4" xfId="6911"/>
    <cellStyle name="Обычный 10 2 8 2 2 4 2" xfId="16861"/>
    <cellStyle name="Обычный 10 2 8 2 2 4 2 2" xfId="46716"/>
    <cellStyle name="Обычный 10 2 8 2 2 4 3" xfId="26811"/>
    <cellStyle name="Обычный 10 2 8 2 2 4 3 2" xfId="56666"/>
    <cellStyle name="Обычный 10 2 8 2 2 4 4" xfId="36766"/>
    <cellStyle name="Обычный 10 2 8 2 2 5" xfId="10226"/>
    <cellStyle name="Обычный 10 2 8 2 2 5 2" xfId="40081"/>
    <cellStyle name="Обычный 10 2 8 2 2 6" xfId="20175"/>
    <cellStyle name="Обычный 10 2 8 2 2 6 2" xfId="50030"/>
    <cellStyle name="Обычный 10 2 8 2 2 7" xfId="30130"/>
    <cellStyle name="Обычный 10 2 8 2 3" xfId="258"/>
    <cellStyle name="Обычный 10 2 8 2 3 2" xfId="5145"/>
    <cellStyle name="Обычный 10 2 8 2 3 2 2" xfId="15097"/>
    <cellStyle name="Обычный 10 2 8 2 3 2 2 2" xfId="44952"/>
    <cellStyle name="Обычный 10 2 8 2 3 2 3" xfId="25047"/>
    <cellStyle name="Обычный 10 2 8 2 3 2 3 2" xfId="54902"/>
    <cellStyle name="Обычный 10 2 8 2 3 2 4" xfId="35002"/>
    <cellStyle name="Обычный 10 2 8 2 3 3" xfId="6913"/>
    <cellStyle name="Обычный 10 2 8 2 3 3 2" xfId="16863"/>
    <cellStyle name="Обычный 10 2 8 2 3 3 2 2" xfId="46718"/>
    <cellStyle name="Обычный 10 2 8 2 3 3 3" xfId="26813"/>
    <cellStyle name="Обычный 10 2 8 2 3 3 3 2" xfId="56668"/>
    <cellStyle name="Обычный 10 2 8 2 3 3 4" xfId="36768"/>
    <cellStyle name="Обычный 10 2 8 2 3 4" xfId="10228"/>
    <cellStyle name="Обычный 10 2 8 2 3 4 2" xfId="40083"/>
    <cellStyle name="Обычный 10 2 8 2 3 5" xfId="20177"/>
    <cellStyle name="Обычный 10 2 8 2 3 5 2" xfId="50032"/>
    <cellStyle name="Обычный 10 2 8 2 3 6" xfId="30132"/>
    <cellStyle name="Обычный 10 2 8 2 4" xfId="3751"/>
    <cellStyle name="Обычный 10 2 8 2 4 2" xfId="13703"/>
    <cellStyle name="Обычный 10 2 8 2 4 2 2" xfId="43558"/>
    <cellStyle name="Обычный 10 2 8 2 4 3" xfId="23653"/>
    <cellStyle name="Обычный 10 2 8 2 4 3 2" xfId="53508"/>
    <cellStyle name="Обычный 10 2 8 2 4 4" xfId="33608"/>
    <cellStyle name="Обычный 10 2 8 2 5" xfId="6910"/>
    <cellStyle name="Обычный 10 2 8 2 5 2" xfId="16860"/>
    <cellStyle name="Обычный 10 2 8 2 5 2 2" xfId="46715"/>
    <cellStyle name="Обычный 10 2 8 2 5 3" xfId="26810"/>
    <cellStyle name="Обычный 10 2 8 2 5 3 2" xfId="56665"/>
    <cellStyle name="Обычный 10 2 8 2 5 4" xfId="36765"/>
    <cellStyle name="Обычный 10 2 8 2 6" xfId="10225"/>
    <cellStyle name="Обычный 10 2 8 2 6 2" xfId="40080"/>
    <cellStyle name="Обычный 10 2 8 2 7" xfId="20174"/>
    <cellStyle name="Обычный 10 2 8 2 7 2" xfId="50029"/>
    <cellStyle name="Обычный 10 2 8 2 8" xfId="30129"/>
    <cellStyle name="Обычный 10 2 8 3" xfId="259"/>
    <cellStyle name="Обычный 10 2 8 3 2" xfId="260"/>
    <cellStyle name="Обычный 10 2 8 3 2 2" xfId="5146"/>
    <cellStyle name="Обычный 10 2 8 3 2 2 2" xfId="15098"/>
    <cellStyle name="Обычный 10 2 8 3 2 2 2 2" xfId="44953"/>
    <cellStyle name="Обычный 10 2 8 3 2 2 3" xfId="25048"/>
    <cellStyle name="Обычный 10 2 8 3 2 2 3 2" xfId="54903"/>
    <cellStyle name="Обычный 10 2 8 3 2 2 4" xfId="35003"/>
    <cellStyle name="Обычный 10 2 8 3 2 3" xfId="6915"/>
    <cellStyle name="Обычный 10 2 8 3 2 3 2" xfId="16865"/>
    <cellStyle name="Обычный 10 2 8 3 2 3 2 2" xfId="46720"/>
    <cellStyle name="Обычный 10 2 8 3 2 3 3" xfId="26815"/>
    <cellStyle name="Обычный 10 2 8 3 2 3 3 2" xfId="56670"/>
    <cellStyle name="Обычный 10 2 8 3 2 3 4" xfId="36770"/>
    <cellStyle name="Обычный 10 2 8 3 2 4" xfId="10230"/>
    <cellStyle name="Обычный 10 2 8 3 2 4 2" xfId="40085"/>
    <cellStyle name="Обычный 10 2 8 3 2 5" xfId="20179"/>
    <cellStyle name="Обычный 10 2 8 3 2 5 2" xfId="50034"/>
    <cellStyle name="Обычный 10 2 8 3 2 6" xfId="30134"/>
    <cellStyle name="Обычный 10 2 8 3 3" xfId="4467"/>
    <cellStyle name="Обычный 10 2 8 3 3 2" xfId="14419"/>
    <cellStyle name="Обычный 10 2 8 3 3 2 2" xfId="44274"/>
    <cellStyle name="Обычный 10 2 8 3 3 3" xfId="24369"/>
    <cellStyle name="Обычный 10 2 8 3 3 3 2" xfId="54224"/>
    <cellStyle name="Обычный 10 2 8 3 3 4" xfId="34324"/>
    <cellStyle name="Обычный 10 2 8 3 4" xfId="6914"/>
    <cellStyle name="Обычный 10 2 8 3 4 2" xfId="16864"/>
    <cellStyle name="Обычный 10 2 8 3 4 2 2" xfId="46719"/>
    <cellStyle name="Обычный 10 2 8 3 4 3" xfId="26814"/>
    <cellStyle name="Обычный 10 2 8 3 4 3 2" xfId="56669"/>
    <cellStyle name="Обычный 10 2 8 3 4 4" xfId="36769"/>
    <cellStyle name="Обычный 10 2 8 3 5" xfId="10229"/>
    <cellStyle name="Обычный 10 2 8 3 5 2" xfId="40084"/>
    <cellStyle name="Обычный 10 2 8 3 6" xfId="20178"/>
    <cellStyle name="Обычный 10 2 8 3 6 2" xfId="50033"/>
    <cellStyle name="Обычный 10 2 8 3 7" xfId="30133"/>
    <cellStyle name="Обычный 10 2 8 4" xfId="261"/>
    <cellStyle name="Обычный 10 2 8 4 2" xfId="5147"/>
    <cellStyle name="Обычный 10 2 8 4 2 2" xfId="15099"/>
    <cellStyle name="Обычный 10 2 8 4 2 2 2" xfId="44954"/>
    <cellStyle name="Обычный 10 2 8 4 2 3" xfId="25049"/>
    <cellStyle name="Обычный 10 2 8 4 2 3 2" xfId="54904"/>
    <cellStyle name="Обычный 10 2 8 4 2 4" xfId="35004"/>
    <cellStyle name="Обычный 10 2 8 4 3" xfId="6916"/>
    <cellStyle name="Обычный 10 2 8 4 3 2" xfId="16866"/>
    <cellStyle name="Обычный 10 2 8 4 3 2 2" xfId="46721"/>
    <cellStyle name="Обычный 10 2 8 4 3 3" xfId="26816"/>
    <cellStyle name="Обычный 10 2 8 4 3 3 2" xfId="56671"/>
    <cellStyle name="Обычный 10 2 8 4 3 4" xfId="36771"/>
    <cellStyle name="Обычный 10 2 8 4 4" xfId="10231"/>
    <cellStyle name="Обычный 10 2 8 4 4 2" xfId="40086"/>
    <cellStyle name="Обычный 10 2 8 4 5" xfId="20180"/>
    <cellStyle name="Обычный 10 2 8 4 5 2" xfId="50035"/>
    <cellStyle name="Обычный 10 2 8 4 6" xfId="30135"/>
    <cellStyle name="Обычный 10 2 8 5" xfId="3644"/>
    <cellStyle name="Обычный 10 2 8 5 2" xfId="13596"/>
    <cellStyle name="Обычный 10 2 8 5 2 2" xfId="43451"/>
    <cellStyle name="Обычный 10 2 8 5 3" xfId="23546"/>
    <cellStyle name="Обычный 10 2 8 5 3 2" xfId="53401"/>
    <cellStyle name="Обычный 10 2 8 5 4" xfId="33501"/>
    <cellStyle name="Обычный 10 2 8 6" xfId="6909"/>
    <cellStyle name="Обычный 10 2 8 6 2" xfId="16859"/>
    <cellStyle name="Обычный 10 2 8 6 2 2" xfId="46714"/>
    <cellStyle name="Обычный 10 2 8 6 3" xfId="26809"/>
    <cellStyle name="Обычный 10 2 8 6 3 2" xfId="56664"/>
    <cellStyle name="Обычный 10 2 8 6 4" xfId="36764"/>
    <cellStyle name="Обычный 10 2 8 7" xfId="10224"/>
    <cellStyle name="Обычный 10 2 8 7 2" xfId="40079"/>
    <cellStyle name="Обычный 10 2 8 8" xfId="20173"/>
    <cellStyle name="Обычный 10 2 8 8 2" xfId="50028"/>
    <cellStyle name="Обычный 10 2 8 9" xfId="30128"/>
    <cellStyle name="Обычный 10 2 9" xfId="262"/>
    <cellStyle name="Обычный 10 2 9 2" xfId="263"/>
    <cellStyle name="Обычный 10 2 9 2 2" xfId="264"/>
    <cellStyle name="Обычный 10 2 9 2 2 2" xfId="265"/>
    <cellStyle name="Обычный 10 2 9 2 2 2 2" xfId="5148"/>
    <cellStyle name="Обычный 10 2 9 2 2 2 2 2" xfId="15100"/>
    <cellStyle name="Обычный 10 2 9 2 2 2 2 2 2" xfId="44955"/>
    <cellStyle name="Обычный 10 2 9 2 2 2 2 3" xfId="25050"/>
    <cellStyle name="Обычный 10 2 9 2 2 2 2 3 2" xfId="54905"/>
    <cellStyle name="Обычный 10 2 9 2 2 2 2 4" xfId="35005"/>
    <cellStyle name="Обычный 10 2 9 2 2 2 3" xfId="6920"/>
    <cellStyle name="Обычный 10 2 9 2 2 2 3 2" xfId="16870"/>
    <cellStyle name="Обычный 10 2 9 2 2 2 3 2 2" xfId="46725"/>
    <cellStyle name="Обычный 10 2 9 2 2 2 3 3" xfId="26820"/>
    <cellStyle name="Обычный 10 2 9 2 2 2 3 3 2" xfId="56675"/>
    <cellStyle name="Обычный 10 2 9 2 2 2 3 4" xfId="36775"/>
    <cellStyle name="Обычный 10 2 9 2 2 2 4" xfId="10235"/>
    <cellStyle name="Обычный 10 2 9 2 2 2 4 2" xfId="40090"/>
    <cellStyle name="Обычный 10 2 9 2 2 2 5" xfId="20184"/>
    <cellStyle name="Обычный 10 2 9 2 2 2 5 2" xfId="50039"/>
    <cellStyle name="Обычный 10 2 9 2 2 2 6" xfId="30139"/>
    <cellStyle name="Обычный 10 2 9 2 2 3" xfId="4575"/>
    <cellStyle name="Обычный 10 2 9 2 2 3 2" xfId="14527"/>
    <cellStyle name="Обычный 10 2 9 2 2 3 2 2" xfId="44382"/>
    <cellStyle name="Обычный 10 2 9 2 2 3 3" xfId="24477"/>
    <cellStyle name="Обычный 10 2 9 2 2 3 3 2" xfId="54332"/>
    <cellStyle name="Обычный 10 2 9 2 2 3 4" xfId="34432"/>
    <cellStyle name="Обычный 10 2 9 2 2 4" xfId="6919"/>
    <cellStyle name="Обычный 10 2 9 2 2 4 2" xfId="16869"/>
    <cellStyle name="Обычный 10 2 9 2 2 4 2 2" xfId="46724"/>
    <cellStyle name="Обычный 10 2 9 2 2 4 3" xfId="26819"/>
    <cellStyle name="Обычный 10 2 9 2 2 4 3 2" xfId="56674"/>
    <cellStyle name="Обычный 10 2 9 2 2 4 4" xfId="36774"/>
    <cellStyle name="Обычный 10 2 9 2 2 5" xfId="10234"/>
    <cellStyle name="Обычный 10 2 9 2 2 5 2" xfId="40089"/>
    <cellStyle name="Обычный 10 2 9 2 2 6" xfId="20183"/>
    <cellStyle name="Обычный 10 2 9 2 2 6 2" xfId="50038"/>
    <cellStyle name="Обычный 10 2 9 2 2 7" xfId="30138"/>
    <cellStyle name="Обычный 10 2 9 2 3" xfId="266"/>
    <cellStyle name="Обычный 10 2 9 2 3 2" xfId="5149"/>
    <cellStyle name="Обычный 10 2 9 2 3 2 2" xfId="15101"/>
    <cellStyle name="Обычный 10 2 9 2 3 2 2 2" xfId="44956"/>
    <cellStyle name="Обычный 10 2 9 2 3 2 3" xfId="25051"/>
    <cellStyle name="Обычный 10 2 9 2 3 2 3 2" xfId="54906"/>
    <cellStyle name="Обычный 10 2 9 2 3 2 4" xfId="35006"/>
    <cellStyle name="Обычный 10 2 9 2 3 3" xfId="6921"/>
    <cellStyle name="Обычный 10 2 9 2 3 3 2" xfId="16871"/>
    <cellStyle name="Обычный 10 2 9 2 3 3 2 2" xfId="46726"/>
    <cellStyle name="Обычный 10 2 9 2 3 3 3" xfId="26821"/>
    <cellStyle name="Обычный 10 2 9 2 3 3 3 2" xfId="56676"/>
    <cellStyle name="Обычный 10 2 9 2 3 3 4" xfId="36776"/>
    <cellStyle name="Обычный 10 2 9 2 3 4" xfId="10236"/>
    <cellStyle name="Обычный 10 2 9 2 3 4 2" xfId="40091"/>
    <cellStyle name="Обычный 10 2 9 2 3 5" xfId="20185"/>
    <cellStyle name="Обычный 10 2 9 2 3 5 2" xfId="50040"/>
    <cellStyle name="Обычный 10 2 9 2 3 6" xfId="30140"/>
    <cellStyle name="Обычный 10 2 9 2 4" xfId="3752"/>
    <cellStyle name="Обычный 10 2 9 2 4 2" xfId="13704"/>
    <cellStyle name="Обычный 10 2 9 2 4 2 2" xfId="43559"/>
    <cellStyle name="Обычный 10 2 9 2 4 3" xfId="23654"/>
    <cellStyle name="Обычный 10 2 9 2 4 3 2" xfId="53509"/>
    <cellStyle name="Обычный 10 2 9 2 4 4" xfId="33609"/>
    <cellStyle name="Обычный 10 2 9 2 5" xfId="6918"/>
    <cellStyle name="Обычный 10 2 9 2 5 2" xfId="16868"/>
    <cellStyle name="Обычный 10 2 9 2 5 2 2" xfId="46723"/>
    <cellStyle name="Обычный 10 2 9 2 5 3" xfId="26818"/>
    <cellStyle name="Обычный 10 2 9 2 5 3 2" xfId="56673"/>
    <cellStyle name="Обычный 10 2 9 2 5 4" xfId="36773"/>
    <cellStyle name="Обычный 10 2 9 2 6" xfId="10233"/>
    <cellStyle name="Обычный 10 2 9 2 6 2" xfId="40088"/>
    <cellStyle name="Обычный 10 2 9 2 7" xfId="20182"/>
    <cellStyle name="Обычный 10 2 9 2 7 2" xfId="50037"/>
    <cellStyle name="Обычный 10 2 9 2 8" xfId="30137"/>
    <cellStyle name="Обычный 10 2 9 3" xfId="267"/>
    <cellStyle name="Обычный 10 2 9 3 2" xfId="268"/>
    <cellStyle name="Обычный 10 2 9 3 2 2" xfId="5150"/>
    <cellStyle name="Обычный 10 2 9 3 2 2 2" xfId="15102"/>
    <cellStyle name="Обычный 10 2 9 3 2 2 2 2" xfId="44957"/>
    <cellStyle name="Обычный 10 2 9 3 2 2 3" xfId="25052"/>
    <cellStyle name="Обычный 10 2 9 3 2 2 3 2" xfId="54907"/>
    <cellStyle name="Обычный 10 2 9 3 2 2 4" xfId="35007"/>
    <cellStyle name="Обычный 10 2 9 3 2 3" xfId="6923"/>
    <cellStyle name="Обычный 10 2 9 3 2 3 2" xfId="16873"/>
    <cellStyle name="Обычный 10 2 9 3 2 3 2 2" xfId="46728"/>
    <cellStyle name="Обычный 10 2 9 3 2 3 3" xfId="26823"/>
    <cellStyle name="Обычный 10 2 9 3 2 3 3 2" xfId="56678"/>
    <cellStyle name="Обычный 10 2 9 3 2 3 4" xfId="36778"/>
    <cellStyle name="Обычный 10 2 9 3 2 4" xfId="10238"/>
    <cellStyle name="Обычный 10 2 9 3 2 4 2" xfId="40093"/>
    <cellStyle name="Обычный 10 2 9 3 2 5" xfId="20187"/>
    <cellStyle name="Обычный 10 2 9 3 2 5 2" xfId="50042"/>
    <cellStyle name="Обычный 10 2 9 3 2 6" xfId="30142"/>
    <cellStyle name="Обычный 10 2 9 3 3" xfId="4554"/>
    <cellStyle name="Обычный 10 2 9 3 3 2" xfId="14506"/>
    <cellStyle name="Обычный 10 2 9 3 3 2 2" xfId="44361"/>
    <cellStyle name="Обычный 10 2 9 3 3 3" xfId="24456"/>
    <cellStyle name="Обычный 10 2 9 3 3 3 2" xfId="54311"/>
    <cellStyle name="Обычный 10 2 9 3 3 4" xfId="34411"/>
    <cellStyle name="Обычный 10 2 9 3 4" xfId="6922"/>
    <cellStyle name="Обычный 10 2 9 3 4 2" xfId="16872"/>
    <cellStyle name="Обычный 10 2 9 3 4 2 2" xfId="46727"/>
    <cellStyle name="Обычный 10 2 9 3 4 3" xfId="26822"/>
    <cellStyle name="Обычный 10 2 9 3 4 3 2" xfId="56677"/>
    <cellStyle name="Обычный 10 2 9 3 4 4" xfId="36777"/>
    <cellStyle name="Обычный 10 2 9 3 5" xfId="10237"/>
    <cellStyle name="Обычный 10 2 9 3 5 2" xfId="40092"/>
    <cellStyle name="Обычный 10 2 9 3 6" xfId="20186"/>
    <cellStyle name="Обычный 10 2 9 3 6 2" xfId="50041"/>
    <cellStyle name="Обычный 10 2 9 3 7" xfId="30141"/>
    <cellStyle name="Обычный 10 2 9 4" xfId="269"/>
    <cellStyle name="Обычный 10 2 9 4 2" xfId="5151"/>
    <cellStyle name="Обычный 10 2 9 4 2 2" xfId="15103"/>
    <cellStyle name="Обычный 10 2 9 4 2 2 2" xfId="44958"/>
    <cellStyle name="Обычный 10 2 9 4 2 3" xfId="25053"/>
    <cellStyle name="Обычный 10 2 9 4 2 3 2" xfId="54908"/>
    <cellStyle name="Обычный 10 2 9 4 2 4" xfId="35008"/>
    <cellStyle name="Обычный 10 2 9 4 3" xfId="6924"/>
    <cellStyle name="Обычный 10 2 9 4 3 2" xfId="16874"/>
    <cellStyle name="Обычный 10 2 9 4 3 2 2" xfId="46729"/>
    <cellStyle name="Обычный 10 2 9 4 3 3" xfId="26824"/>
    <cellStyle name="Обычный 10 2 9 4 3 3 2" xfId="56679"/>
    <cellStyle name="Обычный 10 2 9 4 3 4" xfId="36779"/>
    <cellStyle name="Обычный 10 2 9 4 4" xfId="10239"/>
    <cellStyle name="Обычный 10 2 9 4 4 2" xfId="40094"/>
    <cellStyle name="Обычный 10 2 9 4 5" xfId="20188"/>
    <cellStyle name="Обычный 10 2 9 4 5 2" xfId="50043"/>
    <cellStyle name="Обычный 10 2 9 4 6" xfId="30143"/>
    <cellStyle name="Обычный 10 2 9 5" xfId="3731"/>
    <cellStyle name="Обычный 10 2 9 5 2" xfId="13683"/>
    <cellStyle name="Обычный 10 2 9 5 2 2" xfId="43538"/>
    <cellStyle name="Обычный 10 2 9 5 3" xfId="23633"/>
    <cellStyle name="Обычный 10 2 9 5 3 2" xfId="53488"/>
    <cellStyle name="Обычный 10 2 9 5 4" xfId="33588"/>
    <cellStyle name="Обычный 10 2 9 6" xfId="6917"/>
    <cellStyle name="Обычный 10 2 9 6 2" xfId="16867"/>
    <cellStyle name="Обычный 10 2 9 6 2 2" xfId="46722"/>
    <cellStyle name="Обычный 10 2 9 6 3" xfId="26817"/>
    <cellStyle name="Обычный 10 2 9 6 3 2" xfId="56672"/>
    <cellStyle name="Обычный 10 2 9 6 4" xfId="36772"/>
    <cellStyle name="Обычный 10 2 9 7" xfId="10232"/>
    <cellStyle name="Обычный 10 2 9 7 2" xfId="40087"/>
    <cellStyle name="Обычный 10 2 9 8" xfId="20181"/>
    <cellStyle name="Обычный 10 2 9 8 2" xfId="50036"/>
    <cellStyle name="Обычный 10 2 9 9" xfId="30136"/>
    <cellStyle name="Обычный 10 20" xfId="10052"/>
    <cellStyle name="Обычный 10 20 2" xfId="39907"/>
    <cellStyle name="Обычный 10 21" xfId="20000"/>
    <cellStyle name="Обычный 10 21 2" xfId="49855"/>
    <cellStyle name="Обычный 10 22" xfId="29953"/>
    <cellStyle name="Обычный 10 23" xfId="59805"/>
    <cellStyle name="Обычный 10 3" xfId="270"/>
    <cellStyle name="Обычный 10 3 10" xfId="6925"/>
    <cellStyle name="Обычный 10 3 10 2" xfId="16875"/>
    <cellStyle name="Обычный 10 3 10 2 2" xfId="46730"/>
    <cellStyle name="Обычный 10 3 10 3" xfId="26825"/>
    <cellStyle name="Обычный 10 3 10 3 2" xfId="56680"/>
    <cellStyle name="Обычный 10 3 10 4" xfId="36780"/>
    <cellStyle name="Обычный 10 3 11" xfId="10240"/>
    <cellStyle name="Обычный 10 3 11 2" xfId="40095"/>
    <cellStyle name="Обычный 10 3 12" xfId="20189"/>
    <cellStyle name="Обычный 10 3 12 2" xfId="50044"/>
    <cellStyle name="Обычный 10 3 13" xfId="30144"/>
    <cellStyle name="Обычный 10 3 2" xfId="271"/>
    <cellStyle name="Обычный 10 3 2 2" xfId="272"/>
    <cellStyle name="Обычный 10 3 2 2 2" xfId="273"/>
    <cellStyle name="Обычный 10 3 2 2 2 2" xfId="274"/>
    <cellStyle name="Обычный 10 3 2 2 2 2 2" xfId="5152"/>
    <cellStyle name="Обычный 10 3 2 2 2 2 2 2" xfId="15104"/>
    <cellStyle name="Обычный 10 3 2 2 2 2 2 2 2" xfId="44959"/>
    <cellStyle name="Обычный 10 3 2 2 2 2 2 3" xfId="25054"/>
    <cellStyle name="Обычный 10 3 2 2 2 2 2 3 2" xfId="54909"/>
    <cellStyle name="Обычный 10 3 2 2 2 2 2 4" xfId="35009"/>
    <cellStyle name="Обычный 10 3 2 2 2 2 3" xfId="6929"/>
    <cellStyle name="Обычный 10 3 2 2 2 2 3 2" xfId="16879"/>
    <cellStyle name="Обычный 10 3 2 2 2 2 3 2 2" xfId="46734"/>
    <cellStyle name="Обычный 10 3 2 2 2 2 3 3" xfId="26829"/>
    <cellStyle name="Обычный 10 3 2 2 2 2 3 3 2" xfId="56684"/>
    <cellStyle name="Обычный 10 3 2 2 2 2 3 4" xfId="36784"/>
    <cellStyle name="Обычный 10 3 2 2 2 2 4" xfId="10244"/>
    <cellStyle name="Обычный 10 3 2 2 2 2 4 2" xfId="40099"/>
    <cellStyle name="Обычный 10 3 2 2 2 2 5" xfId="20193"/>
    <cellStyle name="Обычный 10 3 2 2 2 2 5 2" xfId="50048"/>
    <cellStyle name="Обычный 10 3 2 2 2 2 6" xfId="30148"/>
    <cellStyle name="Обычный 10 3 2 2 2 3" xfId="4577"/>
    <cellStyle name="Обычный 10 3 2 2 2 3 2" xfId="14529"/>
    <cellStyle name="Обычный 10 3 2 2 2 3 2 2" xfId="44384"/>
    <cellStyle name="Обычный 10 3 2 2 2 3 3" xfId="24479"/>
    <cellStyle name="Обычный 10 3 2 2 2 3 3 2" xfId="54334"/>
    <cellStyle name="Обычный 10 3 2 2 2 3 4" xfId="34434"/>
    <cellStyle name="Обычный 10 3 2 2 2 4" xfId="6928"/>
    <cellStyle name="Обычный 10 3 2 2 2 4 2" xfId="16878"/>
    <cellStyle name="Обычный 10 3 2 2 2 4 2 2" xfId="46733"/>
    <cellStyle name="Обычный 10 3 2 2 2 4 3" xfId="26828"/>
    <cellStyle name="Обычный 10 3 2 2 2 4 3 2" xfId="56683"/>
    <cellStyle name="Обычный 10 3 2 2 2 4 4" xfId="36783"/>
    <cellStyle name="Обычный 10 3 2 2 2 5" xfId="10243"/>
    <cellStyle name="Обычный 10 3 2 2 2 5 2" xfId="40098"/>
    <cellStyle name="Обычный 10 3 2 2 2 6" xfId="20192"/>
    <cellStyle name="Обычный 10 3 2 2 2 6 2" xfId="50047"/>
    <cellStyle name="Обычный 10 3 2 2 2 7" xfId="30147"/>
    <cellStyle name="Обычный 10 3 2 2 3" xfId="275"/>
    <cellStyle name="Обычный 10 3 2 2 3 2" xfId="5153"/>
    <cellStyle name="Обычный 10 3 2 2 3 2 2" xfId="15105"/>
    <cellStyle name="Обычный 10 3 2 2 3 2 2 2" xfId="44960"/>
    <cellStyle name="Обычный 10 3 2 2 3 2 3" xfId="25055"/>
    <cellStyle name="Обычный 10 3 2 2 3 2 3 2" xfId="54910"/>
    <cellStyle name="Обычный 10 3 2 2 3 2 4" xfId="35010"/>
    <cellStyle name="Обычный 10 3 2 2 3 3" xfId="6930"/>
    <cellStyle name="Обычный 10 3 2 2 3 3 2" xfId="16880"/>
    <cellStyle name="Обычный 10 3 2 2 3 3 2 2" xfId="46735"/>
    <cellStyle name="Обычный 10 3 2 2 3 3 3" xfId="26830"/>
    <cellStyle name="Обычный 10 3 2 2 3 3 3 2" xfId="56685"/>
    <cellStyle name="Обычный 10 3 2 2 3 3 4" xfId="36785"/>
    <cellStyle name="Обычный 10 3 2 2 3 4" xfId="10245"/>
    <cellStyle name="Обычный 10 3 2 2 3 4 2" xfId="40100"/>
    <cellStyle name="Обычный 10 3 2 2 3 5" xfId="20194"/>
    <cellStyle name="Обычный 10 3 2 2 3 5 2" xfId="50049"/>
    <cellStyle name="Обычный 10 3 2 2 3 6" xfId="30149"/>
    <cellStyle name="Обычный 10 3 2 2 4" xfId="3754"/>
    <cellStyle name="Обычный 10 3 2 2 4 2" xfId="13706"/>
    <cellStyle name="Обычный 10 3 2 2 4 2 2" xfId="43561"/>
    <cellStyle name="Обычный 10 3 2 2 4 3" xfId="23656"/>
    <cellStyle name="Обычный 10 3 2 2 4 3 2" xfId="53511"/>
    <cellStyle name="Обычный 10 3 2 2 4 4" xfId="33611"/>
    <cellStyle name="Обычный 10 3 2 2 5" xfId="6927"/>
    <cellStyle name="Обычный 10 3 2 2 5 2" xfId="16877"/>
    <cellStyle name="Обычный 10 3 2 2 5 2 2" xfId="46732"/>
    <cellStyle name="Обычный 10 3 2 2 5 3" xfId="26827"/>
    <cellStyle name="Обычный 10 3 2 2 5 3 2" xfId="56682"/>
    <cellStyle name="Обычный 10 3 2 2 5 4" xfId="36782"/>
    <cellStyle name="Обычный 10 3 2 2 6" xfId="10242"/>
    <cellStyle name="Обычный 10 3 2 2 6 2" xfId="40097"/>
    <cellStyle name="Обычный 10 3 2 2 7" xfId="20191"/>
    <cellStyle name="Обычный 10 3 2 2 7 2" xfId="50046"/>
    <cellStyle name="Обычный 10 3 2 2 8" xfId="30146"/>
    <cellStyle name="Обычный 10 3 2 3" xfId="276"/>
    <cellStyle name="Обычный 10 3 2 3 2" xfId="277"/>
    <cellStyle name="Обычный 10 3 2 3 2 2" xfId="5154"/>
    <cellStyle name="Обычный 10 3 2 3 2 2 2" xfId="15106"/>
    <cellStyle name="Обычный 10 3 2 3 2 2 2 2" xfId="44961"/>
    <cellStyle name="Обычный 10 3 2 3 2 2 3" xfId="25056"/>
    <cellStyle name="Обычный 10 3 2 3 2 2 3 2" xfId="54911"/>
    <cellStyle name="Обычный 10 3 2 3 2 2 4" xfId="35011"/>
    <cellStyle name="Обычный 10 3 2 3 2 3" xfId="6932"/>
    <cellStyle name="Обычный 10 3 2 3 2 3 2" xfId="16882"/>
    <cellStyle name="Обычный 10 3 2 3 2 3 2 2" xfId="46737"/>
    <cellStyle name="Обычный 10 3 2 3 2 3 3" xfId="26832"/>
    <cellStyle name="Обычный 10 3 2 3 2 3 3 2" xfId="56687"/>
    <cellStyle name="Обычный 10 3 2 3 2 3 4" xfId="36787"/>
    <cellStyle name="Обычный 10 3 2 3 2 4" xfId="10247"/>
    <cellStyle name="Обычный 10 3 2 3 2 4 2" xfId="40102"/>
    <cellStyle name="Обычный 10 3 2 3 2 5" xfId="20196"/>
    <cellStyle name="Обычный 10 3 2 3 2 5 2" xfId="50051"/>
    <cellStyle name="Обычный 10 3 2 3 2 6" xfId="30151"/>
    <cellStyle name="Обычный 10 3 2 3 3" xfId="4389"/>
    <cellStyle name="Обычный 10 3 2 3 3 2" xfId="14341"/>
    <cellStyle name="Обычный 10 3 2 3 3 2 2" xfId="44196"/>
    <cellStyle name="Обычный 10 3 2 3 3 3" xfId="24291"/>
    <cellStyle name="Обычный 10 3 2 3 3 3 2" xfId="54146"/>
    <cellStyle name="Обычный 10 3 2 3 3 4" xfId="34246"/>
    <cellStyle name="Обычный 10 3 2 3 4" xfId="6931"/>
    <cellStyle name="Обычный 10 3 2 3 4 2" xfId="16881"/>
    <cellStyle name="Обычный 10 3 2 3 4 2 2" xfId="46736"/>
    <cellStyle name="Обычный 10 3 2 3 4 3" xfId="26831"/>
    <cellStyle name="Обычный 10 3 2 3 4 3 2" xfId="56686"/>
    <cellStyle name="Обычный 10 3 2 3 4 4" xfId="36786"/>
    <cellStyle name="Обычный 10 3 2 3 5" xfId="10246"/>
    <cellStyle name="Обычный 10 3 2 3 5 2" xfId="40101"/>
    <cellStyle name="Обычный 10 3 2 3 6" xfId="20195"/>
    <cellStyle name="Обычный 10 3 2 3 6 2" xfId="50050"/>
    <cellStyle name="Обычный 10 3 2 3 7" xfId="30150"/>
    <cellStyle name="Обычный 10 3 2 4" xfId="278"/>
    <cellStyle name="Обычный 10 3 2 4 2" xfId="5155"/>
    <cellStyle name="Обычный 10 3 2 4 2 2" xfId="15107"/>
    <cellStyle name="Обычный 10 3 2 4 2 2 2" xfId="44962"/>
    <cellStyle name="Обычный 10 3 2 4 2 3" xfId="25057"/>
    <cellStyle name="Обычный 10 3 2 4 2 3 2" xfId="54912"/>
    <cellStyle name="Обычный 10 3 2 4 2 4" xfId="35012"/>
    <cellStyle name="Обычный 10 3 2 4 3" xfId="6933"/>
    <cellStyle name="Обычный 10 3 2 4 3 2" xfId="16883"/>
    <cellStyle name="Обычный 10 3 2 4 3 2 2" xfId="46738"/>
    <cellStyle name="Обычный 10 3 2 4 3 3" xfId="26833"/>
    <cellStyle name="Обычный 10 3 2 4 3 3 2" xfId="56688"/>
    <cellStyle name="Обычный 10 3 2 4 3 4" xfId="36788"/>
    <cellStyle name="Обычный 10 3 2 4 4" xfId="10248"/>
    <cellStyle name="Обычный 10 3 2 4 4 2" xfId="40103"/>
    <cellStyle name="Обычный 10 3 2 4 5" xfId="20197"/>
    <cellStyle name="Обычный 10 3 2 4 5 2" xfId="50052"/>
    <cellStyle name="Обычный 10 3 2 4 6" xfId="30152"/>
    <cellStyle name="Обычный 10 3 2 5" xfId="3566"/>
    <cellStyle name="Обычный 10 3 2 5 2" xfId="13518"/>
    <cellStyle name="Обычный 10 3 2 5 2 2" xfId="43373"/>
    <cellStyle name="Обычный 10 3 2 5 3" xfId="23468"/>
    <cellStyle name="Обычный 10 3 2 5 3 2" xfId="53323"/>
    <cellStyle name="Обычный 10 3 2 5 4" xfId="33423"/>
    <cellStyle name="Обычный 10 3 2 6" xfId="6926"/>
    <cellStyle name="Обычный 10 3 2 6 2" xfId="16876"/>
    <cellStyle name="Обычный 10 3 2 6 2 2" xfId="46731"/>
    <cellStyle name="Обычный 10 3 2 6 3" xfId="26826"/>
    <cellStyle name="Обычный 10 3 2 6 3 2" xfId="56681"/>
    <cellStyle name="Обычный 10 3 2 6 4" xfId="36781"/>
    <cellStyle name="Обычный 10 3 2 7" xfId="10241"/>
    <cellStyle name="Обычный 10 3 2 7 2" xfId="40096"/>
    <cellStyle name="Обычный 10 3 2 8" xfId="20190"/>
    <cellStyle name="Обычный 10 3 2 8 2" xfId="50045"/>
    <cellStyle name="Обычный 10 3 2 9" xfId="30145"/>
    <cellStyle name="Обычный 10 3 3" xfId="279"/>
    <cellStyle name="Обычный 10 3 3 2" xfId="280"/>
    <cellStyle name="Обычный 10 3 3 2 2" xfId="281"/>
    <cellStyle name="Обычный 10 3 3 2 2 2" xfId="282"/>
    <cellStyle name="Обычный 10 3 3 2 2 2 2" xfId="5156"/>
    <cellStyle name="Обычный 10 3 3 2 2 2 2 2" xfId="15108"/>
    <cellStyle name="Обычный 10 3 3 2 2 2 2 2 2" xfId="44963"/>
    <cellStyle name="Обычный 10 3 3 2 2 2 2 3" xfId="25058"/>
    <cellStyle name="Обычный 10 3 3 2 2 2 2 3 2" xfId="54913"/>
    <cellStyle name="Обычный 10 3 3 2 2 2 2 4" xfId="35013"/>
    <cellStyle name="Обычный 10 3 3 2 2 2 3" xfId="6937"/>
    <cellStyle name="Обычный 10 3 3 2 2 2 3 2" xfId="16887"/>
    <cellStyle name="Обычный 10 3 3 2 2 2 3 2 2" xfId="46742"/>
    <cellStyle name="Обычный 10 3 3 2 2 2 3 3" xfId="26837"/>
    <cellStyle name="Обычный 10 3 3 2 2 2 3 3 2" xfId="56692"/>
    <cellStyle name="Обычный 10 3 3 2 2 2 3 4" xfId="36792"/>
    <cellStyle name="Обычный 10 3 3 2 2 2 4" xfId="10252"/>
    <cellStyle name="Обычный 10 3 3 2 2 2 4 2" xfId="40107"/>
    <cellStyle name="Обычный 10 3 3 2 2 2 5" xfId="20201"/>
    <cellStyle name="Обычный 10 3 3 2 2 2 5 2" xfId="50056"/>
    <cellStyle name="Обычный 10 3 3 2 2 2 6" xfId="30156"/>
    <cellStyle name="Обычный 10 3 3 2 2 3" xfId="4578"/>
    <cellStyle name="Обычный 10 3 3 2 2 3 2" xfId="14530"/>
    <cellStyle name="Обычный 10 3 3 2 2 3 2 2" xfId="44385"/>
    <cellStyle name="Обычный 10 3 3 2 2 3 3" xfId="24480"/>
    <cellStyle name="Обычный 10 3 3 2 2 3 3 2" xfId="54335"/>
    <cellStyle name="Обычный 10 3 3 2 2 3 4" xfId="34435"/>
    <cellStyle name="Обычный 10 3 3 2 2 4" xfId="6936"/>
    <cellStyle name="Обычный 10 3 3 2 2 4 2" xfId="16886"/>
    <cellStyle name="Обычный 10 3 3 2 2 4 2 2" xfId="46741"/>
    <cellStyle name="Обычный 10 3 3 2 2 4 3" xfId="26836"/>
    <cellStyle name="Обычный 10 3 3 2 2 4 3 2" xfId="56691"/>
    <cellStyle name="Обычный 10 3 3 2 2 4 4" xfId="36791"/>
    <cellStyle name="Обычный 10 3 3 2 2 5" xfId="10251"/>
    <cellStyle name="Обычный 10 3 3 2 2 5 2" xfId="40106"/>
    <cellStyle name="Обычный 10 3 3 2 2 6" xfId="20200"/>
    <cellStyle name="Обычный 10 3 3 2 2 6 2" xfId="50055"/>
    <cellStyle name="Обычный 10 3 3 2 2 7" xfId="30155"/>
    <cellStyle name="Обычный 10 3 3 2 3" xfId="283"/>
    <cellStyle name="Обычный 10 3 3 2 3 2" xfId="5157"/>
    <cellStyle name="Обычный 10 3 3 2 3 2 2" xfId="15109"/>
    <cellStyle name="Обычный 10 3 3 2 3 2 2 2" xfId="44964"/>
    <cellStyle name="Обычный 10 3 3 2 3 2 3" xfId="25059"/>
    <cellStyle name="Обычный 10 3 3 2 3 2 3 2" xfId="54914"/>
    <cellStyle name="Обычный 10 3 3 2 3 2 4" xfId="35014"/>
    <cellStyle name="Обычный 10 3 3 2 3 3" xfId="6938"/>
    <cellStyle name="Обычный 10 3 3 2 3 3 2" xfId="16888"/>
    <cellStyle name="Обычный 10 3 3 2 3 3 2 2" xfId="46743"/>
    <cellStyle name="Обычный 10 3 3 2 3 3 3" xfId="26838"/>
    <cellStyle name="Обычный 10 3 3 2 3 3 3 2" xfId="56693"/>
    <cellStyle name="Обычный 10 3 3 2 3 3 4" xfId="36793"/>
    <cellStyle name="Обычный 10 3 3 2 3 4" xfId="10253"/>
    <cellStyle name="Обычный 10 3 3 2 3 4 2" xfId="40108"/>
    <cellStyle name="Обычный 10 3 3 2 3 5" xfId="20202"/>
    <cellStyle name="Обычный 10 3 3 2 3 5 2" xfId="50057"/>
    <cellStyle name="Обычный 10 3 3 2 3 6" xfId="30157"/>
    <cellStyle name="Обычный 10 3 3 2 4" xfId="3755"/>
    <cellStyle name="Обычный 10 3 3 2 4 2" xfId="13707"/>
    <cellStyle name="Обычный 10 3 3 2 4 2 2" xfId="43562"/>
    <cellStyle name="Обычный 10 3 3 2 4 3" xfId="23657"/>
    <cellStyle name="Обычный 10 3 3 2 4 3 2" xfId="53512"/>
    <cellStyle name="Обычный 10 3 3 2 4 4" xfId="33612"/>
    <cellStyle name="Обычный 10 3 3 2 5" xfId="6935"/>
    <cellStyle name="Обычный 10 3 3 2 5 2" xfId="16885"/>
    <cellStyle name="Обычный 10 3 3 2 5 2 2" xfId="46740"/>
    <cellStyle name="Обычный 10 3 3 2 5 3" xfId="26835"/>
    <cellStyle name="Обычный 10 3 3 2 5 3 2" xfId="56690"/>
    <cellStyle name="Обычный 10 3 3 2 5 4" xfId="36790"/>
    <cellStyle name="Обычный 10 3 3 2 6" xfId="10250"/>
    <cellStyle name="Обычный 10 3 3 2 6 2" xfId="40105"/>
    <cellStyle name="Обычный 10 3 3 2 7" xfId="20199"/>
    <cellStyle name="Обычный 10 3 3 2 7 2" xfId="50054"/>
    <cellStyle name="Обычный 10 3 3 2 8" xfId="30154"/>
    <cellStyle name="Обычный 10 3 3 3" xfId="284"/>
    <cellStyle name="Обычный 10 3 3 3 2" xfId="285"/>
    <cellStyle name="Обычный 10 3 3 3 2 2" xfId="5158"/>
    <cellStyle name="Обычный 10 3 3 3 2 2 2" xfId="15110"/>
    <cellStyle name="Обычный 10 3 3 3 2 2 2 2" xfId="44965"/>
    <cellStyle name="Обычный 10 3 3 3 2 2 3" xfId="25060"/>
    <cellStyle name="Обычный 10 3 3 3 2 2 3 2" xfId="54915"/>
    <cellStyle name="Обычный 10 3 3 3 2 2 4" xfId="35015"/>
    <cellStyle name="Обычный 10 3 3 3 2 3" xfId="6940"/>
    <cellStyle name="Обычный 10 3 3 3 2 3 2" xfId="16890"/>
    <cellStyle name="Обычный 10 3 3 3 2 3 2 2" xfId="46745"/>
    <cellStyle name="Обычный 10 3 3 3 2 3 3" xfId="26840"/>
    <cellStyle name="Обычный 10 3 3 3 2 3 3 2" xfId="56695"/>
    <cellStyle name="Обычный 10 3 3 3 2 3 4" xfId="36795"/>
    <cellStyle name="Обычный 10 3 3 3 2 4" xfId="10255"/>
    <cellStyle name="Обычный 10 3 3 3 2 4 2" xfId="40110"/>
    <cellStyle name="Обычный 10 3 3 3 2 5" xfId="20204"/>
    <cellStyle name="Обычный 10 3 3 3 2 5 2" xfId="50059"/>
    <cellStyle name="Обычный 10 3 3 3 2 6" xfId="30159"/>
    <cellStyle name="Обычный 10 3 3 3 3" xfId="4479"/>
    <cellStyle name="Обычный 10 3 3 3 3 2" xfId="14431"/>
    <cellStyle name="Обычный 10 3 3 3 3 2 2" xfId="44286"/>
    <cellStyle name="Обычный 10 3 3 3 3 3" xfId="24381"/>
    <cellStyle name="Обычный 10 3 3 3 3 3 2" xfId="54236"/>
    <cellStyle name="Обычный 10 3 3 3 3 4" xfId="34336"/>
    <cellStyle name="Обычный 10 3 3 3 4" xfId="6939"/>
    <cellStyle name="Обычный 10 3 3 3 4 2" xfId="16889"/>
    <cellStyle name="Обычный 10 3 3 3 4 2 2" xfId="46744"/>
    <cellStyle name="Обычный 10 3 3 3 4 3" xfId="26839"/>
    <cellStyle name="Обычный 10 3 3 3 4 3 2" xfId="56694"/>
    <cellStyle name="Обычный 10 3 3 3 4 4" xfId="36794"/>
    <cellStyle name="Обычный 10 3 3 3 5" xfId="10254"/>
    <cellStyle name="Обычный 10 3 3 3 5 2" xfId="40109"/>
    <cellStyle name="Обычный 10 3 3 3 6" xfId="20203"/>
    <cellStyle name="Обычный 10 3 3 3 6 2" xfId="50058"/>
    <cellStyle name="Обычный 10 3 3 3 7" xfId="30158"/>
    <cellStyle name="Обычный 10 3 3 4" xfId="286"/>
    <cellStyle name="Обычный 10 3 3 4 2" xfId="5159"/>
    <cellStyle name="Обычный 10 3 3 4 2 2" xfId="15111"/>
    <cellStyle name="Обычный 10 3 3 4 2 2 2" xfId="44966"/>
    <cellStyle name="Обычный 10 3 3 4 2 3" xfId="25061"/>
    <cellStyle name="Обычный 10 3 3 4 2 3 2" xfId="54916"/>
    <cellStyle name="Обычный 10 3 3 4 2 4" xfId="35016"/>
    <cellStyle name="Обычный 10 3 3 4 3" xfId="6941"/>
    <cellStyle name="Обычный 10 3 3 4 3 2" xfId="16891"/>
    <cellStyle name="Обычный 10 3 3 4 3 2 2" xfId="46746"/>
    <cellStyle name="Обычный 10 3 3 4 3 3" xfId="26841"/>
    <cellStyle name="Обычный 10 3 3 4 3 3 2" xfId="56696"/>
    <cellStyle name="Обычный 10 3 3 4 3 4" xfId="36796"/>
    <cellStyle name="Обычный 10 3 3 4 4" xfId="10256"/>
    <cellStyle name="Обычный 10 3 3 4 4 2" xfId="40111"/>
    <cellStyle name="Обычный 10 3 3 4 5" xfId="20205"/>
    <cellStyle name="Обычный 10 3 3 4 5 2" xfId="50060"/>
    <cellStyle name="Обычный 10 3 3 4 6" xfId="30160"/>
    <cellStyle name="Обычный 10 3 3 5" xfId="3656"/>
    <cellStyle name="Обычный 10 3 3 5 2" xfId="13608"/>
    <cellStyle name="Обычный 10 3 3 5 2 2" xfId="43463"/>
    <cellStyle name="Обычный 10 3 3 5 3" xfId="23558"/>
    <cellStyle name="Обычный 10 3 3 5 3 2" xfId="53413"/>
    <cellStyle name="Обычный 10 3 3 5 4" xfId="33513"/>
    <cellStyle name="Обычный 10 3 3 6" xfId="6934"/>
    <cellStyle name="Обычный 10 3 3 6 2" xfId="16884"/>
    <cellStyle name="Обычный 10 3 3 6 2 2" xfId="46739"/>
    <cellStyle name="Обычный 10 3 3 6 3" xfId="26834"/>
    <cellStyle name="Обычный 10 3 3 6 3 2" xfId="56689"/>
    <cellStyle name="Обычный 10 3 3 6 4" xfId="36789"/>
    <cellStyle name="Обычный 10 3 3 7" xfId="10249"/>
    <cellStyle name="Обычный 10 3 3 7 2" xfId="40104"/>
    <cellStyle name="Обычный 10 3 3 8" xfId="20198"/>
    <cellStyle name="Обычный 10 3 3 8 2" xfId="50053"/>
    <cellStyle name="Обычный 10 3 3 9" xfId="30153"/>
    <cellStyle name="Обычный 10 3 4" xfId="287"/>
    <cellStyle name="Обычный 10 3 4 2" xfId="288"/>
    <cellStyle name="Обычный 10 3 4 2 2" xfId="289"/>
    <cellStyle name="Обычный 10 3 4 2 2 2" xfId="5160"/>
    <cellStyle name="Обычный 10 3 4 2 2 2 2" xfId="15112"/>
    <cellStyle name="Обычный 10 3 4 2 2 2 2 2" xfId="44967"/>
    <cellStyle name="Обычный 10 3 4 2 2 2 3" xfId="25062"/>
    <cellStyle name="Обычный 10 3 4 2 2 2 3 2" xfId="54917"/>
    <cellStyle name="Обычный 10 3 4 2 2 2 4" xfId="35017"/>
    <cellStyle name="Обычный 10 3 4 2 2 3" xfId="6944"/>
    <cellStyle name="Обычный 10 3 4 2 2 3 2" xfId="16894"/>
    <cellStyle name="Обычный 10 3 4 2 2 3 2 2" xfId="46749"/>
    <cellStyle name="Обычный 10 3 4 2 2 3 3" xfId="26844"/>
    <cellStyle name="Обычный 10 3 4 2 2 3 3 2" xfId="56699"/>
    <cellStyle name="Обычный 10 3 4 2 2 3 4" xfId="36799"/>
    <cellStyle name="Обычный 10 3 4 2 2 4" xfId="10259"/>
    <cellStyle name="Обычный 10 3 4 2 2 4 2" xfId="40114"/>
    <cellStyle name="Обычный 10 3 4 2 2 5" xfId="20208"/>
    <cellStyle name="Обычный 10 3 4 2 2 5 2" xfId="50063"/>
    <cellStyle name="Обычный 10 3 4 2 2 6" xfId="30163"/>
    <cellStyle name="Обычный 10 3 4 2 3" xfId="4576"/>
    <cellStyle name="Обычный 10 3 4 2 3 2" xfId="14528"/>
    <cellStyle name="Обычный 10 3 4 2 3 2 2" xfId="44383"/>
    <cellStyle name="Обычный 10 3 4 2 3 3" xfId="24478"/>
    <cellStyle name="Обычный 10 3 4 2 3 3 2" xfId="54333"/>
    <cellStyle name="Обычный 10 3 4 2 3 4" xfId="34433"/>
    <cellStyle name="Обычный 10 3 4 2 4" xfId="6943"/>
    <cellStyle name="Обычный 10 3 4 2 4 2" xfId="16893"/>
    <cellStyle name="Обычный 10 3 4 2 4 2 2" xfId="46748"/>
    <cellStyle name="Обычный 10 3 4 2 4 3" xfId="26843"/>
    <cellStyle name="Обычный 10 3 4 2 4 3 2" xfId="56698"/>
    <cellStyle name="Обычный 10 3 4 2 4 4" xfId="36798"/>
    <cellStyle name="Обычный 10 3 4 2 5" xfId="10258"/>
    <cellStyle name="Обычный 10 3 4 2 5 2" xfId="40113"/>
    <cellStyle name="Обычный 10 3 4 2 6" xfId="20207"/>
    <cellStyle name="Обычный 10 3 4 2 6 2" xfId="50062"/>
    <cellStyle name="Обычный 10 3 4 2 7" xfId="30162"/>
    <cellStyle name="Обычный 10 3 4 3" xfId="290"/>
    <cellStyle name="Обычный 10 3 4 3 2" xfId="5161"/>
    <cellStyle name="Обычный 10 3 4 3 2 2" xfId="15113"/>
    <cellStyle name="Обычный 10 3 4 3 2 2 2" xfId="44968"/>
    <cellStyle name="Обычный 10 3 4 3 2 3" xfId="25063"/>
    <cellStyle name="Обычный 10 3 4 3 2 3 2" xfId="54918"/>
    <cellStyle name="Обычный 10 3 4 3 2 4" xfId="35018"/>
    <cellStyle name="Обычный 10 3 4 3 3" xfId="6945"/>
    <cellStyle name="Обычный 10 3 4 3 3 2" xfId="16895"/>
    <cellStyle name="Обычный 10 3 4 3 3 2 2" xfId="46750"/>
    <cellStyle name="Обычный 10 3 4 3 3 3" xfId="26845"/>
    <cellStyle name="Обычный 10 3 4 3 3 3 2" xfId="56700"/>
    <cellStyle name="Обычный 10 3 4 3 3 4" xfId="36800"/>
    <cellStyle name="Обычный 10 3 4 3 4" xfId="10260"/>
    <cellStyle name="Обычный 10 3 4 3 4 2" xfId="40115"/>
    <cellStyle name="Обычный 10 3 4 3 5" xfId="20209"/>
    <cellStyle name="Обычный 10 3 4 3 5 2" xfId="50064"/>
    <cellStyle name="Обычный 10 3 4 3 6" xfId="30164"/>
    <cellStyle name="Обычный 10 3 4 4" xfId="3753"/>
    <cellStyle name="Обычный 10 3 4 4 2" xfId="13705"/>
    <cellStyle name="Обычный 10 3 4 4 2 2" xfId="43560"/>
    <cellStyle name="Обычный 10 3 4 4 3" xfId="23655"/>
    <cellStyle name="Обычный 10 3 4 4 3 2" xfId="53510"/>
    <cellStyle name="Обычный 10 3 4 4 4" xfId="33610"/>
    <cellStyle name="Обычный 10 3 4 5" xfId="6942"/>
    <cellStyle name="Обычный 10 3 4 5 2" xfId="16892"/>
    <cellStyle name="Обычный 10 3 4 5 2 2" xfId="46747"/>
    <cellStyle name="Обычный 10 3 4 5 3" xfId="26842"/>
    <cellStyle name="Обычный 10 3 4 5 3 2" xfId="56697"/>
    <cellStyle name="Обычный 10 3 4 5 4" xfId="36797"/>
    <cellStyle name="Обычный 10 3 4 6" xfId="10257"/>
    <cellStyle name="Обычный 10 3 4 6 2" xfId="40112"/>
    <cellStyle name="Обычный 10 3 4 7" xfId="20206"/>
    <cellStyle name="Обычный 10 3 4 7 2" xfId="50061"/>
    <cellStyle name="Обычный 10 3 4 8" xfId="30161"/>
    <cellStyle name="Обычный 10 3 5" xfId="291"/>
    <cellStyle name="Обычный 10 3 5 2" xfId="292"/>
    <cellStyle name="Обычный 10 3 5 2 2" xfId="293"/>
    <cellStyle name="Обычный 10 3 5 2 2 2" xfId="5162"/>
    <cellStyle name="Обычный 10 3 5 2 2 2 2" xfId="15114"/>
    <cellStyle name="Обычный 10 3 5 2 2 2 2 2" xfId="44969"/>
    <cellStyle name="Обычный 10 3 5 2 2 2 3" xfId="25064"/>
    <cellStyle name="Обычный 10 3 5 2 2 2 3 2" xfId="54919"/>
    <cellStyle name="Обычный 10 3 5 2 2 2 4" xfId="35019"/>
    <cellStyle name="Обычный 10 3 5 2 2 3" xfId="6948"/>
    <cellStyle name="Обычный 10 3 5 2 2 3 2" xfId="16898"/>
    <cellStyle name="Обычный 10 3 5 2 2 3 2 2" xfId="46753"/>
    <cellStyle name="Обычный 10 3 5 2 2 3 3" xfId="26848"/>
    <cellStyle name="Обычный 10 3 5 2 2 3 3 2" xfId="56703"/>
    <cellStyle name="Обычный 10 3 5 2 2 3 4" xfId="36803"/>
    <cellStyle name="Обычный 10 3 5 2 2 4" xfId="10263"/>
    <cellStyle name="Обычный 10 3 5 2 2 4 2" xfId="40118"/>
    <cellStyle name="Обычный 10 3 5 2 2 5" xfId="20212"/>
    <cellStyle name="Обычный 10 3 5 2 2 5 2" xfId="50067"/>
    <cellStyle name="Обычный 10 3 5 2 2 6" xfId="30167"/>
    <cellStyle name="Обычный 10 3 5 2 3" xfId="4888"/>
    <cellStyle name="Обычный 10 3 5 2 3 2" xfId="14840"/>
    <cellStyle name="Обычный 10 3 5 2 3 2 2" xfId="44695"/>
    <cellStyle name="Обычный 10 3 5 2 3 3" xfId="24790"/>
    <cellStyle name="Обычный 10 3 5 2 3 3 2" xfId="54645"/>
    <cellStyle name="Обычный 10 3 5 2 3 4" xfId="34745"/>
    <cellStyle name="Обычный 10 3 5 2 4" xfId="6947"/>
    <cellStyle name="Обычный 10 3 5 2 4 2" xfId="16897"/>
    <cellStyle name="Обычный 10 3 5 2 4 2 2" xfId="46752"/>
    <cellStyle name="Обычный 10 3 5 2 4 3" xfId="26847"/>
    <cellStyle name="Обычный 10 3 5 2 4 3 2" xfId="56702"/>
    <cellStyle name="Обычный 10 3 5 2 4 4" xfId="36802"/>
    <cellStyle name="Обычный 10 3 5 2 5" xfId="10262"/>
    <cellStyle name="Обычный 10 3 5 2 5 2" xfId="40117"/>
    <cellStyle name="Обычный 10 3 5 2 6" xfId="20211"/>
    <cellStyle name="Обычный 10 3 5 2 6 2" xfId="50066"/>
    <cellStyle name="Обычный 10 3 5 2 7" xfId="30166"/>
    <cellStyle name="Обычный 10 3 5 3" xfId="294"/>
    <cellStyle name="Обычный 10 3 5 3 2" xfId="5163"/>
    <cellStyle name="Обычный 10 3 5 3 2 2" xfId="15115"/>
    <cellStyle name="Обычный 10 3 5 3 2 2 2" xfId="44970"/>
    <cellStyle name="Обычный 10 3 5 3 2 3" xfId="25065"/>
    <cellStyle name="Обычный 10 3 5 3 2 3 2" xfId="54920"/>
    <cellStyle name="Обычный 10 3 5 3 2 4" xfId="35020"/>
    <cellStyle name="Обычный 10 3 5 3 3" xfId="6949"/>
    <cellStyle name="Обычный 10 3 5 3 3 2" xfId="16899"/>
    <cellStyle name="Обычный 10 3 5 3 3 2 2" xfId="46754"/>
    <cellStyle name="Обычный 10 3 5 3 3 3" xfId="26849"/>
    <cellStyle name="Обычный 10 3 5 3 3 3 2" xfId="56704"/>
    <cellStyle name="Обычный 10 3 5 3 3 4" xfId="36804"/>
    <cellStyle name="Обычный 10 3 5 3 4" xfId="10264"/>
    <cellStyle name="Обычный 10 3 5 3 4 2" xfId="40119"/>
    <cellStyle name="Обычный 10 3 5 3 5" xfId="20213"/>
    <cellStyle name="Обычный 10 3 5 3 5 2" xfId="50068"/>
    <cellStyle name="Обычный 10 3 5 3 6" xfId="30168"/>
    <cellStyle name="Обычный 10 3 5 4" xfId="4065"/>
    <cellStyle name="Обычный 10 3 5 4 2" xfId="14017"/>
    <cellStyle name="Обычный 10 3 5 4 2 2" xfId="43872"/>
    <cellStyle name="Обычный 10 3 5 4 3" xfId="23967"/>
    <cellStyle name="Обычный 10 3 5 4 3 2" xfId="53822"/>
    <cellStyle name="Обычный 10 3 5 4 4" xfId="33922"/>
    <cellStyle name="Обычный 10 3 5 5" xfId="6946"/>
    <cellStyle name="Обычный 10 3 5 5 2" xfId="16896"/>
    <cellStyle name="Обычный 10 3 5 5 2 2" xfId="46751"/>
    <cellStyle name="Обычный 10 3 5 5 3" xfId="26846"/>
    <cellStyle name="Обычный 10 3 5 5 3 2" xfId="56701"/>
    <cellStyle name="Обычный 10 3 5 5 4" xfId="36801"/>
    <cellStyle name="Обычный 10 3 5 6" xfId="10261"/>
    <cellStyle name="Обычный 10 3 5 6 2" xfId="40116"/>
    <cellStyle name="Обычный 10 3 5 7" xfId="20210"/>
    <cellStyle name="Обычный 10 3 5 7 2" xfId="50065"/>
    <cellStyle name="Обычный 10 3 5 8" xfId="30165"/>
    <cellStyle name="Обычный 10 3 6" xfId="295"/>
    <cellStyle name="Обычный 10 3 6 2" xfId="296"/>
    <cellStyle name="Обычный 10 3 6 2 2" xfId="297"/>
    <cellStyle name="Обычный 10 3 6 2 2 2" xfId="5164"/>
    <cellStyle name="Обычный 10 3 6 2 2 2 2" xfId="15116"/>
    <cellStyle name="Обычный 10 3 6 2 2 2 2 2" xfId="44971"/>
    <cellStyle name="Обычный 10 3 6 2 2 2 3" xfId="25066"/>
    <cellStyle name="Обычный 10 3 6 2 2 2 3 2" xfId="54921"/>
    <cellStyle name="Обычный 10 3 6 2 2 2 4" xfId="35021"/>
    <cellStyle name="Обычный 10 3 6 2 2 3" xfId="6952"/>
    <cellStyle name="Обычный 10 3 6 2 2 3 2" xfId="16902"/>
    <cellStyle name="Обычный 10 3 6 2 2 3 2 2" xfId="46757"/>
    <cellStyle name="Обычный 10 3 6 2 2 3 3" xfId="26852"/>
    <cellStyle name="Обычный 10 3 6 2 2 3 3 2" xfId="56707"/>
    <cellStyle name="Обычный 10 3 6 2 2 3 4" xfId="36807"/>
    <cellStyle name="Обычный 10 3 6 2 2 4" xfId="10267"/>
    <cellStyle name="Обычный 10 3 6 2 2 4 2" xfId="40122"/>
    <cellStyle name="Обычный 10 3 6 2 2 5" xfId="20216"/>
    <cellStyle name="Обычный 10 3 6 2 2 5 2" xfId="50071"/>
    <cellStyle name="Обычный 10 3 6 2 2 6" xfId="30171"/>
    <cellStyle name="Обычный 10 3 6 2 3" xfId="4975"/>
    <cellStyle name="Обычный 10 3 6 2 3 2" xfId="14927"/>
    <cellStyle name="Обычный 10 3 6 2 3 2 2" xfId="44782"/>
    <cellStyle name="Обычный 10 3 6 2 3 3" xfId="24877"/>
    <cellStyle name="Обычный 10 3 6 2 3 3 2" xfId="54732"/>
    <cellStyle name="Обычный 10 3 6 2 3 4" xfId="34832"/>
    <cellStyle name="Обычный 10 3 6 2 4" xfId="6951"/>
    <cellStyle name="Обычный 10 3 6 2 4 2" xfId="16901"/>
    <cellStyle name="Обычный 10 3 6 2 4 2 2" xfId="46756"/>
    <cellStyle name="Обычный 10 3 6 2 4 3" xfId="26851"/>
    <cellStyle name="Обычный 10 3 6 2 4 3 2" xfId="56706"/>
    <cellStyle name="Обычный 10 3 6 2 4 4" xfId="36806"/>
    <cellStyle name="Обычный 10 3 6 2 5" xfId="10266"/>
    <cellStyle name="Обычный 10 3 6 2 5 2" xfId="40121"/>
    <cellStyle name="Обычный 10 3 6 2 6" xfId="20215"/>
    <cellStyle name="Обычный 10 3 6 2 6 2" xfId="50070"/>
    <cellStyle name="Обычный 10 3 6 2 7" xfId="30170"/>
    <cellStyle name="Обычный 10 3 6 3" xfId="298"/>
    <cellStyle name="Обычный 10 3 6 3 2" xfId="5165"/>
    <cellStyle name="Обычный 10 3 6 3 2 2" xfId="15117"/>
    <cellStyle name="Обычный 10 3 6 3 2 2 2" xfId="44972"/>
    <cellStyle name="Обычный 10 3 6 3 2 3" xfId="25067"/>
    <cellStyle name="Обычный 10 3 6 3 2 3 2" xfId="54922"/>
    <cellStyle name="Обычный 10 3 6 3 2 4" xfId="35022"/>
    <cellStyle name="Обычный 10 3 6 3 3" xfId="6953"/>
    <cellStyle name="Обычный 10 3 6 3 3 2" xfId="16903"/>
    <cellStyle name="Обычный 10 3 6 3 3 2 2" xfId="46758"/>
    <cellStyle name="Обычный 10 3 6 3 3 3" xfId="26853"/>
    <cellStyle name="Обычный 10 3 6 3 3 3 2" xfId="56708"/>
    <cellStyle name="Обычный 10 3 6 3 3 4" xfId="36808"/>
    <cellStyle name="Обычный 10 3 6 3 4" xfId="10268"/>
    <cellStyle name="Обычный 10 3 6 3 4 2" xfId="40123"/>
    <cellStyle name="Обычный 10 3 6 3 5" xfId="20217"/>
    <cellStyle name="Обычный 10 3 6 3 5 2" xfId="50072"/>
    <cellStyle name="Обычный 10 3 6 3 6" xfId="30172"/>
    <cellStyle name="Обычный 10 3 6 4" xfId="4152"/>
    <cellStyle name="Обычный 10 3 6 4 2" xfId="14104"/>
    <cellStyle name="Обычный 10 3 6 4 2 2" xfId="43959"/>
    <cellStyle name="Обычный 10 3 6 4 3" xfId="24054"/>
    <cellStyle name="Обычный 10 3 6 4 3 2" xfId="53909"/>
    <cellStyle name="Обычный 10 3 6 4 4" xfId="34009"/>
    <cellStyle name="Обычный 10 3 6 5" xfId="6950"/>
    <cellStyle name="Обычный 10 3 6 5 2" xfId="16900"/>
    <cellStyle name="Обычный 10 3 6 5 2 2" xfId="46755"/>
    <cellStyle name="Обычный 10 3 6 5 3" xfId="26850"/>
    <cellStyle name="Обычный 10 3 6 5 3 2" xfId="56705"/>
    <cellStyle name="Обычный 10 3 6 5 4" xfId="36805"/>
    <cellStyle name="Обычный 10 3 6 6" xfId="10265"/>
    <cellStyle name="Обычный 10 3 6 6 2" xfId="40120"/>
    <cellStyle name="Обычный 10 3 6 7" xfId="20214"/>
    <cellStyle name="Обычный 10 3 6 7 2" xfId="50069"/>
    <cellStyle name="Обычный 10 3 6 8" xfId="30169"/>
    <cellStyle name="Обычный 10 3 7" xfId="299"/>
    <cellStyle name="Обычный 10 3 7 2" xfId="300"/>
    <cellStyle name="Обычный 10 3 7 2 2" xfId="5166"/>
    <cellStyle name="Обычный 10 3 7 2 2 2" xfId="15118"/>
    <cellStyle name="Обычный 10 3 7 2 2 2 2" xfId="44973"/>
    <cellStyle name="Обычный 10 3 7 2 2 3" xfId="25068"/>
    <cellStyle name="Обычный 10 3 7 2 2 3 2" xfId="54923"/>
    <cellStyle name="Обычный 10 3 7 2 2 4" xfId="35023"/>
    <cellStyle name="Обычный 10 3 7 2 3" xfId="6955"/>
    <cellStyle name="Обычный 10 3 7 2 3 2" xfId="16905"/>
    <cellStyle name="Обычный 10 3 7 2 3 2 2" xfId="46760"/>
    <cellStyle name="Обычный 10 3 7 2 3 3" xfId="26855"/>
    <cellStyle name="Обычный 10 3 7 2 3 3 2" xfId="56710"/>
    <cellStyle name="Обычный 10 3 7 2 3 4" xfId="36810"/>
    <cellStyle name="Обычный 10 3 7 2 4" xfId="10270"/>
    <cellStyle name="Обычный 10 3 7 2 4 2" xfId="40125"/>
    <cellStyle name="Обычный 10 3 7 2 5" xfId="20219"/>
    <cellStyle name="Обычный 10 3 7 2 5 2" xfId="50074"/>
    <cellStyle name="Обычный 10 3 7 2 6" xfId="30174"/>
    <cellStyle name="Обычный 10 3 7 3" xfId="4263"/>
    <cellStyle name="Обычный 10 3 7 3 2" xfId="14215"/>
    <cellStyle name="Обычный 10 3 7 3 2 2" xfId="44070"/>
    <cellStyle name="Обычный 10 3 7 3 3" xfId="24165"/>
    <cellStyle name="Обычный 10 3 7 3 3 2" xfId="54020"/>
    <cellStyle name="Обычный 10 3 7 3 4" xfId="34120"/>
    <cellStyle name="Обычный 10 3 7 4" xfId="6954"/>
    <cellStyle name="Обычный 10 3 7 4 2" xfId="16904"/>
    <cellStyle name="Обычный 10 3 7 4 2 2" xfId="46759"/>
    <cellStyle name="Обычный 10 3 7 4 3" xfId="26854"/>
    <cellStyle name="Обычный 10 3 7 4 3 2" xfId="56709"/>
    <cellStyle name="Обычный 10 3 7 4 4" xfId="36809"/>
    <cellStyle name="Обычный 10 3 7 5" xfId="10269"/>
    <cellStyle name="Обычный 10 3 7 5 2" xfId="40124"/>
    <cellStyle name="Обычный 10 3 7 6" xfId="20218"/>
    <cellStyle name="Обычный 10 3 7 6 2" xfId="50073"/>
    <cellStyle name="Обычный 10 3 7 7" xfId="30173"/>
    <cellStyle name="Обычный 10 3 8" xfId="301"/>
    <cellStyle name="Обычный 10 3 8 2" xfId="5167"/>
    <cellStyle name="Обычный 10 3 8 2 2" xfId="15119"/>
    <cellStyle name="Обычный 10 3 8 2 2 2" xfId="44974"/>
    <cellStyle name="Обычный 10 3 8 2 3" xfId="25069"/>
    <cellStyle name="Обычный 10 3 8 2 3 2" xfId="54924"/>
    <cellStyle name="Обычный 10 3 8 2 4" xfId="35024"/>
    <cellStyle name="Обычный 10 3 8 3" xfId="6956"/>
    <cellStyle name="Обычный 10 3 8 3 2" xfId="16906"/>
    <cellStyle name="Обычный 10 3 8 3 2 2" xfId="46761"/>
    <cellStyle name="Обычный 10 3 8 3 3" xfId="26856"/>
    <cellStyle name="Обычный 10 3 8 3 3 2" xfId="56711"/>
    <cellStyle name="Обычный 10 3 8 3 4" xfId="36811"/>
    <cellStyle name="Обычный 10 3 8 4" xfId="10271"/>
    <cellStyle name="Обычный 10 3 8 4 2" xfId="40126"/>
    <cellStyle name="Обычный 10 3 8 5" xfId="20220"/>
    <cellStyle name="Обычный 10 3 8 5 2" xfId="50075"/>
    <cellStyle name="Обычный 10 3 8 6" xfId="30175"/>
    <cellStyle name="Обычный 10 3 9" xfId="3440"/>
    <cellStyle name="Обычный 10 3 9 2" xfId="13392"/>
    <cellStyle name="Обычный 10 3 9 2 2" xfId="43247"/>
    <cellStyle name="Обычный 10 3 9 3" xfId="23342"/>
    <cellStyle name="Обычный 10 3 9 3 2" xfId="53197"/>
    <cellStyle name="Обычный 10 3 9 4" xfId="33297"/>
    <cellStyle name="Обычный 10 4" xfId="302"/>
    <cellStyle name="Обычный 10 4 10" xfId="6957"/>
    <cellStyle name="Обычный 10 4 10 2" xfId="16907"/>
    <cellStyle name="Обычный 10 4 10 2 2" xfId="46762"/>
    <cellStyle name="Обычный 10 4 10 3" xfId="26857"/>
    <cellStyle name="Обычный 10 4 10 3 2" xfId="56712"/>
    <cellStyle name="Обычный 10 4 10 4" xfId="36812"/>
    <cellStyle name="Обычный 10 4 11" xfId="10272"/>
    <cellStyle name="Обычный 10 4 11 2" xfId="40127"/>
    <cellStyle name="Обычный 10 4 12" xfId="20221"/>
    <cellStyle name="Обычный 10 4 12 2" xfId="50076"/>
    <cellStyle name="Обычный 10 4 13" xfId="30176"/>
    <cellStyle name="Обычный 10 4 2" xfId="303"/>
    <cellStyle name="Обычный 10 4 2 2" xfId="304"/>
    <cellStyle name="Обычный 10 4 2 2 2" xfId="305"/>
    <cellStyle name="Обычный 10 4 2 2 2 2" xfId="306"/>
    <cellStyle name="Обычный 10 4 2 2 2 2 2" xfId="5168"/>
    <cellStyle name="Обычный 10 4 2 2 2 2 2 2" xfId="15120"/>
    <cellStyle name="Обычный 10 4 2 2 2 2 2 2 2" xfId="44975"/>
    <cellStyle name="Обычный 10 4 2 2 2 2 2 3" xfId="25070"/>
    <cellStyle name="Обычный 10 4 2 2 2 2 2 3 2" xfId="54925"/>
    <cellStyle name="Обычный 10 4 2 2 2 2 2 4" xfId="35025"/>
    <cellStyle name="Обычный 10 4 2 2 2 2 3" xfId="6961"/>
    <cellStyle name="Обычный 10 4 2 2 2 2 3 2" xfId="16911"/>
    <cellStyle name="Обычный 10 4 2 2 2 2 3 2 2" xfId="46766"/>
    <cellStyle name="Обычный 10 4 2 2 2 2 3 3" xfId="26861"/>
    <cellStyle name="Обычный 10 4 2 2 2 2 3 3 2" xfId="56716"/>
    <cellStyle name="Обычный 10 4 2 2 2 2 3 4" xfId="36816"/>
    <cellStyle name="Обычный 10 4 2 2 2 2 4" xfId="10276"/>
    <cellStyle name="Обычный 10 4 2 2 2 2 4 2" xfId="40131"/>
    <cellStyle name="Обычный 10 4 2 2 2 2 5" xfId="20225"/>
    <cellStyle name="Обычный 10 4 2 2 2 2 5 2" xfId="50080"/>
    <cellStyle name="Обычный 10 4 2 2 2 2 6" xfId="30180"/>
    <cellStyle name="Обычный 10 4 2 2 2 3" xfId="4580"/>
    <cellStyle name="Обычный 10 4 2 2 2 3 2" xfId="14532"/>
    <cellStyle name="Обычный 10 4 2 2 2 3 2 2" xfId="44387"/>
    <cellStyle name="Обычный 10 4 2 2 2 3 3" xfId="24482"/>
    <cellStyle name="Обычный 10 4 2 2 2 3 3 2" xfId="54337"/>
    <cellStyle name="Обычный 10 4 2 2 2 3 4" xfId="34437"/>
    <cellStyle name="Обычный 10 4 2 2 2 4" xfId="6960"/>
    <cellStyle name="Обычный 10 4 2 2 2 4 2" xfId="16910"/>
    <cellStyle name="Обычный 10 4 2 2 2 4 2 2" xfId="46765"/>
    <cellStyle name="Обычный 10 4 2 2 2 4 3" xfId="26860"/>
    <cellStyle name="Обычный 10 4 2 2 2 4 3 2" xfId="56715"/>
    <cellStyle name="Обычный 10 4 2 2 2 4 4" xfId="36815"/>
    <cellStyle name="Обычный 10 4 2 2 2 5" xfId="10275"/>
    <cellStyle name="Обычный 10 4 2 2 2 5 2" xfId="40130"/>
    <cellStyle name="Обычный 10 4 2 2 2 6" xfId="20224"/>
    <cellStyle name="Обычный 10 4 2 2 2 6 2" xfId="50079"/>
    <cellStyle name="Обычный 10 4 2 2 2 7" xfId="30179"/>
    <cellStyle name="Обычный 10 4 2 2 3" xfId="307"/>
    <cellStyle name="Обычный 10 4 2 2 3 2" xfId="5169"/>
    <cellStyle name="Обычный 10 4 2 2 3 2 2" xfId="15121"/>
    <cellStyle name="Обычный 10 4 2 2 3 2 2 2" xfId="44976"/>
    <cellStyle name="Обычный 10 4 2 2 3 2 3" xfId="25071"/>
    <cellStyle name="Обычный 10 4 2 2 3 2 3 2" xfId="54926"/>
    <cellStyle name="Обычный 10 4 2 2 3 2 4" xfId="35026"/>
    <cellStyle name="Обычный 10 4 2 2 3 3" xfId="6962"/>
    <cellStyle name="Обычный 10 4 2 2 3 3 2" xfId="16912"/>
    <cellStyle name="Обычный 10 4 2 2 3 3 2 2" xfId="46767"/>
    <cellStyle name="Обычный 10 4 2 2 3 3 3" xfId="26862"/>
    <cellStyle name="Обычный 10 4 2 2 3 3 3 2" xfId="56717"/>
    <cellStyle name="Обычный 10 4 2 2 3 3 4" xfId="36817"/>
    <cellStyle name="Обычный 10 4 2 2 3 4" xfId="10277"/>
    <cellStyle name="Обычный 10 4 2 2 3 4 2" xfId="40132"/>
    <cellStyle name="Обычный 10 4 2 2 3 5" xfId="20226"/>
    <cellStyle name="Обычный 10 4 2 2 3 5 2" xfId="50081"/>
    <cellStyle name="Обычный 10 4 2 2 3 6" xfId="30181"/>
    <cellStyle name="Обычный 10 4 2 2 4" xfId="3757"/>
    <cellStyle name="Обычный 10 4 2 2 4 2" xfId="13709"/>
    <cellStyle name="Обычный 10 4 2 2 4 2 2" xfId="43564"/>
    <cellStyle name="Обычный 10 4 2 2 4 3" xfId="23659"/>
    <cellStyle name="Обычный 10 4 2 2 4 3 2" xfId="53514"/>
    <cellStyle name="Обычный 10 4 2 2 4 4" xfId="33614"/>
    <cellStyle name="Обычный 10 4 2 2 5" xfId="6959"/>
    <cellStyle name="Обычный 10 4 2 2 5 2" xfId="16909"/>
    <cellStyle name="Обычный 10 4 2 2 5 2 2" xfId="46764"/>
    <cellStyle name="Обычный 10 4 2 2 5 3" xfId="26859"/>
    <cellStyle name="Обычный 10 4 2 2 5 3 2" xfId="56714"/>
    <cellStyle name="Обычный 10 4 2 2 5 4" xfId="36814"/>
    <cellStyle name="Обычный 10 4 2 2 6" xfId="10274"/>
    <cellStyle name="Обычный 10 4 2 2 6 2" xfId="40129"/>
    <cellStyle name="Обычный 10 4 2 2 7" xfId="20223"/>
    <cellStyle name="Обычный 10 4 2 2 7 2" xfId="50078"/>
    <cellStyle name="Обычный 10 4 2 2 8" xfId="30178"/>
    <cellStyle name="Обычный 10 4 2 3" xfId="308"/>
    <cellStyle name="Обычный 10 4 2 3 2" xfId="309"/>
    <cellStyle name="Обычный 10 4 2 3 2 2" xfId="5170"/>
    <cellStyle name="Обычный 10 4 2 3 2 2 2" xfId="15122"/>
    <cellStyle name="Обычный 10 4 2 3 2 2 2 2" xfId="44977"/>
    <cellStyle name="Обычный 10 4 2 3 2 2 3" xfId="25072"/>
    <cellStyle name="Обычный 10 4 2 3 2 2 3 2" xfId="54927"/>
    <cellStyle name="Обычный 10 4 2 3 2 2 4" xfId="35027"/>
    <cellStyle name="Обычный 10 4 2 3 2 3" xfId="6964"/>
    <cellStyle name="Обычный 10 4 2 3 2 3 2" xfId="16914"/>
    <cellStyle name="Обычный 10 4 2 3 2 3 2 2" xfId="46769"/>
    <cellStyle name="Обычный 10 4 2 3 2 3 3" xfId="26864"/>
    <cellStyle name="Обычный 10 4 2 3 2 3 3 2" xfId="56719"/>
    <cellStyle name="Обычный 10 4 2 3 2 3 4" xfId="36819"/>
    <cellStyle name="Обычный 10 4 2 3 2 4" xfId="10279"/>
    <cellStyle name="Обычный 10 4 2 3 2 4 2" xfId="40134"/>
    <cellStyle name="Обычный 10 4 2 3 2 5" xfId="20228"/>
    <cellStyle name="Обычный 10 4 2 3 2 5 2" xfId="50083"/>
    <cellStyle name="Обычный 10 4 2 3 2 6" xfId="30183"/>
    <cellStyle name="Обычный 10 4 2 3 3" xfId="4414"/>
    <cellStyle name="Обычный 10 4 2 3 3 2" xfId="14366"/>
    <cellStyle name="Обычный 10 4 2 3 3 2 2" xfId="44221"/>
    <cellStyle name="Обычный 10 4 2 3 3 3" xfId="24316"/>
    <cellStyle name="Обычный 10 4 2 3 3 3 2" xfId="54171"/>
    <cellStyle name="Обычный 10 4 2 3 3 4" xfId="34271"/>
    <cellStyle name="Обычный 10 4 2 3 4" xfId="6963"/>
    <cellStyle name="Обычный 10 4 2 3 4 2" xfId="16913"/>
    <cellStyle name="Обычный 10 4 2 3 4 2 2" xfId="46768"/>
    <cellStyle name="Обычный 10 4 2 3 4 3" xfId="26863"/>
    <cellStyle name="Обычный 10 4 2 3 4 3 2" xfId="56718"/>
    <cellStyle name="Обычный 10 4 2 3 4 4" xfId="36818"/>
    <cellStyle name="Обычный 10 4 2 3 5" xfId="10278"/>
    <cellStyle name="Обычный 10 4 2 3 5 2" xfId="40133"/>
    <cellStyle name="Обычный 10 4 2 3 6" xfId="20227"/>
    <cellStyle name="Обычный 10 4 2 3 6 2" xfId="50082"/>
    <cellStyle name="Обычный 10 4 2 3 7" xfId="30182"/>
    <cellStyle name="Обычный 10 4 2 4" xfId="310"/>
    <cellStyle name="Обычный 10 4 2 4 2" xfId="5171"/>
    <cellStyle name="Обычный 10 4 2 4 2 2" xfId="15123"/>
    <cellStyle name="Обычный 10 4 2 4 2 2 2" xfId="44978"/>
    <cellStyle name="Обычный 10 4 2 4 2 3" xfId="25073"/>
    <cellStyle name="Обычный 10 4 2 4 2 3 2" xfId="54928"/>
    <cellStyle name="Обычный 10 4 2 4 2 4" xfId="35028"/>
    <cellStyle name="Обычный 10 4 2 4 3" xfId="6965"/>
    <cellStyle name="Обычный 10 4 2 4 3 2" xfId="16915"/>
    <cellStyle name="Обычный 10 4 2 4 3 2 2" xfId="46770"/>
    <cellStyle name="Обычный 10 4 2 4 3 3" xfId="26865"/>
    <cellStyle name="Обычный 10 4 2 4 3 3 2" xfId="56720"/>
    <cellStyle name="Обычный 10 4 2 4 3 4" xfId="36820"/>
    <cellStyle name="Обычный 10 4 2 4 4" xfId="10280"/>
    <cellStyle name="Обычный 10 4 2 4 4 2" xfId="40135"/>
    <cellStyle name="Обычный 10 4 2 4 5" xfId="20229"/>
    <cellStyle name="Обычный 10 4 2 4 5 2" xfId="50084"/>
    <cellStyle name="Обычный 10 4 2 4 6" xfId="30184"/>
    <cellStyle name="Обычный 10 4 2 5" xfId="3591"/>
    <cellStyle name="Обычный 10 4 2 5 2" xfId="13543"/>
    <cellStyle name="Обычный 10 4 2 5 2 2" xfId="43398"/>
    <cellStyle name="Обычный 10 4 2 5 3" xfId="23493"/>
    <cellStyle name="Обычный 10 4 2 5 3 2" xfId="53348"/>
    <cellStyle name="Обычный 10 4 2 5 4" xfId="33448"/>
    <cellStyle name="Обычный 10 4 2 6" xfId="6958"/>
    <cellStyle name="Обычный 10 4 2 6 2" xfId="16908"/>
    <cellStyle name="Обычный 10 4 2 6 2 2" xfId="46763"/>
    <cellStyle name="Обычный 10 4 2 6 3" xfId="26858"/>
    <cellStyle name="Обычный 10 4 2 6 3 2" xfId="56713"/>
    <cellStyle name="Обычный 10 4 2 6 4" xfId="36813"/>
    <cellStyle name="Обычный 10 4 2 7" xfId="10273"/>
    <cellStyle name="Обычный 10 4 2 7 2" xfId="40128"/>
    <cellStyle name="Обычный 10 4 2 8" xfId="20222"/>
    <cellStyle name="Обычный 10 4 2 8 2" xfId="50077"/>
    <cellStyle name="Обычный 10 4 2 9" xfId="30177"/>
    <cellStyle name="Обычный 10 4 3" xfId="311"/>
    <cellStyle name="Обычный 10 4 3 2" xfId="312"/>
    <cellStyle name="Обычный 10 4 3 2 2" xfId="313"/>
    <cellStyle name="Обычный 10 4 3 2 2 2" xfId="314"/>
    <cellStyle name="Обычный 10 4 3 2 2 2 2" xfId="5172"/>
    <cellStyle name="Обычный 10 4 3 2 2 2 2 2" xfId="15124"/>
    <cellStyle name="Обычный 10 4 3 2 2 2 2 2 2" xfId="44979"/>
    <cellStyle name="Обычный 10 4 3 2 2 2 2 3" xfId="25074"/>
    <cellStyle name="Обычный 10 4 3 2 2 2 2 3 2" xfId="54929"/>
    <cellStyle name="Обычный 10 4 3 2 2 2 2 4" xfId="35029"/>
    <cellStyle name="Обычный 10 4 3 2 2 2 3" xfId="6969"/>
    <cellStyle name="Обычный 10 4 3 2 2 2 3 2" xfId="16919"/>
    <cellStyle name="Обычный 10 4 3 2 2 2 3 2 2" xfId="46774"/>
    <cellStyle name="Обычный 10 4 3 2 2 2 3 3" xfId="26869"/>
    <cellStyle name="Обычный 10 4 3 2 2 2 3 3 2" xfId="56724"/>
    <cellStyle name="Обычный 10 4 3 2 2 2 3 4" xfId="36824"/>
    <cellStyle name="Обычный 10 4 3 2 2 2 4" xfId="10284"/>
    <cellStyle name="Обычный 10 4 3 2 2 2 4 2" xfId="40139"/>
    <cellStyle name="Обычный 10 4 3 2 2 2 5" xfId="20233"/>
    <cellStyle name="Обычный 10 4 3 2 2 2 5 2" xfId="50088"/>
    <cellStyle name="Обычный 10 4 3 2 2 2 6" xfId="30188"/>
    <cellStyle name="Обычный 10 4 3 2 2 3" xfId="4581"/>
    <cellStyle name="Обычный 10 4 3 2 2 3 2" xfId="14533"/>
    <cellStyle name="Обычный 10 4 3 2 2 3 2 2" xfId="44388"/>
    <cellStyle name="Обычный 10 4 3 2 2 3 3" xfId="24483"/>
    <cellStyle name="Обычный 10 4 3 2 2 3 3 2" xfId="54338"/>
    <cellStyle name="Обычный 10 4 3 2 2 3 4" xfId="34438"/>
    <cellStyle name="Обычный 10 4 3 2 2 4" xfId="6968"/>
    <cellStyle name="Обычный 10 4 3 2 2 4 2" xfId="16918"/>
    <cellStyle name="Обычный 10 4 3 2 2 4 2 2" xfId="46773"/>
    <cellStyle name="Обычный 10 4 3 2 2 4 3" xfId="26868"/>
    <cellStyle name="Обычный 10 4 3 2 2 4 3 2" xfId="56723"/>
    <cellStyle name="Обычный 10 4 3 2 2 4 4" xfId="36823"/>
    <cellStyle name="Обычный 10 4 3 2 2 5" xfId="10283"/>
    <cellStyle name="Обычный 10 4 3 2 2 5 2" xfId="40138"/>
    <cellStyle name="Обычный 10 4 3 2 2 6" xfId="20232"/>
    <cellStyle name="Обычный 10 4 3 2 2 6 2" xfId="50087"/>
    <cellStyle name="Обычный 10 4 3 2 2 7" xfId="30187"/>
    <cellStyle name="Обычный 10 4 3 2 3" xfId="315"/>
    <cellStyle name="Обычный 10 4 3 2 3 2" xfId="5173"/>
    <cellStyle name="Обычный 10 4 3 2 3 2 2" xfId="15125"/>
    <cellStyle name="Обычный 10 4 3 2 3 2 2 2" xfId="44980"/>
    <cellStyle name="Обычный 10 4 3 2 3 2 3" xfId="25075"/>
    <cellStyle name="Обычный 10 4 3 2 3 2 3 2" xfId="54930"/>
    <cellStyle name="Обычный 10 4 3 2 3 2 4" xfId="35030"/>
    <cellStyle name="Обычный 10 4 3 2 3 3" xfId="6970"/>
    <cellStyle name="Обычный 10 4 3 2 3 3 2" xfId="16920"/>
    <cellStyle name="Обычный 10 4 3 2 3 3 2 2" xfId="46775"/>
    <cellStyle name="Обычный 10 4 3 2 3 3 3" xfId="26870"/>
    <cellStyle name="Обычный 10 4 3 2 3 3 3 2" xfId="56725"/>
    <cellStyle name="Обычный 10 4 3 2 3 3 4" xfId="36825"/>
    <cellStyle name="Обычный 10 4 3 2 3 4" xfId="10285"/>
    <cellStyle name="Обычный 10 4 3 2 3 4 2" xfId="40140"/>
    <cellStyle name="Обычный 10 4 3 2 3 5" xfId="20234"/>
    <cellStyle name="Обычный 10 4 3 2 3 5 2" xfId="50089"/>
    <cellStyle name="Обычный 10 4 3 2 3 6" xfId="30189"/>
    <cellStyle name="Обычный 10 4 3 2 4" xfId="3758"/>
    <cellStyle name="Обычный 10 4 3 2 4 2" xfId="13710"/>
    <cellStyle name="Обычный 10 4 3 2 4 2 2" xfId="43565"/>
    <cellStyle name="Обычный 10 4 3 2 4 3" xfId="23660"/>
    <cellStyle name="Обычный 10 4 3 2 4 3 2" xfId="53515"/>
    <cellStyle name="Обычный 10 4 3 2 4 4" xfId="33615"/>
    <cellStyle name="Обычный 10 4 3 2 5" xfId="6967"/>
    <cellStyle name="Обычный 10 4 3 2 5 2" xfId="16917"/>
    <cellStyle name="Обычный 10 4 3 2 5 2 2" xfId="46772"/>
    <cellStyle name="Обычный 10 4 3 2 5 3" xfId="26867"/>
    <cellStyle name="Обычный 10 4 3 2 5 3 2" xfId="56722"/>
    <cellStyle name="Обычный 10 4 3 2 5 4" xfId="36822"/>
    <cellStyle name="Обычный 10 4 3 2 6" xfId="10282"/>
    <cellStyle name="Обычный 10 4 3 2 6 2" xfId="40137"/>
    <cellStyle name="Обычный 10 4 3 2 7" xfId="20231"/>
    <cellStyle name="Обычный 10 4 3 2 7 2" xfId="50086"/>
    <cellStyle name="Обычный 10 4 3 2 8" xfId="30186"/>
    <cellStyle name="Обычный 10 4 3 3" xfId="316"/>
    <cellStyle name="Обычный 10 4 3 3 2" xfId="317"/>
    <cellStyle name="Обычный 10 4 3 3 2 2" xfId="5174"/>
    <cellStyle name="Обычный 10 4 3 3 2 2 2" xfId="15126"/>
    <cellStyle name="Обычный 10 4 3 3 2 2 2 2" xfId="44981"/>
    <cellStyle name="Обычный 10 4 3 3 2 2 3" xfId="25076"/>
    <cellStyle name="Обычный 10 4 3 3 2 2 3 2" xfId="54931"/>
    <cellStyle name="Обычный 10 4 3 3 2 2 4" xfId="35031"/>
    <cellStyle name="Обычный 10 4 3 3 2 3" xfId="6972"/>
    <cellStyle name="Обычный 10 4 3 3 2 3 2" xfId="16922"/>
    <cellStyle name="Обычный 10 4 3 3 2 3 2 2" xfId="46777"/>
    <cellStyle name="Обычный 10 4 3 3 2 3 3" xfId="26872"/>
    <cellStyle name="Обычный 10 4 3 3 2 3 3 2" xfId="56727"/>
    <cellStyle name="Обычный 10 4 3 3 2 3 4" xfId="36827"/>
    <cellStyle name="Обычный 10 4 3 3 2 4" xfId="10287"/>
    <cellStyle name="Обычный 10 4 3 3 2 4 2" xfId="40142"/>
    <cellStyle name="Обычный 10 4 3 3 2 5" xfId="20236"/>
    <cellStyle name="Обычный 10 4 3 3 2 5 2" xfId="50091"/>
    <cellStyle name="Обычный 10 4 3 3 2 6" xfId="30191"/>
    <cellStyle name="Обычный 10 4 3 3 3" xfId="4500"/>
    <cellStyle name="Обычный 10 4 3 3 3 2" xfId="14452"/>
    <cellStyle name="Обычный 10 4 3 3 3 2 2" xfId="44307"/>
    <cellStyle name="Обычный 10 4 3 3 3 3" xfId="24402"/>
    <cellStyle name="Обычный 10 4 3 3 3 3 2" xfId="54257"/>
    <cellStyle name="Обычный 10 4 3 3 3 4" xfId="34357"/>
    <cellStyle name="Обычный 10 4 3 3 4" xfId="6971"/>
    <cellStyle name="Обычный 10 4 3 3 4 2" xfId="16921"/>
    <cellStyle name="Обычный 10 4 3 3 4 2 2" xfId="46776"/>
    <cellStyle name="Обычный 10 4 3 3 4 3" xfId="26871"/>
    <cellStyle name="Обычный 10 4 3 3 4 3 2" xfId="56726"/>
    <cellStyle name="Обычный 10 4 3 3 4 4" xfId="36826"/>
    <cellStyle name="Обычный 10 4 3 3 5" xfId="10286"/>
    <cellStyle name="Обычный 10 4 3 3 5 2" xfId="40141"/>
    <cellStyle name="Обычный 10 4 3 3 6" xfId="20235"/>
    <cellStyle name="Обычный 10 4 3 3 6 2" xfId="50090"/>
    <cellStyle name="Обычный 10 4 3 3 7" xfId="30190"/>
    <cellStyle name="Обычный 10 4 3 4" xfId="318"/>
    <cellStyle name="Обычный 10 4 3 4 2" xfId="5175"/>
    <cellStyle name="Обычный 10 4 3 4 2 2" xfId="15127"/>
    <cellStyle name="Обычный 10 4 3 4 2 2 2" xfId="44982"/>
    <cellStyle name="Обычный 10 4 3 4 2 3" xfId="25077"/>
    <cellStyle name="Обычный 10 4 3 4 2 3 2" xfId="54932"/>
    <cellStyle name="Обычный 10 4 3 4 2 4" xfId="35032"/>
    <cellStyle name="Обычный 10 4 3 4 3" xfId="6973"/>
    <cellStyle name="Обычный 10 4 3 4 3 2" xfId="16923"/>
    <cellStyle name="Обычный 10 4 3 4 3 2 2" xfId="46778"/>
    <cellStyle name="Обычный 10 4 3 4 3 3" xfId="26873"/>
    <cellStyle name="Обычный 10 4 3 4 3 3 2" xfId="56728"/>
    <cellStyle name="Обычный 10 4 3 4 3 4" xfId="36828"/>
    <cellStyle name="Обычный 10 4 3 4 4" xfId="10288"/>
    <cellStyle name="Обычный 10 4 3 4 4 2" xfId="40143"/>
    <cellStyle name="Обычный 10 4 3 4 5" xfId="20237"/>
    <cellStyle name="Обычный 10 4 3 4 5 2" xfId="50092"/>
    <cellStyle name="Обычный 10 4 3 4 6" xfId="30192"/>
    <cellStyle name="Обычный 10 4 3 5" xfId="3677"/>
    <cellStyle name="Обычный 10 4 3 5 2" xfId="13629"/>
    <cellStyle name="Обычный 10 4 3 5 2 2" xfId="43484"/>
    <cellStyle name="Обычный 10 4 3 5 3" xfId="23579"/>
    <cellStyle name="Обычный 10 4 3 5 3 2" xfId="53434"/>
    <cellStyle name="Обычный 10 4 3 5 4" xfId="33534"/>
    <cellStyle name="Обычный 10 4 3 6" xfId="6966"/>
    <cellStyle name="Обычный 10 4 3 6 2" xfId="16916"/>
    <cellStyle name="Обычный 10 4 3 6 2 2" xfId="46771"/>
    <cellStyle name="Обычный 10 4 3 6 3" xfId="26866"/>
    <cellStyle name="Обычный 10 4 3 6 3 2" xfId="56721"/>
    <cellStyle name="Обычный 10 4 3 6 4" xfId="36821"/>
    <cellStyle name="Обычный 10 4 3 7" xfId="10281"/>
    <cellStyle name="Обычный 10 4 3 7 2" xfId="40136"/>
    <cellStyle name="Обычный 10 4 3 8" xfId="20230"/>
    <cellStyle name="Обычный 10 4 3 8 2" xfId="50085"/>
    <cellStyle name="Обычный 10 4 3 9" xfId="30185"/>
    <cellStyle name="Обычный 10 4 4" xfId="319"/>
    <cellStyle name="Обычный 10 4 4 2" xfId="320"/>
    <cellStyle name="Обычный 10 4 4 2 2" xfId="321"/>
    <cellStyle name="Обычный 10 4 4 2 2 2" xfId="5176"/>
    <cellStyle name="Обычный 10 4 4 2 2 2 2" xfId="15128"/>
    <cellStyle name="Обычный 10 4 4 2 2 2 2 2" xfId="44983"/>
    <cellStyle name="Обычный 10 4 4 2 2 2 3" xfId="25078"/>
    <cellStyle name="Обычный 10 4 4 2 2 2 3 2" xfId="54933"/>
    <cellStyle name="Обычный 10 4 4 2 2 2 4" xfId="35033"/>
    <cellStyle name="Обычный 10 4 4 2 2 3" xfId="6976"/>
    <cellStyle name="Обычный 10 4 4 2 2 3 2" xfId="16926"/>
    <cellStyle name="Обычный 10 4 4 2 2 3 2 2" xfId="46781"/>
    <cellStyle name="Обычный 10 4 4 2 2 3 3" xfId="26876"/>
    <cellStyle name="Обычный 10 4 4 2 2 3 3 2" xfId="56731"/>
    <cellStyle name="Обычный 10 4 4 2 2 3 4" xfId="36831"/>
    <cellStyle name="Обычный 10 4 4 2 2 4" xfId="10291"/>
    <cellStyle name="Обычный 10 4 4 2 2 4 2" xfId="40146"/>
    <cellStyle name="Обычный 10 4 4 2 2 5" xfId="20240"/>
    <cellStyle name="Обычный 10 4 4 2 2 5 2" xfId="50095"/>
    <cellStyle name="Обычный 10 4 4 2 2 6" xfId="30195"/>
    <cellStyle name="Обычный 10 4 4 2 3" xfId="4579"/>
    <cellStyle name="Обычный 10 4 4 2 3 2" xfId="14531"/>
    <cellStyle name="Обычный 10 4 4 2 3 2 2" xfId="44386"/>
    <cellStyle name="Обычный 10 4 4 2 3 3" xfId="24481"/>
    <cellStyle name="Обычный 10 4 4 2 3 3 2" xfId="54336"/>
    <cellStyle name="Обычный 10 4 4 2 3 4" xfId="34436"/>
    <cellStyle name="Обычный 10 4 4 2 4" xfId="6975"/>
    <cellStyle name="Обычный 10 4 4 2 4 2" xfId="16925"/>
    <cellStyle name="Обычный 10 4 4 2 4 2 2" xfId="46780"/>
    <cellStyle name="Обычный 10 4 4 2 4 3" xfId="26875"/>
    <cellStyle name="Обычный 10 4 4 2 4 3 2" xfId="56730"/>
    <cellStyle name="Обычный 10 4 4 2 4 4" xfId="36830"/>
    <cellStyle name="Обычный 10 4 4 2 5" xfId="10290"/>
    <cellStyle name="Обычный 10 4 4 2 5 2" xfId="40145"/>
    <cellStyle name="Обычный 10 4 4 2 6" xfId="20239"/>
    <cellStyle name="Обычный 10 4 4 2 6 2" xfId="50094"/>
    <cellStyle name="Обычный 10 4 4 2 7" xfId="30194"/>
    <cellStyle name="Обычный 10 4 4 3" xfId="322"/>
    <cellStyle name="Обычный 10 4 4 3 2" xfId="5177"/>
    <cellStyle name="Обычный 10 4 4 3 2 2" xfId="15129"/>
    <cellStyle name="Обычный 10 4 4 3 2 2 2" xfId="44984"/>
    <cellStyle name="Обычный 10 4 4 3 2 3" xfId="25079"/>
    <cellStyle name="Обычный 10 4 4 3 2 3 2" xfId="54934"/>
    <cellStyle name="Обычный 10 4 4 3 2 4" xfId="35034"/>
    <cellStyle name="Обычный 10 4 4 3 3" xfId="6977"/>
    <cellStyle name="Обычный 10 4 4 3 3 2" xfId="16927"/>
    <cellStyle name="Обычный 10 4 4 3 3 2 2" xfId="46782"/>
    <cellStyle name="Обычный 10 4 4 3 3 3" xfId="26877"/>
    <cellStyle name="Обычный 10 4 4 3 3 3 2" xfId="56732"/>
    <cellStyle name="Обычный 10 4 4 3 3 4" xfId="36832"/>
    <cellStyle name="Обычный 10 4 4 3 4" xfId="10292"/>
    <cellStyle name="Обычный 10 4 4 3 4 2" xfId="40147"/>
    <cellStyle name="Обычный 10 4 4 3 5" xfId="20241"/>
    <cellStyle name="Обычный 10 4 4 3 5 2" xfId="50096"/>
    <cellStyle name="Обычный 10 4 4 3 6" xfId="30196"/>
    <cellStyle name="Обычный 10 4 4 4" xfId="3756"/>
    <cellStyle name="Обычный 10 4 4 4 2" xfId="13708"/>
    <cellStyle name="Обычный 10 4 4 4 2 2" xfId="43563"/>
    <cellStyle name="Обычный 10 4 4 4 3" xfId="23658"/>
    <cellStyle name="Обычный 10 4 4 4 3 2" xfId="53513"/>
    <cellStyle name="Обычный 10 4 4 4 4" xfId="33613"/>
    <cellStyle name="Обычный 10 4 4 5" xfId="6974"/>
    <cellStyle name="Обычный 10 4 4 5 2" xfId="16924"/>
    <cellStyle name="Обычный 10 4 4 5 2 2" xfId="46779"/>
    <cellStyle name="Обычный 10 4 4 5 3" xfId="26874"/>
    <cellStyle name="Обычный 10 4 4 5 3 2" xfId="56729"/>
    <cellStyle name="Обычный 10 4 4 5 4" xfId="36829"/>
    <cellStyle name="Обычный 10 4 4 6" xfId="10289"/>
    <cellStyle name="Обычный 10 4 4 6 2" xfId="40144"/>
    <cellStyle name="Обычный 10 4 4 7" xfId="20238"/>
    <cellStyle name="Обычный 10 4 4 7 2" xfId="50093"/>
    <cellStyle name="Обычный 10 4 4 8" xfId="30193"/>
    <cellStyle name="Обычный 10 4 5" xfId="323"/>
    <cellStyle name="Обычный 10 4 5 2" xfId="324"/>
    <cellStyle name="Обычный 10 4 5 2 2" xfId="325"/>
    <cellStyle name="Обычный 10 4 5 2 2 2" xfId="5178"/>
    <cellStyle name="Обычный 10 4 5 2 2 2 2" xfId="15130"/>
    <cellStyle name="Обычный 10 4 5 2 2 2 2 2" xfId="44985"/>
    <cellStyle name="Обычный 10 4 5 2 2 2 3" xfId="25080"/>
    <cellStyle name="Обычный 10 4 5 2 2 2 3 2" xfId="54935"/>
    <cellStyle name="Обычный 10 4 5 2 2 2 4" xfId="35035"/>
    <cellStyle name="Обычный 10 4 5 2 2 3" xfId="6980"/>
    <cellStyle name="Обычный 10 4 5 2 2 3 2" xfId="16930"/>
    <cellStyle name="Обычный 10 4 5 2 2 3 2 2" xfId="46785"/>
    <cellStyle name="Обычный 10 4 5 2 2 3 3" xfId="26880"/>
    <cellStyle name="Обычный 10 4 5 2 2 3 3 2" xfId="56735"/>
    <cellStyle name="Обычный 10 4 5 2 2 3 4" xfId="36835"/>
    <cellStyle name="Обычный 10 4 5 2 2 4" xfId="10295"/>
    <cellStyle name="Обычный 10 4 5 2 2 4 2" xfId="40150"/>
    <cellStyle name="Обычный 10 4 5 2 2 5" xfId="20244"/>
    <cellStyle name="Обычный 10 4 5 2 2 5 2" xfId="50099"/>
    <cellStyle name="Обычный 10 4 5 2 2 6" xfId="30199"/>
    <cellStyle name="Обычный 10 4 5 2 3" xfId="4889"/>
    <cellStyle name="Обычный 10 4 5 2 3 2" xfId="14841"/>
    <cellStyle name="Обычный 10 4 5 2 3 2 2" xfId="44696"/>
    <cellStyle name="Обычный 10 4 5 2 3 3" xfId="24791"/>
    <cellStyle name="Обычный 10 4 5 2 3 3 2" xfId="54646"/>
    <cellStyle name="Обычный 10 4 5 2 3 4" xfId="34746"/>
    <cellStyle name="Обычный 10 4 5 2 4" xfId="6979"/>
    <cellStyle name="Обычный 10 4 5 2 4 2" xfId="16929"/>
    <cellStyle name="Обычный 10 4 5 2 4 2 2" xfId="46784"/>
    <cellStyle name="Обычный 10 4 5 2 4 3" xfId="26879"/>
    <cellStyle name="Обычный 10 4 5 2 4 3 2" xfId="56734"/>
    <cellStyle name="Обычный 10 4 5 2 4 4" xfId="36834"/>
    <cellStyle name="Обычный 10 4 5 2 5" xfId="10294"/>
    <cellStyle name="Обычный 10 4 5 2 5 2" xfId="40149"/>
    <cellStyle name="Обычный 10 4 5 2 6" xfId="20243"/>
    <cellStyle name="Обычный 10 4 5 2 6 2" xfId="50098"/>
    <cellStyle name="Обычный 10 4 5 2 7" xfId="30198"/>
    <cellStyle name="Обычный 10 4 5 3" xfId="326"/>
    <cellStyle name="Обычный 10 4 5 3 2" xfId="5179"/>
    <cellStyle name="Обычный 10 4 5 3 2 2" xfId="15131"/>
    <cellStyle name="Обычный 10 4 5 3 2 2 2" xfId="44986"/>
    <cellStyle name="Обычный 10 4 5 3 2 3" xfId="25081"/>
    <cellStyle name="Обычный 10 4 5 3 2 3 2" xfId="54936"/>
    <cellStyle name="Обычный 10 4 5 3 2 4" xfId="35036"/>
    <cellStyle name="Обычный 10 4 5 3 3" xfId="6981"/>
    <cellStyle name="Обычный 10 4 5 3 3 2" xfId="16931"/>
    <cellStyle name="Обычный 10 4 5 3 3 2 2" xfId="46786"/>
    <cellStyle name="Обычный 10 4 5 3 3 3" xfId="26881"/>
    <cellStyle name="Обычный 10 4 5 3 3 3 2" xfId="56736"/>
    <cellStyle name="Обычный 10 4 5 3 3 4" xfId="36836"/>
    <cellStyle name="Обычный 10 4 5 3 4" xfId="10296"/>
    <cellStyle name="Обычный 10 4 5 3 4 2" xfId="40151"/>
    <cellStyle name="Обычный 10 4 5 3 5" xfId="20245"/>
    <cellStyle name="Обычный 10 4 5 3 5 2" xfId="50100"/>
    <cellStyle name="Обычный 10 4 5 3 6" xfId="30200"/>
    <cellStyle name="Обычный 10 4 5 4" xfId="4066"/>
    <cellStyle name="Обычный 10 4 5 4 2" xfId="14018"/>
    <cellStyle name="Обычный 10 4 5 4 2 2" xfId="43873"/>
    <cellStyle name="Обычный 10 4 5 4 3" xfId="23968"/>
    <cellStyle name="Обычный 10 4 5 4 3 2" xfId="53823"/>
    <cellStyle name="Обычный 10 4 5 4 4" xfId="33923"/>
    <cellStyle name="Обычный 10 4 5 5" xfId="6978"/>
    <cellStyle name="Обычный 10 4 5 5 2" xfId="16928"/>
    <cellStyle name="Обычный 10 4 5 5 2 2" xfId="46783"/>
    <cellStyle name="Обычный 10 4 5 5 3" xfId="26878"/>
    <cellStyle name="Обычный 10 4 5 5 3 2" xfId="56733"/>
    <cellStyle name="Обычный 10 4 5 5 4" xfId="36833"/>
    <cellStyle name="Обычный 10 4 5 6" xfId="10293"/>
    <cellStyle name="Обычный 10 4 5 6 2" xfId="40148"/>
    <cellStyle name="Обычный 10 4 5 7" xfId="20242"/>
    <cellStyle name="Обычный 10 4 5 7 2" xfId="50097"/>
    <cellStyle name="Обычный 10 4 5 8" xfId="30197"/>
    <cellStyle name="Обычный 10 4 6" xfId="327"/>
    <cellStyle name="Обычный 10 4 6 2" xfId="328"/>
    <cellStyle name="Обычный 10 4 6 2 2" xfId="329"/>
    <cellStyle name="Обычный 10 4 6 2 2 2" xfId="5180"/>
    <cellStyle name="Обычный 10 4 6 2 2 2 2" xfId="15132"/>
    <cellStyle name="Обычный 10 4 6 2 2 2 2 2" xfId="44987"/>
    <cellStyle name="Обычный 10 4 6 2 2 2 3" xfId="25082"/>
    <cellStyle name="Обычный 10 4 6 2 2 2 3 2" xfId="54937"/>
    <cellStyle name="Обычный 10 4 6 2 2 2 4" xfId="35037"/>
    <cellStyle name="Обычный 10 4 6 2 2 3" xfId="6984"/>
    <cellStyle name="Обычный 10 4 6 2 2 3 2" xfId="16934"/>
    <cellStyle name="Обычный 10 4 6 2 2 3 2 2" xfId="46789"/>
    <cellStyle name="Обычный 10 4 6 2 2 3 3" xfId="26884"/>
    <cellStyle name="Обычный 10 4 6 2 2 3 3 2" xfId="56739"/>
    <cellStyle name="Обычный 10 4 6 2 2 3 4" xfId="36839"/>
    <cellStyle name="Обычный 10 4 6 2 2 4" xfId="10299"/>
    <cellStyle name="Обычный 10 4 6 2 2 4 2" xfId="40154"/>
    <cellStyle name="Обычный 10 4 6 2 2 5" xfId="20248"/>
    <cellStyle name="Обычный 10 4 6 2 2 5 2" xfId="50103"/>
    <cellStyle name="Обычный 10 4 6 2 2 6" xfId="30203"/>
    <cellStyle name="Обычный 10 4 6 2 3" xfId="4976"/>
    <cellStyle name="Обычный 10 4 6 2 3 2" xfId="14928"/>
    <cellStyle name="Обычный 10 4 6 2 3 2 2" xfId="44783"/>
    <cellStyle name="Обычный 10 4 6 2 3 3" xfId="24878"/>
    <cellStyle name="Обычный 10 4 6 2 3 3 2" xfId="54733"/>
    <cellStyle name="Обычный 10 4 6 2 3 4" xfId="34833"/>
    <cellStyle name="Обычный 10 4 6 2 4" xfId="6983"/>
    <cellStyle name="Обычный 10 4 6 2 4 2" xfId="16933"/>
    <cellStyle name="Обычный 10 4 6 2 4 2 2" xfId="46788"/>
    <cellStyle name="Обычный 10 4 6 2 4 3" xfId="26883"/>
    <cellStyle name="Обычный 10 4 6 2 4 3 2" xfId="56738"/>
    <cellStyle name="Обычный 10 4 6 2 4 4" xfId="36838"/>
    <cellStyle name="Обычный 10 4 6 2 5" xfId="10298"/>
    <cellStyle name="Обычный 10 4 6 2 5 2" xfId="40153"/>
    <cellStyle name="Обычный 10 4 6 2 6" xfId="20247"/>
    <cellStyle name="Обычный 10 4 6 2 6 2" xfId="50102"/>
    <cellStyle name="Обычный 10 4 6 2 7" xfId="30202"/>
    <cellStyle name="Обычный 10 4 6 3" xfId="330"/>
    <cellStyle name="Обычный 10 4 6 3 2" xfId="5181"/>
    <cellStyle name="Обычный 10 4 6 3 2 2" xfId="15133"/>
    <cellStyle name="Обычный 10 4 6 3 2 2 2" xfId="44988"/>
    <cellStyle name="Обычный 10 4 6 3 2 3" xfId="25083"/>
    <cellStyle name="Обычный 10 4 6 3 2 3 2" xfId="54938"/>
    <cellStyle name="Обычный 10 4 6 3 2 4" xfId="35038"/>
    <cellStyle name="Обычный 10 4 6 3 3" xfId="6985"/>
    <cellStyle name="Обычный 10 4 6 3 3 2" xfId="16935"/>
    <cellStyle name="Обычный 10 4 6 3 3 2 2" xfId="46790"/>
    <cellStyle name="Обычный 10 4 6 3 3 3" xfId="26885"/>
    <cellStyle name="Обычный 10 4 6 3 3 3 2" xfId="56740"/>
    <cellStyle name="Обычный 10 4 6 3 3 4" xfId="36840"/>
    <cellStyle name="Обычный 10 4 6 3 4" xfId="10300"/>
    <cellStyle name="Обычный 10 4 6 3 4 2" xfId="40155"/>
    <cellStyle name="Обычный 10 4 6 3 5" xfId="20249"/>
    <cellStyle name="Обычный 10 4 6 3 5 2" xfId="50104"/>
    <cellStyle name="Обычный 10 4 6 3 6" xfId="30204"/>
    <cellStyle name="Обычный 10 4 6 4" xfId="4153"/>
    <cellStyle name="Обычный 10 4 6 4 2" xfId="14105"/>
    <cellStyle name="Обычный 10 4 6 4 2 2" xfId="43960"/>
    <cellStyle name="Обычный 10 4 6 4 3" xfId="24055"/>
    <cellStyle name="Обычный 10 4 6 4 3 2" xfId="53910"/>
    <cellStyle name="Обычный 10 4 6 4 4" xfId="34010"/>
    <cellStyle name="Обычный 10 4 6 5" xfId="6982"/>
    <cellStyle name="Обычный 10 4 6 5 2" xfId="16932"/>
    <cellStyle name="Обычный 10 4 6 5 2 2" xfId="46787"/>
    <cellStyle name="Обычный 10 4 6 5 3" xfId="26882"/>
    <cellStyle name="Обычный 10 4 6 5 3 2" xfId="56737"/>
    <cellStyle name="Обычный 10 4 6 5 4" xfId="36837"/>
    <cellStyle name="Обычный 10 4 6 6" xfId="10297"/>
    <cellStyle name="Обычный 10 4 6 6 2" xfId="40152"/>
    <cellStyle name="Обычный 10 4 6 7" xfId="20246"/>
    <cellStyle name="Обычный 10 4 6 7 2" xfId="50101"/>
    <cellStyle name="Обычный 10 4 6 8" xfId="30201"/>
    <cellStyle name="Обычный 10 4 7" xfId="331"/>
    <cellStyle name="Обычный 10 4 7 2" xfId="332"/>
    <cellStyle name="Обычный 10 4 7 2 2" xfId="5182"/>
    <cellStyle name="Обычный 10 4 7 2 2 2" xfId="15134"/>
    <cellStyle name="Обычный 10 4 7 2 2 2 2" xfId="44989"/>
    <cellStyle name="Обычный 10 4 7 2 2 3" xfId="25084"/>
    <cellStyle name="Обычный 10 4 7 2 2 3 2" xfId="54939"/>
    <cellStyle name="Обычный 10 4 7 2 2 4" xfId="35039"/>
    <cellStyle name="Обычный 10 4 7 2 3" xfId="6987"/>
    <cellStyle name="Обычный 10 4 7 2 3 2" xfId="16937"/>
    <cellStyle name="Обычный 10 4 7 2 3 2 2" xfId="46792"/>
    <cellStyle name="Обычный 10 4 7 2 3 3" xfId="26887"/>
    <cellStyle name="Обычный 10 4 7 2 3 3 2" xfId="56742"/>
    <cellStyle name="Обычный 10 4 7 2 3 4" xfId="36842"/>
    <cellStyle name="Обычный 10 4 7 2 4" xfId="10302"/>
    <cellStyle name="Обычный 10 4 7 2 4 2" xfId="40157"/>
    <cellStyle name="Обычный 10 4 7 2 5" xfId="20251"/>
    <cellStyle name="Обычный 10 4 7 2 5 2" xfId="50106"/>
    <cellStyle name="Обычный 10 4 7 2 6" xfId="30206"/>
    <cellStyle name="Обычный 10 4 7 3" xfId="4284"/>
    <cellStyle name="Обычный 10 4 7 3 2" xfId="14236"/>
    <cellStyle name="Обычный 10 4 7 3 2 2" xfId="44091"/>
    <cellStyle name="Обычный 10 4 7 3 3" xfId="24186"/>
    <cellStyle name="Обычный 10 4 7 3 3 2" xfId="54041"/>
    <cellStyle name="Обычный 10 4 7 3 4" xfId="34141"/>
    <cellStyle name="Обычный 10 4 7 4" xfId="6986"/>
    <cellStyle name="Обычный 10 4 7 4 2" xfId="16936"/>
    <cellStyle name="Обычный 10 4 7 4 2 2" xfId="46791"/>
    <cellStyle name="Обычный 10 4 7 4 3" xfId="26886"/>
    <cellStyle name="Обычный 10 4 7 4 3 2" xfId="56741"/>
    <cellStyle name="Обычный 10 4 7 4 4" xfId="36841"/>
    <cellStyle name="Обычный 10 4 7 5" xfId="10301"/>
    <cellStyle name="Обычный 10 4 7 5 2" xfId="40156"/>
    <cellStyle name="Обычный 10 4 7 6" xfId="20250"/>
    <cellStyle name="Обычный 10 4 7 6 2" xfId="50105"/>
    <cellStyle name="Обычный 10 4 7 7" xfId="30205"/>
    <cellStyle name="Обычный 10 4 8" xfId="333"/>
    <cellStyle name="Обычный 10 4 8 2" xfId="5183"/>
    <cellStyle name="Обычный 10 4 8 2 2" xfId="15135"/>
    <cellStyle name="Обычный 10 4 8 2 2 2" xfId="44990"/>
    <cellStyle name="Обычный 10 4 8 2 3" xfId="25085"/>
    <cellStyle name="Обычный 10 4 8 2 3 2" xfId="54940"/>
    <cellStyle name="Обычный 10 4 8 2 4" xfId="35040"/>
    <cellStyle name="Обычный 10 4 8 3" xfId="6988"/>
    <cellStyle name="Обычный 10 4 8 3 2" xfId="16938"/>
    <cellStyle name="Обычный 10 4 8 3 2 2" xfId="46793"/>
    <cellStyle name="Обычный 10 4 8 3 3" xfId="26888"/>
    <cellStyle name="Обычный 10 4 8 3 3 2" xfId="56743"/>
    <cellStyle name="Обычный 10 4 8 3 4" xfId="36843"/>
    <cellStyle name="Обычный 10 4 8 4" xfId="10303"/>
    <cellStyle name="Обычный 10 4 8 4 2" xfId="40158"/>
    <cellStyle name="Обычный 10 4 8 5" xfId="20252"/>
    <cellStyle name="Обычный 10 4 8 5 2" xfId="50107"/>
    <cellStyle name="Обычный 10 4 8 6" xfId="30207"/>
    <cellStyle name="Обычный 10 4 9" xfId="3461"/>
    <cellStyle name="Обычный 10 4 9 2" xfId="13413"/>
    <cellStyle name="Обычный 10 4 9 2 2" xfId="43268"/>
    <cellStyle name="Обычный 10 4 9 3" xfId="23363"/>
    <cellStyle name="Обычный 10 4 9 3 2" xfId="53218"/>
    <cellStyle name="Обычный 10 4 9 4" xfId="33318"/>
    <cellStyle name="Обычный 10 5" xfId="334"/>
    <cellStyle name="Обычный 10 5 10" xfId="6989"/>
    <cellStyle name="Обычный 10 5 10 2" xfId="16939"/>
    <cellStyle name="Обычный 10 5 10 2 2" xfId="46794"/>
    <cellStyle name="Обычный 10 5 10 3" xfId="26889"/>
    <cellStyle name="Обычный 10 5 10 3 2" xfId="56744"/>
    <cellStyle name="Обычный 10 5 10 4" xfId="36844"/>
    <cellStyle name="Обычный 10 5 11" xfId="10304"/>
    <cellStyle name="Обычный 10 5 11 2" xfId="40159"/>
    <cellStyle name="Обычный 10 5 12" xfId="20253"/>
    <cellStyle name="Обычный 10 5 12 2" xfId="50108"/>
    <cellStyle name="Обычный 10 5 13" xfId="30208"/>
    <cellStyle name="Обычный 10 5 2" xfId="335"/>
    <cellStyle name="Обычный 10 5 2 2" xfId="336"/>
    <cellStyle name="Обычный 10 5 2 2 2" xfId="337"/>
    <cellStyle name="Обычный 10 5 2 2 2 2" xfId="338"/>
    <cellStyle name="Обычный 10 5 2 2 2 2 2" xfId="5184"/>
    <cellStyle name="Обычный 10 5 2 2 2 2 2 2" xfId="15136"/>
    <cellStyle name="Обычный 10 5 2 2 2 2 2 2 2" xfId="44991"/>
    <cellStyle name="Обычный 10 5 2 2 2 2 2 3" xfId="25086"/>
    <cellStyle name="Обычный 10 5 2 2 2 2 2 3 2" xfId="54941"/>
    <cellStyle name="Обычный 10 5 2 2 2 2 2 4" xfId="35041"/>
    <cellStyle name="Обычный 10 5 2 2 2 2 3" xfId="6993"/>
    <cellStyle name="Обычный 10 5 2 2 2 2 3 2" xfId="16943"/>
    <cellStyle name="Обычный 10 5 2 2 2 2 3 2 2" xfId="46798"/>
    <cellStyle name="Обычный 10 5 2 2 2 2 3 3" xfId="26893"/>
    <cellStyle name="Обычный 10 5 2 2 2 2 3 3 2" xfId="56748"/>
    <cellStyle name="Обычный 10 5 2 2 2 2 3 4" xfId="36848"/>
    <cellStyle name="Обычный 10 5 2 2 2 2 4" xfId="10308"/>
    <cellStyle name="Обычный 10 5 2 2 2 2 4 2" xfId="40163"/>
    <cellStyle name="Обычный 10 5 2 2 2 2 5" xfId="20257"/>
    <cellStyle name="Обычный 10 5 2 2 2 2 5 2" xfId="50112"/>
    <cellStyle name="Обычный 10 5 2 2 2 2 6" xfId="30212"/>
    <cellStyle name="Обычный 10 5 2 2 2 3" xfId="4583"/>
    <cellStyle name="Обычный 10 5 2 2 2 3 2" xfId="14535"/>
    <cellStyle name="Обычный 10 5 2 2 2 3 2 2" xfId="44390"/>
    <cellStyle name="Обычный 10 5 2 2 2 3 3" xfId="24485"/>
    <cellStyle name="Обычный 10 5 2 2 2 3 3 2" xfId="54340"/>
    <cellStyle name="Обычный 10 5 2 2 2 3 4" xfId="34440"/>
    <cellStyle name="Обычный 10 5 2 2 2 4" xfId="6992"/>
    <cellStyle name="Обычный 10 5 2 2 2 4 2" xfId="16942"/>
    <cellStyle name="Обычный 10 5 2 2 2 4 2 2" xfId="46797"/>
    <cellStyle name="Обычный 10 5 2 2 2 4 3" xfId="26892"/>
    <cellStyle name="Обычный 10 5 2 2 2 4 3 2" xfId="56747"/>
    <cellStyle name="Обычный 10 5 2 2 2 4 4" xfId="36847"/>
    <cellStyle name="Обычный 10 5 2 2 2 5" xfId="10307"/>
    <cellStyle name="Обычный 10 5 2 2 2 5 2" xfId="40162"/>
    <cellStyle name="Обычный 10 5 2 2 2 6" xfId="20256"/>
    <cellStyle name="Обычный 10 5 2 2 2 6 2" xfId="50111"/>
    <cellStyle name="Обычный 10 5 2 2 2 7" xfId="30211"/>
    <cellStyle name="Обычный 10 5 2 2 3" xfId="339"/>
    <cellStyle name="Обычный 10 5 2 2 3 2" xfId="5185"/>
    <cellStyle name="Обычный 10 5 2 2 3 2 2" xfId="15137"/>
    <cellStyle name="Обычный 10 5 2 2 3 2 2 2" xfId="44992"/>
    <cellStyle name="Обычный 10 5 2 2 3 2 3" xfId="25087"/>
    <cellStyle name="Обычный 10 5 2 2 3 2 3 2" xfId="54942"/>
    <cellStyle name="Обычный 10 5 2 2 3 2 4" xfId="35042"/>
    <cellStyle name="Обычный 10 5 2 2 3 3" xfId="6994"/>
    <cellStyle name="Обычный 10 5 2 2 3 3 2" xfId="16944"/>
    <cellStyle name="Обычный 10 5 2 2 3 3 2 2" xfId="46799"/>
    <cellStyle name="Обычный 10 5 2 2 3 3 3" xfId="26894"/>
    <cellStyle name="Обычный 10 5 2 2 3 3 3 2" xfId="56749"/>
    <cellStyle name="Обычный 10 5 2 2 3 3 4" xfId="36849"/>
    <cellStyle name="Обычный 10 5 2 2 3 4" xfId="10309"/>
    <cellStyle name="Обычный 10 5 2 2 3 4 2" xfId="40164"/>
    <cellStyle name="Обычный 10 5 2 2 3 5" xfId="20258"/>
    <cellStyle name="Обычный 10 5 2 2 3 5 2" xfId="50113"/>
    <cellStyle name="Обычный 10 5 2 2 3 6" xfId="30213"/>
    <cellStyle name="Обычный 10 5 2 2 4" xfId="3760"/>
    <cellStyle name="Обычный 10 5 2 2 4 2" xfId="13712"/>
    <cellStyle name="Обычный 10 5 2 2 4 2 2" xfId="43567"/>
    <cellStyle name="Обычный 10 5 2 2 4 3" xfId="23662"/>
    <cellStyle name="Обычный 10 5 2 2 4 3 2" xfId="53517"/>
    <cellStyle name="Обычный 10 5 2 2 4 4" xfId="33617"/>
    <cellStyle name="Обычный 10 5 2 2 5" xfId="6991"/>
    <cellStyle name="Обычный 10 5 2 2 5 2" xfId="16941"/>
    <cellStyle name="Обычный 10 5 2 2 5 2 2" xfId="46796"/>
    <cellStyle name="Обычный 10 5 2 2 5 3" xfId="26891"/>
    <cellStyle name="Обычный 10 5 2 2 5 3 2" xfId="56746"/>
    <cellStyle name="Обычный 10 5 2 2 5 4" xfId="36846"/>
    <cellStyle name="Обычный 10 5 2 2 6" xfId="10306"/>
    <cellStyle name="Обычный 10 5 2 2 6 2" xfId="40161"/>
    <cellStyle name="Обычный 10 5 2 2 7" xfId="20255"/>
    <cellStyle name="Обычный 10 5 2 2 7 2" xfId="50110"/>
    <cellStyle name="Обычный 10 5 2 2 8" xfId="30210"/>
    <cellStyle name="Обычный 10 5 2 3" xfId="340"/>
    <cellStyle name="Обычный 10 5 2 3 2" xfId="341"/>
    <cellStyle name="Обычный 10 5 2 3 2 2" xfId="5186"/>
    <cellStyle name="Обычный 10 5 2 3 2 2 2" xfId="15138"/>
    <cellStyle name="Обычный 10 5 2 3 2 2 2 2" xfId="44993"/>
    <cellStyle name="Обычный 10 5 2 3 2 2 3" xfId="25088"/>
    <cellStyle name="Обычный 10 5 2 3 2 2 3 2" xfId="54943"/>
    <cellStyle name="Обычный 10 5 2 3 2 2 4" xfId="35043"/>
    <cellStyle name="Обычный 10 5 2 3 2 3" xfId="6996"/>
    <cellStyle name="Обычный 10 5 2 3 2 3 2" xfId="16946"/>
    <cellStyle name="Обычный 10 5 2 3 2 3 2 2" xfId="46801"/>
    <cellStyle name="Обычный 10 5 2 3 2 3 3" xfId="26896"/>
    <cellStyle name="Обычный 10 5 2 3 2 3 3 2" xfId="56751"/>
    <cellStyle name="Обычный 10 5 2 3 2 3 4" xfId="36851"/>
    <cellStyle name="Обычный 10 5 2 3 2 4" xfId="10311"/>
    <cellStyle name="Обычный 10 5 2 3 2 4 2" xfId="40166"/>
    <cellStyle name="Обычный 10 5 2 3 2 5" xfId="20260"/>
    <cellStyle name="Обычный 10 5 2 3 2 5 2" xfId="50115"/>
    <cellStyle name="Обычный 10 5 2 3 2 6" xfId="30215"/>
    <cellStyle name="Обычный 10 5 2 3 3" xfId="4430"/>
    <cellStyle name="Обычный 10 5 2 3 3 2" xfId="14382"/>
    <cellStyle name="Обычный 10 5 2 3 3 2 2" xfId="44237"/>
    <cellStyle name="Обычный 10 5 2 3 3 3" xfId="24332"/>
    <cellStyle name="Обычный 10 5 2 3 3 3 2" xfId="54187"/>
    <cellStyle name="Обычный 10 5 2 3 3 4" xfId="34287"/>
    <cellStyle name="Обычный 10 5 2 3 4" xfId="6995"/>
    <cellStyle name="Обычный 10 5 2 3 4 2" xfId="16945"/>
    <cellStyle name="Обычный 10 5 2 3 4 2 2" xfId="46800"/>
    <cellStyle name="Обычный 10 5 2 3 4 3" xfId="26895"/>
    <cellStyle name="Обычный 10 5 2 3 4 3 2" xfId="56750"/>
    <cellStyle name="Обычный 10 5 2 3 4 4" xfId="36850"/>
    <cellStyle name="Обычный 10 5 2 3 5" xfId="10310"/>
    <cellStyle name="Обычный 10 5 2 3 5 2" xfId="40165"/>
    <cellStyle name="Обычный 10 5 2 3 6" xfId="20259"/>
    <cellStyle name="Обычный 10 5 2 3 6 2" xfId="50114"/>
    <cellStyle name="Обычный 10 5 2 3 7" xfId="30214"/>
    <cellStyle name="Обычный 10 5 2 4" xfId="342"/>
    <cellStyle name="Обычный 10 5 2 4 2" xfId="5187"/>
    <cellStyle name="Обычный 10 5 2 4 2 2" xfId="15139"/>
    <cellStyle name="Обычный 10 5 2 4 2 2 2" xfId="44994"/>
    <cellStyle name="Обычный 10 5 2 4 2 3" xfId="25089"/>
    <cellStyle name="Обычный 10 5 2 4 2 3 2" xfId="54944"/>
    <cellStyle name="Обычный 10 5 2 4 2 4" xfId="35044"/>
    <cellStyle name="Обычный 10 5 2 4 3" xfId="6997"/>
    <cellStyle name="Обычный 10 5 2 4 3 2" xfId="16947"/>
    <cellStyle name="Обычный 10 5 2 4 3 2 2" xfId="46802"/>
    <cellStyle name="Обычный 10 5 2 4 3 3" xfId="26897"/>
    <cellStyle name="Обычный 10 5 2 4 3 3 2" xfId="56752"/>
    <cellStyle name="Обычный 10 5 2 4 3 4" xfId="36852"/>
    <cellStyle name="Обычный 10 5 2 4 4" xfId="10312"/>
    <cellStyle name="Обычный 10 5 2 4 4 2" xfId="40167"/>
    <cellStyle name="Обычный 10 5 2 4 5" xfId="20261"/>
    <cellStyle name="Обычный 10 5 2 4 5 2" xfId="50116"/>
    <cellStyle name="Обычный 10 5 2 4 6" xfId="30216"/>
    <cellStyle name="Обычный 10 5 2 5" xfId="3607"/>
    <cellStyle name="Обычный 10 5 2 5 2" xfId="13559"/>
    <cellStyle name="Обычный 10 5 2 5 2 2" xfId="43414"/>
    <cellStyle name="Обычный 10 5 2 5 3" xfId="23509"/>
    <cellStyle name="Обычный 10 5 2 5 3 2" xfId="53364"/>
    <cellStyle name="Обычный 10 5 2 5 4" xfId="33464"/>
    <cellStyle name="Обычный 10 5 2 6" xfId="6990"/>
    <cellStyle name="Обычный 10 5 2 6 2" xfId="16940"/>
    <cellStyle name="Обычный 10 5 2 6 2 2" xfId="46795"/>
    <cellStyle name="Обычный 10 5 2 6 3" xfId="26890"/>
    <cellStyle name="Обычный 10 5 2 6 3 2" xfId="56745"/>
    <cellStyle name="Обычный 10 5 2 6 4" xfId="36845"/>
    <cellStyle name="Обычный 10 5 2 7" xfId="10305"/>
    <cellStyle name="Обычный 10 5 2 7 2" xfId="40160"/>
    <cellStyle name="Обычный 10 5 2 8" xfId="20254"/>
    <cellStyle name="Обычный 10 5 2 8 2" xfId="50109"/>
    <cellStyle name="Обычный 10 5 2 9" xfId="30209"/>
    <cellStyle name="Обычный 10 5 3" xfId="343"/>
    <cellStyle name="Обычный 10 5 3 2" xfId="344"/>
    <cellStyle name="Обычный 10 5 3 2 2" xfId="345"/>
    <cellStyle name="Обычный 10 5 3 2 2 2" xfId="346"/>
    <cellStyle name="Обычный 10 5 3 2 2 2 2" xfId="5188"/>
    <cellStyle name="Обычный 10 5 3 2 2 2 2 2" xfId="15140"/>
    <cellStyle name="Обычный 10 5 3 2 2 2 2 2 2" xfId="44995"/>
    <cellStyle name="Обычный 10 5 3 2 2 2 2 3" xfId="25090"/>
    <cellStyle name="Обычный 10 5 3 2 2 2 2 3 2" xfId="54945"/>
    <cellStyle name="Обычный 10 5 3 2 2 2 2 4" xfId="35045"/>
    <cellStyle name="Обычный 10 5 3 2 2 2 3" xfId="7001"/>
    <cellStyle name="Обычный 10 5 3 2 2 2 3 2" xfId="16951"/>
    <cellStyle name="Обычный 10 5 3 2 2 2 3 2 2" xfId="46806"/>
    <cellStyle name="Обычный 10 5 3 2 2 2 3 3" xfId="26901"/>
    <cellStyle name="Обычный 10 5 3 2 2 2 3 3 2" xfId="56756"/>
    <cellStyle name="Обычный 10 5 3 2 2 2 3 4" xfId="36856"/>
    <cellStyle name="Обычный 10 5 3 2 2 2 4" xfId="10316"/>
    <cellStyle name="Обычный 10 5 3 2 2 2 4 2" xfId="40171"/>
    <cellStyle name="Обычный 10 5 3 2 2 2 5" xfId="20265"/>
    <cellStyle name="Обычный 10 5 3 2 2 2 5 2" xfId="50120"/>
    <cellStyle name="Обычный 10 5 3 2 2 2 6" xfId="30220"/>
    <cellStyle name="Обычный 10 5 3 2 2 3" xfId="4584"/>
    <cellStyle name="Обычный 10 5 3 2 2 3 2" xfId="14536"/>
    <cellStyle name="Обычный 10 5 3 2 2 3 2 2" xfId="44391"/>
    <cellStyle name="Обычный 10 5 3 2 2 3 3" xfId="24486"/>
    <cellStyle name="Обычный 10 5 3 2 2 3 3 2" xfId="54341"/>
    <cellStyle name="Обычный 10 5 3 2 2 3 4" xfId="34441"/>
    <cellStyle name="Обычный 10 5 3 2 2 4" xfId="7000"/>
    <cellStyle name="Обычный 10 5 3 2 2 4 2" xfId="16950"/>
    <cellStyle name="Обычный 10 5 3 2 2 4 2 2" xfId="46805"/>
    <cellStyle name="Обычный 10 5 3 2 2 4 3" xfId="26900"/>
    <cellStyle name="Обычный 10 5 3 2 2 4 3 2" xfId="56755"/>
    <cellStyle name="Обычный 10 5 3 2 2 4 4" xfId="36855"/>
    <cellStyle name="Обычный 10 5 3 2 2 5" xfId="10315"/>
    <cellStyle name="Обычный 10 5 3 2 2 5 2" xfId="40170"/>
    <cellStyle name="Обычный 10 5 3 2 2 6" xfId="20264"/>
    <cellStyle name="Обычный 10 5 3 2 2 6 2" xfId="50119"/>
    <cellStyle name="Обычный 10 5 3 2 2 7" xfId="30219"/>
    <cellStyle name="Обычный 10 5 3 2 3" xfId="347"/>
    <cellStyle name="Обычный 10 5 3 2 3 2" xfId="5189"/>
    <cellStyle name="Обычный 10 5 3 2 3 2 2" xfId="15141"/>
    <cellStyle name="Обычный 10 5 3 2 3 2 2 2" xfId="44996"/>
    <cellStyle name="Обычный 10 5 3 2 3 2 3" xfId="25091"/>
    <cellStyle name="Обычный 10 5 3 2 3 2 3 2" xfId="54946"/>
    <cellStyle name="Обычный 10 5 3 2 3 2 4" xfId="35046"/>
    <cellStyle name="Обычный 10 5 3 2 3 3" xfId="7002"/>
    <cellStyle name="Обычный 10 5 3 2 3 3 2" xfId="16952"/>
    <cellStyle name="Обычный 10 5 3 2 3 3 2 2" xfId="46807"/>
    <cellStyle name="Обычный 10 5 3 2 3 3 3" xfId="26902"/>
    <cellStyle name="Обычный 10 5 3 2 3 3 3 2" xfId="56757"/>
    <cellStyle name="Обычный 10 5 3 2 3 3 4" xfId="36857"/>
    <cellStyle name="Обычный 10 5 3 2 3 4" xfId="10317"/>
    <cellStyle name="Обычный 10 5 3 2 3 4 2" xfId="40172"/>
    <cellStyle name="Обычный 10 5 3 2 3 5" xfId="20266"/>
    <cellStyle name="Обычный 10 5 3 2 3 5 2" xfId="50121"/>
    <cellStyle name="Обычный 10 5 3 2 3 6" xfId="30221"/>
    <cellStyle name="Обычный 10 5 3 2 4" xfId="3761"/>
    <cellStyle name="Обычный 10 5 3 2 4 2" xfId="13713"/>
    <cellStyle name="Обычный 10 5 3 2 4 2 2" xfId="43568"/>
    <cellStyle name="Обычный 10 5 3 2 4 3" xfId="23663"/>
    <cellStyle name="Обычный 10 5 3 2 4 3 2" xfId="53518"/>
    <cellStyle name="Обычный 10 5 3 2 4 4" xfId="33618"/>
    <cellStyle name="Обычный 10 5 3 2 5" xfId="6999"/>
    <cellStyle name="Обычный 10 5 3 2 5 2" xfId="16949"/>
    <cellStyle name="Обычный 10 5 3 2 5 2 2" xfId="46804"/>
    <cellStyle name="Обычный 10 5 3 2 5 3" xfId="26899"/>
    <cellStyle name="Обычный 10 5 3 2 5 3 2" xfId="56754"/>
    <cellStyle name="Обычный 10 5 3 2 5 4" xfId="36854"/>
    <cellStyle name="Обычный 10 5 3 2 6" xfId="10314"/>
    <cellStyle name="Обычный 10 5 3 2 6 2" xfId="40169"/>
    <cellStyle name="Обычный 10 5 3 2 7" xfId="20263"/>
    <cellStyle name="Обычный 10 5 3 2 7 2" xfId="50118"/>
    <cellStyle name="Обычный 10 5 3 2 8" xfId="30218"/>
    <cellStyle name="Обычный 10 5 3 3" xfId="348"/>
    <cellStyle name="Обычный 10 5 3 3 2" xfId="349"/>
    <cellStyle name="Обычный 10 5 3 3 2 2" xfId="5190"/>
    <cellStyle name="Обычный 10 5 3 3 2 2 2" xfId="15142"/>
    <cellStyle name="Обычный 10 5 3 3 2 2 2 2" xfId="44997"/>
    <cellStyle name="Обычный 10 5 3 3 2 2 3" xfId="25092"/>
    <cellStyle name="Обычный 10 5 3 3 2 2 3 2" xfId="54947"/>
    <cellStyle name="Обычный 10 5 3 3 2 2 4" xfId="35047"/>
    <cellStyle name="Обычный 10 5 3 3 2 3" xfId="7004"/>
    <cellStyle name="Обычный 10 5 3 3 2 3 2" xfId="16954"/>
    <cellStyle name="Обычный 10 5 3 3 2 3 2 2" xfId="46809"/>
    <cellStyle name="Обычный 10 5 3 3 2 3 3" xfId="26904"/>
    <cellStyle name="Обычный 10 5 3 3 2 3 3 2" xfId="56759"/>
    <cellStyle name="Обычный 10 5 3 3 2 3 4" xfId="36859"/>
    <cellStyle name="Обычный 10 5 3 3 2 4" xfId="10319"/>
    <cellStyle name="Обычный 10 5 3 3 2 4 2" xfId="40174"/>
    <cellStyle name="Обычный 10 5 3 3 2 5" xfId="20268"/>
    <cellStyle name="Обычный 10 5 3 3 2 5 2" xfId="50123"/>
    <cellStyle name="Обычный 10 5 3 3 2 6" xfId="30223"/>
    <cellStyle name="Обычный 10 5 3 3 3" xfId="4517"/>
    <cellStyle name="Обычный 10 5 3 3 3 2" xfId="14469"/>
    <cellStyle name="Обычный 10 5 3 3 3 2 2" xfId="44324"/>
    <cellStyle name="Обычный 10 5 3 3 3 3" xfId="24419"/>
    <cellStyle name="Обычный 10 5 3 3 3 3 2" xfId="54274"/>
    <cellStyle name="Обычный 10 5 3 3 3 4" xfId="34374"/>
    <cellStyle name="Обычный 10 5 3 3 4" xfId="7003"/>
    <cellStyle name="Обычный 10 5 3 3 4 2" xfId="16953"/>
    <cellStyle name="Обычный 10 5 3 3 4 2 2" xfId="46808"/>
    <cellStyle name="Обычный 10 5 3 3 4 3" xfId="26903"/>
    <cellStyle name="Обычный 10 5 3 3 4 3 2" xfId="56758"/>
    <cellStyle name="Обычный 10 5 3 3 4 4" xfId="36858"/>
    <cellStyle name="Обычный 10 5 3 3 5" xfId="10318"/>
    <cellStyle name="Обычный 10 5 3 3 5 2" xfId="40173"/>
    <cellStyle name="Обычный 10 5 3 3 6" xfId="20267"/>
    <cellStyle name="Обычный 10 5 3 3 6 2" xfId="50122"/>
    <cellStyle name="Обычный 10 5 3 3 7" xfId="30222"/>
    <cellStyle name="Обычный 10 5 3 4" xfId="350"/>
    <cellStyle name="Обычный 10 5 3 4 2" xfId="5191"/>
    <cellStyle name="Обычный 10 5 3 4 2 2" xfId="15143"/>
    <cellStyle name="Обычный 10 5 3 4 2 2 2" xfId="44998"/>
    <cellStyle name="Обычный 10 5 3 4 2 3" xfId="25093"/>
    <cellStyle name="Обычный 10 5 3 4 2 3 2" xfId="54948"/>
    <cellStyle name="Обычный 10 5 3 4 2 4" xfId="35048"/>
    <cellStyle name="Обычный 10 5 3 4 3" xfId="7005"/>
    <cellStyle name="Обычный 10 5 3 4 3 2" xfId="16955"/>
    <cellStyle name="Обычный 10 5 3 4 3 2 2" xfId="46810"/>
    <cellStyle name="Обычный 10 5 3 4 3 3" xfId="26905"/>
    <cellStyle name="Обычный 10 5 3 4 3 3 2" xfId="56760"/>
    <cellStyle name="Обычный 10 5 3 4 3 4" xfId="36860"/>
    <cellStyle name="Обычный 10 5 3 4 4" xfId="10320"/>
    <cellStyle name="Обычный 10 5 3 4 4 2" xfId="40175"/>
    <cellStyle name="Обычный 10 5 3 4 5" xfId="20269"/>
    <cellStyle name="Обычный 10 5 3 4 5 2" xfId="50124"/>
    <cellStyle name="Обычный 10 5 3 4 6" xfId="30224"/>
    <cellStyle name="Обычный 10 5 3 5" xfId="3694"/>
    <cellStyle name="Обычный 10 5 3 5 2" xfId="13646"/>
    <cellStyle name="Обычный 10 5 3 5 2 2" xfId="43501"/>
    <cellStyle name="Обычный 10 5 3 5 3" xfId="23596"/>
    <cellStyle name="Обычный 10 5 3 5 3 2" xfId="53451"/>
    <cellStyle name="Обычный 10 5 3 5 4" xfId="33551"/>
    <cellStyle name="Обычный 10 5 3 6" xfId="6998"/>
    <cellStyle name="Обычный 10 5 3 6 2" xfId="16948"/>
    <cellStyle name="Обычный 10 5 3 6 2 2" xfId="46803"/>
    <cellStyle name="Обычный 10 5 3 6 3" xfId="26898"/>
    <cellStyle name="Обычный 10 5 3 6 3 2" xfId="56753"/>
    <cellStyle name="Обычный 10 5 3 6 4" xfId="36853"/>
    <cellStyle name="Обычный 10 5 3 7" xfId="10313"/>
    <cellStyle name="Обычный 10 5 3 7 2" xfId="40168"/>
    <cellStyle name="Обычный 10 5 3 8" xfId="20262"/>
    <cellStyle name="Обычный 10 5 3 8 2" xfId="50117"/>
    <cellStyle name="Обычный 10 5 3 9" xfId="30217"/>
    <cellStyle name="Обычный 10 5 4" xfId="351"/>
    <cellStyle name="Обычный 10 5 4 2" xfId="352"/>
    <cellStyle name="Обычный 10 5 4 2 2" xfId="353"/>
    <cellStyle name="Обычный 10 5 4 2 2 2" xfId="5192"/>
    <cellStyle name="Обычный 10 5 4 2 2 2 2" xfId="15144"/>
    <cellStyle name="Обычный 10 5 4 2 2 2 2 2" xfId="44999"/>
    <cellStyle name="Обычный 10 5 4 2 2 2 3" xfId="25094"/>
    <cellStyle name="Обычный 10 5 4 2 2 2 3 2" xfId="54949"/>
    <cellStyle name="Обычный 10 5 4 2 2 2 4" xfId="35049"/>
    <cellStyle name="Обычный 10 5 4 2 2 3" xfId="7008"/>
    <cellStyle name="Обычный 10 5 4 2 2 3 2" xfId="16958"/>
    <cellStyle name="Обычный 10 5 4 2 2 3 2 2" xfId="46813"/>
    <cellStyle name="Обычный 10 5 4 2 2 3 3" xfId="26908"/>
    <cellStyle name="Обычный 10 5 4 2 2 3 3 2" xfId="56763"/>
    <cellStyle name="Обычный 10 5 4 2 2 3 4" xfId="36863"/>
    <cellStyle name="Обычный 10 5 4 2 2 4" xfId="10323"/>
    <cellStyle name="Обычный 10 5 4 2 2 4 2" xfId="40178"/>
    <cellStyle name="Обычный 10 5 4 2 2 5" xfId="20272"/>
    <cellStyle name="Обычный 10 5 4 2 2 5 2" xfId="50127"/>
    <cellStyle name="Обычный 10 5 4 2 2 6" xfId="30227"/>
    <cellStyle name="Обычный 10 5 4 2 3" xfId="4582"/>
    <cellStyle name="Обычный 10 5 4 2 3 2" xfId="14534"/>
    <cellStyle name="Обычный 10 5 4 2 3 2 2" xfId="44389"/>
    <cellStyle name="Обычный 10 5 4 2 3 3" xfId="24484"/>
    <cellStyle name="Обычный 10 5 4 2 3 3 2" xfId="54339"/>
    <cellStyle name="Обычный 10 5 4 2 3 4" xfId="34439"/>
    <cellStyle name="Обычный 10 5 4 2 4" xfId="7007"/>
    <cellStyle name="Обычный 10 5 4 2 4 2" xfId="16957"/>
    <cellStyle name="Обычный 10 5 4 2 4 2 2" xfId="46812"/>
    <cellStyle name="Обычный 10 5 4 2 4 3" xfId="26907"/>
    <cellStyle name="Обычный 10 5 4 2 4 3 2" xfId="56762"/>
    <cellStyle name="Обычный 10 5 4 2 4 4" xfId="36862"/>
    <cellStyle name="Обычный 10 5 4 2 5" xfId="10322"/>
    <cellStyle name="Обычный 10 5 4 2 5 2" xfId="40177"/>
    <cellStyle name="Обычный 10 5 4 2 6" xfId="20271"/>
    <cellStyle name="Обычный 10 5 4 2 6 2" xfId="50126"/>
    <cellStyle name="Обычный 10 5 4 2 7" xfId="30226"/>
    <cellStyle name="Обычный 10 5 4 3" xfId="354"/>
    <cellStyle name="Обычный 10 5 4 3 2" xfId="5193"/>
    <cellStyle name="Обычный 10 5 4 3 2 2" xfId="15145"/>
    <cellStyle name="Обычный 10 5 4 3 2 2 2" xfId="45000"/>
    <cellStyle name="Обычный 10 5 4 3 2 3" xfId="25095"/>
    <cellStyle name="Обычный 10 5 4 3 2 3 2" xfId="54950"/>
    <cellStyle name="Обычный 10 5 4 3 2 4" xfId="35050"/>
    <cellStyle name="Обычный 10 5 4 3 3" xfId="7009"/>
    <cellStyle name="Обычный 10 5 4 3 3 2" xfId="16959"/>
    <cellStyle name="Обычный 10 5 4 3 3 2 2" xfId="46814"/>
    <cellStyle name="Обычный 10 5 4 3 3 3" xfId="26909"/>
    <cellStyle name="Обычный 10 5 4 3 3 3 2" xfId="56764"/>
    <cellStyle name="Обычный 10 5 4 3 3 4" xfId="36864"/>
    <cellStyle name="Обычный 10 5 4 3 4" xfId="10324"/>
    <cellStyle name="Обычный 10 5 4 3 4 2" xfId="40179"/>
    <cellStyle name="Обычный 10 5 4 3 5" xfId="20273"/>
    <cellStyle name="Обычный 10 5 4 3 5 2" xfId="50128"/>
    <cellStyle name="Обычный 10 5 4 3 6" xfId="30228"/>
    <cellStyle name="Обычный 10 5 4 4" xfId="3759"/>
    <cellStyle name="Обычный 10 5 4 4 2" xfId="13711"/>
    <cellStyle name="Обычный 10 5 4 4 2 2" xfId="43566"/>
    <cellStyle name="Обычный 10 5 4 4 3" xfId="23661"/>
    <cellStyle name="Обычный 10 5 4 4 3 2" xfId="53516"/>
    <cellStyle name="Обычный 10 5 4 4 4" xfId="33616"/>
    <cellStyle name="Обычный 10 5 4 5" xfId="7006"/>
    <cellStyle name="Обычный 10 5 4 5 2" xfId="16956"/>
    <cellStyle name="Обычный 10 5 4 5 2 2" xfId="46811"/>
    <cellStyle name="Обычный 10 5 4 5 3" xfId="26906"/>
    <cellStyle name="Обычный 10 5 4 5 3 2" xfId="56761"/>
    <cellStyle name="Обычный 10 5 4 5 4" xfId="36861"/>
    <cellStyle name="Обычный 10 5 4 6" xfId="10321"/>
    <cellStyle name="Обычный 10 5 4 6 2" xfId="40176"/>
    <cellStyle name="Обычный 10 5 4 7" xfId="20270"/>
    <cellStyle name="Обычный 10 5 4 7 2" xfId="50125"/>
    <cellStyle name="Обычный 10 5 4 8" xfId="30225"/>
    <cellStyle name="Обычный 10 5 5" xfId="355"/>
    <cellStyle name="Обычный 10 5 5 2" xfId="356"/>
    <cellStyle name="Обычный 10 5 5 2 2" xfId="357"/>
    <cellStyle name="Обычный 10 5 5 2 2 2" xfId="5194"/>
    <cellStyle name="Обычный 10 5 5 2 2 2 2" xfId="15146"/>
    <cellStyle name="Обычный 10 5 5 2 2 2 2 2" xfId="45001"/>
    <cellStyle name="Обычный 10 5 5 2 2 2 3" xfId="25096"/>
    <cellStyle name="Обычный 10 5 5 2 2 2 3 2" xfId="54951"/>
    <cellStyle name="Обычный 10 5 5 2 2 2 4" xfId="35051"/>
    <cellStyle name="Обычный 10 5 5 2 2 3" xfId="7012"/>
    <cellStyle name="Обычный 10 5 5 2 2 3 2" xfId="16962"/>
    <cellStyle name="Обычный 10 5 5 2 2 3 2 2" xfId="46817"/>
    <cellStyle name="Обычный 10 5 5 2 2 3 3" xfId="26912"/>
    <cellStyle name="Обычный 10 5 5 2 2 3 3 2" xfId="56767"/>
    <cellStyle name="Обычный 10 5 5 2 2 3 4" xfId="36867"/>
    <cellStyle name="Обычный 10 5 5 2 2 4" xfId="10327"/>
    <cellStyle name="Обычный 10 5 5 2 2 4 2" xfId="40182"/>
    <cellStyle name="Обычный 10 5 5 2 2 5" xfId="20276"/>
    <cellStyle name="Обычный 10 5 5 2 2 5 2" xfId="50131"/>
    <cellStyle name="Обычный 10 5 5 2 2 6" xfId="30231"/>
    <cellStyle name="Обычный 10 5 5 2 3" xfId="4890"/>
    <cellStyle name="Обычный 10 5 5 2 3 2" xfId="14842"/>
    <cellStyle name="Обычный 10 5 5 2 3 2 2" xfId="44697"/>
    <cellStyle name="Обычный 10 5 5 2 3 3" xfId="24792"/>
    <cellStyle name="Обычный 10 5 5 2 3 3 2" xfId="54647"/>
    <cellStyle name="Обычный 10 5 5 2 3 4" xfId="34747"/>
    <cellStyle name="Обычный 10 5 5 2 4" xfId="7011"/>
    <cellStyle name="Обычный 10 5 5 2 4 2" xfId="16961"/>
    <cellStyle name="Обычный 10 5 5 2 4 2 2" xfId="46816"/>
    <cellStyle name="Обычный 10 5 5 2 4 3" xfId="26911"/>
    <cellStyle name="Обычный 10 5 5 2 4 3 2" xfId="56766"/>
    <cellStyle name="Обычный 10 5 5 2 4 4" xfId="36866"/>
    <cellStyle name="Обычный 10 5 5 2 5" xfId="10326"/>
    <cellStyle name="Обычный 10 5 5 2 5 2" xfId="40181"/>
    <cellStyle name="Обычный 10 5 5 2 6" xfId="20275"/>
    <cellStyle name="Обычный 10 5 5 2 6 2" xfId="50130"/>
    <cellStyle name="Обычный 10 5 5 2 7" xfId="30230"/>
    <cellStyle name="Обычный 10 5 5 3" xfId="358"/>
    <cellStyle name="Обычный 10 5 5 3 2" xfId="5195"/>
    <cellStyle name="Обычный 10 5 5 3 2 2" xfId="15147"/>
    <cellStyle name="Обычный 10 5 5 3 2 2 2" xfId="45002"/>
    <cellStyle name="Обычный 10 5 5 3 2 3" xfId="25097"/>
    <cellStyle name="Обычный 10 5 5 3 2 3 2" xfId="54952"/>
    <cellStyle name="Обычный 10 5 5 3 2 4" xfId="35052"/>
    <cellStyle name="Обычный 10 5 5 3 3" xfId="7013"/>
    <cellStyle name="Обычный 10 5 5 3 3 2" xfId="16963"/>
    <cellStyle name="Обычный 10 5 5 3 3 2 2" xfId="46818"/>
    <cellStyle name="Обычный 10 5 5 3 3 3" xfId="26913"/>
    <cellStyle name="Обычный 10 5 5 3 3 3 2" xfId="56768"/>
    <cellStyle name="Обычный 10 5 5 3 3 4" xfId="36868"/>
    <cellStyle name="Обычный 10 5 5 3 4" xfId="10328"/>
    <cellStyle name="Обычный 10 5 5 3 4 2" xfId="40183"/>
    <cellStyle name="Обычный 10 5 5 3 5" xfId="20277"/>
    <cellStyle name="Обычный 10 5 5 3 5 2" xfId="50132"/>
    <cellStyle name="Обычный 10 5 5 3 6" xfId="30232"/>
    <cellStyle name="Обычный 10 5 5 4" xfId="4067"/>
    <cellStyle name="Обычный 10 5 5 4 2" xfId="14019"/>
    <cellStyle name="Обычный 10 5 5 4 2 2" xfId="43874"/>
    <cellStyle name="Обычный 10 5 5 4 3" xfId="23969"/>
    <cellStyle name="Обычный 10 5 5 4 3 2" xfId="53824"/>
    <cellStyle name="Обычный 10 5 5 4 4" xfId="33924"/>
    <cellStyle name="Обычный 10 5 5 5" xfId="7010"/>
    <cellStyle name="Обычный 10 5 5 5 2" xfId="16960"/>
    <cellStyle name="Обычный 10 5 5 5 2 2" xfId="46815"/>
    <cellStyle name="Обычный 10 5 5 5 3" xfId="26910"/>
    <cellStyle name="Обычный 10 5 5 5 3 2" xfId="56765"/>
    <cellStyle name="Обычный 10 5 5 5 4" xfId="36865"/>
    <cellStyle name="Обычный 10 5 5 6" xfId="10325"/>
    <cellStyle name="Обычный 10 5 5 6 2" xfId="40180"/>
    <cellStyle name="Обычный 10 5 5 7" xfId="20274"/>
    <cellStyle name="Обычный 10 5 5 7 2" xfId="50129"/>
    <cellStyle name="Обычный 10 5 5 8" xfId="30229"/>
    <cellStyle name="Обычный 10 5 6" xfId="359"/>
    <cellStyle name="Обычный 10 5 6 2" xfId="360"/>
    <cellStyle name="Обычный 10 5 6 2 2" xfId="361"/>
    <cellStyle name="Обычный 10 5 6 2 2 2" xfId="5196"/>
    <cellStyle name="Обычный 10 5 6 2 2 2 2" xfId="15148"/>
    <cellStyle name="Обычный 10 5 6 2 2 2 2 2" xfId="45003"/>
    <cellStyle name="Обычный 10 5 6 2 2 2 3" xfId="25098"/>
    <cellStyle name="Обычный 10 5 6 2 2 2 3 2" xfId="54953"/>
    <cellStyle name="Обычный 10 5 6 2 2 2 4" xfId="35053"/>
    <cellStyle name="Обычный 10 5 6 2 2 3" xfId="7016"/>
    <cellStyle name="Обычный 10 5 6 2 2 3 2" xfId="16966"/>
    <cellStyle name="Обычный 10 5 6 2 2 3 2 2" xfId="46821"/>
    <cellStyle name="Обычный 10 5 6 2 2 3 3" xfId="26916"/>
    <cellStyle name="Обычный 10 5 6 2 2 3 3 2" xfId="56771"/>
    <cellStyle name="Обычный 10 5 6 2 2 3 4" xfId="36871"/>
    <cellStyle name="Обычный 10 5 6 2 2 4" xfId="10331"/>
    <cellStyle name="Обычный 10 5 6 2 2 4 2" xfId="40186"/>
    <cellStyle name="Обычный 10 5 6 2 2 5" xfId="20280"/>
    <cellStyle name="Обычный 10 5 6 2 2 5 2" xfId="50135"/>
    <cellStyle name="Обычный 10 5 6 2 2 6" xfId="30235"/>
    <cellStyle name="Обычный 10 5 6 2 3" xfId="4977"/>
    <cellStyle name="Обычный 10 5 6 2 3 2" xfId="14929"/>
    <cellStyle name="Обычный 10 5 6 2 3 2 2" xfId="44784"/>
    <cellStyle name="Обычный 10 5 6 2 3 3" xfId="24879"/>
    <cellStyle name="Обычный 10 5 6 2 3 3 2" xfId="54734"/>
    <cellStyle name="Обычный 10 5 6 2 3 4" xfId="34834"/>
    <cellStyle name="Обычный 10 5 6 2 4" xfId="7015"/>
    <cellStyle name="Обычный 10 5 6 2 4 2" xfId="16965"/>
    <cellStyle name="Обычный 10 5 6 2 4 2 2" xfId="46820"/>
    <cellStyle name="Обычный 10 5 6 2 4 3" xfId="26915"/>
    <cellStyle name="Обычный 10 5 6 2 4 3 2" xfId="56770"/>
    <cellStyle name="Обычный 10 5 6 2 4 4" xfId="36870"/>
    <cellStyle name="Обычный 10 5 6 2 5" xfId="10330"/>
    <cellStyle name="Обычный 10 5 6 2 5 2" xfId="40185"/>
    <cellStyle name="Обычный 10 5 6 2 6" xfId="20279"/>
    <cellStyle name="Обычный 10 5 6 2 6 2" xfId="50134"/>
    <cellStyle name="Обычный 10 5 6 2 7" xfId="30234"/>
    <cellStyle name="Обычный 10 5 6 3" xfId="362"/>
    <cellStyle name="Обычный 10 5 6 3 2" xfId="5197"/>
    <cellStyle name="Обычный 10 5 6 3 2 2" xfId="15149"/>
    <cellStyle name="Обычный 10 5 6 3 2 2 2" xfId="45004"/>
    <cellStyle name="Обычный 10 5 6 3 2 3" xfId="25099"/>
    <cellStyle name="Обычный 10 5 6 3 2 3 2" xfId="54954"/>
    <cellStyle name="Обычный 10 5 6 3 2 4" xfId="35054"/>
    <cellStyle name="Обычный 10 5 6 3 3" xfId="7017"/>
    <cellStyle name="Обычный 10 5 6 3 3 2" xfId="16967"/>
    <cellStyle name="Обычный 10 5 6 3 3 2 2" xfId="46822"/>
    <cellStyle name="Обычный 10 5 6 3 3 3" xfId="26917"/>
    <cellStyle name="Обычный 10 5 6 3 3 3 2" xfId="56772"/>
    <cellStyle name="Обычный 10 5 6 3 3 4" xfId="36872"/>
    <cellStyle name="Обычный 10 5 6 3 4" xfId="10332"/>
    <cellStyle name="Обычный 10 5 6 3 4 2" xfId="40187"/>
    <cellStyle name="Обычный 10 5 6 3 5" xfId="20281"/>
    <cellStyle name="Обычный 10 5 6 3 5 2" xfId="50136"/>
    <cellStyle name="Обычный 10 5 6 3 6" xfId="30236"/>
    <cellStyle name="Обычный 10 5 6 4" xfId="4154"/>
    <cellStyle name="Обычный 10 5 6 4 2" xfId="14106"/>
    <cellStyle name="Обычный 10 5 6 4 2 2" xfId="43961"/>
    <cellStyle name="Обычный 10 5 6 4 3" xfId="24056"/>
    <cellStyle name="Обычный 10 5 6 4 3 2" xfId="53911"/>
    <cellStyle name="Обычный 10 5 6 4 4" xfId="34011"/>
    <cellStyle name="Обычный 10 5 6 5" xfId="7014"/>
    <cellStyle name="Обычный 10 5 6 5 2" xfId="16964"/>
    <cellStyle name="Обычный 10 5 6 5 2 2" xfId="46819"/>
    <cellStyle name="Обычный 10 5 6 5 3" xfId="26914"/>
    <cellStyle name="Обычный 10 5 6 5 3 2" xfId="56769"/>
    <cellStyle name="Обычный 10 5 6 5 4" xfId="36869"/>
    <cellStyle name="Обычный 10 5 6 6" xfId="10329"/>
    <cellStyle name="Обычный 10 5 6 6 2" xfId="40184"/>
    <cellStyle name="Обычный 10 5 6 7" xfId="20278"/>
    <cellStyle name="Обычный 10 5 6 7 2" xfId="50133"/>
    <cellStyle name="Обычный 10 5 6 8" xfId="30233"/>
    <cellStyle name="Обычный 10 5 7" xfId="363"/>
    <cellStyle name="Обычный 10 5 7 2" xfId="364"/>
    <cellStyle name="Обычный 10 5 7 2 2" xfId="5198"/>
    <cellStyle name="Обычный 10 5 7 2 2 2" xfId="15150"/>
    <cellStyle name="Обычный 10 5 7 2 2 2 2" xfId="45005"/>
    <cellStyle name="Обычный 10 5 7 2 2 3" xfId="25100"/>
    <cellStyle name="Обычный 10 5 7 2 2 3 2" xfId="54955"/>
    <cellStyle name="Обычный 10 5 7 2 2 4" xfId="35055"/>
    <cellStyle name="Обычный 10 5 7 2 3" xfId="7019"/>
    <cellStyle name="Обычный 10 5 7 2 3 2" xfId="16969"/>
    <cellStyle name="Обычный 10 5 7 2 3 2 2" xfId="46824"/>
    <cellStyle name="Обычный 10 5 7 2 3 3" xfId="26919"/>
    <cellStyle name="Обычный 10 5 7 2 3 3 2" xfId="56774"/>
    <cellStyle name="Обычный 10 5 7 2 3 4" xfId="36874"/>
    <cellStyle name="Обычный 10 5 7 2 4" xfId="10334"/>
    <cellStyle name="Обычный 10 5 7 2 4 2" xfId="40189"/>
    <cellStyle name="Обычный 10 5 7 2 5" xfId="20283"/>
    <cellStyle name="Обычный 10 5 7 2 5 2" xfId="50138"/>
    <cellStyle name="Обычный 10 5 7 2 6" xfId="30238"/>
    <cellStyle name="Обычный 10 5 7 3" xfId="4301"/>
    <cellStyle name="Обычный 10 5 7 3 2" xfId="14253"/>
    <cellStyle name="Обычный 10 5 7 3 2 2" xfId="44108"/>
    <cellStyle name="Обычный 10 5 7 3 3" xfId="24203"/>
    <cellStyle name="Обычный 10 5 7 3 3 2" xfId="54058"/>
    <cellStyle name="Обычный 10 5 7 3 4" xfId="34158"/>
    <cellStyle name="Обычный 10 5 7 4" xfId="7018"/>
    <cellStyle name="Обычный 10 5 7 4 2" xfId="16968"/>
    <cellStyle name="Обычный 10 5 7 4 2 2" xfId="46823"/>
    <cellStyle name="Обычный 10 5 7 4 3" xfId="26918"/>
    <cellStyle name="Обычный 10 5 7 4 3 2" xfId="56773"/>
    <cellStyle name="Обычный 10 5 7 4 4" xfId="36873"/>
    <cellStyle name="Обычный 10 5 7 5" xfId="10333"/>
    <cellStyle name="Обычный 10 5 7 5 2" xfId="40188"/>
    <cellStyle name="Обычный 10 5 7 6" xfId="20282"/>
    <cellStyle name="Обычный 10 5 7 6 2" xfId="50137"/>
    <cellStyle name="Обычный 10 5 7 7" xfId="30237"/>
    <cellStyle name="Обычный 10 5 8" xfId="365"/>
    <cellStyle name="Обычный 10 5 8 2" xfId="5199"/>
    <cellStyle name="Обычный 10 5 8 2 2" xfId="15151"/>
    <cellStyle name="Обычный 10 5 8 2 2 2" xfId="45006"/>
    <cellStyle name="Обычный 10 5 8 2 3" xfId="25101"/>
    <cellStyle name="Обычный 10 5 8 2 3 2" xfId="54956"/>
    <cellStyle name="Обычный 10 5 8 2 4" xfId="35056"/>
    <cellStyle name="Обычный 10 5 8 3" xfId="7020"/>
    <cellStyle name="Обычный 10 5 8 3 2" xfId="16970"/>
    <cellStyle name="Обычный 10 5 8 3 2 2" xfId="46825"/>
    <cellStyle name="Обычный 10 5 8 3 3" xfId="26920"/>
    <cellStyle name="Обычный 10 5 8 3 3 2" xfId="56775"/>
    <cellStyle name="Обычный 10 5 8 3 4" xfId="36875"/>
    <cellStyle name="Обычный 10 5 8 4" xfId="10335"/>
    <cellStyle name="Обычный 10 5 8 4 2" xfId="40190"/>
    <cellStyle name="Обычный 10 5 8 5" xfId="20284"/>
    <cellStyle name="Обычный 10 5 8 5 2" xfId="50139"/>
    <cellStyle name="Обычный 10 5 8 6" xfId="30239"/>
    <cellStyle name="Обычный 10 5 9" xfId="3478"/>
    <cellStyle name="Обычный 10 5 9 2" xfId="13430"/>
    <cellStyle name="Обычный 10 5 9 2 2" xfId="43285"/>
    <cellStyle name="Обычный 10 5 9 3" xfId="23380"/>
    <cellStyle name="Обычный 10 5 9 3 2" xfId="53235"/>
    <cellStyle name="Обычный 10 5 9 4" xfId="33335"/>
    <cellStyle name="Обычный 10 6" xfId="366"/>
    <cellStyle name="Обычный 10 6 2" xfId="367"/>
    <cellStyle name="Обычный 10 6 2 2" xfId="368"/>
    <cellStyle name="Обычный 10 6 2 2 2" xfId="369"/>
    <cellStyle name="Обычный 10 6 2 2 2 2" xfId="5200"/>
    <cellStyle name="Обычный 10 6 2 2 2 2 2" xfId="15152"/>
    <cellStyle name="Обычный 10 6 2 2 2 2 2 2" xfId="45007"/>
    <cellStyle name="Обычный 10 6 2 2 2 2 3" xfId="25102"/>
    <cellStyle name="Обычный 10 6 2 2 2 2 3 2" xfId="54957"/>
    <cellStyle name="Обычный 10 6 2 2 2 2 4" xfId="35057"/>
    <cellStyle name="Обычный 10 6 2 2 2 3" xfId="7024"/>
    <cellStyle name="Обычный 10 6 2 2 2 3 2" xfId="16974"/>
    <cellStyle name="Обычный 10 6 2 2 2 3 2 2" xfId="46829"/>
    <cellStyle name="Обычный 10 6 2 2 2 3 3" xfId="26924"/>
    <cellStyle name="Обычный 10 6 2 2 2 3 3 2" xfId="56779"/>
    <cellStyle name="Обычный 10 6 2 2 2 3 4" xfId="36879"/>
    <cellStyle name="Обычный 10 6 2 2 2 4" xfId="10339"/>
    <cellStyle name="Обычный 10 6 2 2 2 4 2" xfId="40194"/>
    <cellStyle name="Обычный 10 6 2 2 2 5" xfId="20288"/>
    <cellStyle name="Обычный 10 6 2 2 2 5 2" xfId="50143"/>
    <cellStyle name="Обычный 10 6 2 2 2 6" xfId="30243"/>
    <cellStyle name="Обычный 10 6 2 2 3" xfId="4585"/>
    <cellStyle name="Обычный 10 6 2 2 3 2" xfId="14537"/>
    <cellStyle name="Обычный 10 6 2 2 3 2 2" xfId="44392"/>
    <cellStyle name="Обычный 10 6 2 2 3 3" xfId="24487"/>
    <cellStyle name="Обычный 10 6 2 2 3 3 2" xfId="54342"/>
    <cellStyle name="Обычный 10 6 2 2 3 4" xfId="34442"/>
    <cellStyle name="Обычный 10 6 2 2 4" xfId="7023"/>
    <cellStyle name="Обычный 10 6 2 2 4 2" xfId="16973"/>
    <cellStyle name="Обычный 10 6 2 2 4 2 2" xfId="46828"/>
    <cellStyle name="Обычный 10 6 2 2 4 3" xfId="26923"/>
    <cellStyle name="Обычный 10 6 2 2 4 3 2" xfId="56778"/>
    <cellStyle name="Обычный 10 6 2 2 4 4" xfId="36878"/>
    <cellStyle name="Обычный 10 6 2 2 5" xfId="10338"/>
    <cellStyle name="Обычный 10 6 2 2 5 2" xfId="40193"/>
    <cellStyle name="Обычный 10 6 2 2 6" xfId="20287"/>
    <cellStyle name="Обычный 10 6 2 2 6 2" xfId="50142"/>
    <cellStyle name="Обычный 10 6 2 2 7" xfId="30242"/>
    <cellStyle name="Обычный 10 6 2 3" xfId="370"/>
    <cellStyle name="Обычный 10 6 2 3 2" xfId="5201"/>
    <cellStyle name="Обычный 10 6 2 3 2 2" xfId="15153"/>
    <cellStyle name="Обычный 10 6 2 3 2 2 2" xfId="45008"/>
    <cellStyle name="Обычный 10 6 2 3 2 3" xfId="25103"/>
    <cellStyle name="Обычный 10 6 2 3 2 3 2" xfId="54958"/>
    <cellStyle name="Обычный 10 6 2 3 2 4" xfId="35058"/>
    <cellStyle name="Обычный 10 6 2 3 3" xfId="7025"/>
    <cellStyle name="Обычный 10 6 2 3 3 2" xfId="16975"/>
    <cellStyle name="Обычный 10 6 2 3 3 2 2" xfId="46830"/>
    <cellStyle name="Обычный 10 6 2 3 3 3" xfId="26925"/>
    <cellStyle name="Обычный 10 6 2 3 3 3 2" xfId="56780"/>
    <cellStyle name="Обычный 10 6 2 3 3 4" xfId="36880"/>
    <cellStyle name="Обычный 10 6 2 3 4" xfId="10340"/>
    <cellStyle name="Обычный 10 6 2 3 4 2" xfId="40195"/>
    <cellStyle name="Обычный 10 6 2 3 5" xfId="20289"/>
    <cellStyle name="Обычный 10 6 2 3 5 2" xfId="50144"/>
    <cellStyle name="Обычный 10 6 2 3 6" xfId="30244"/>
    <cellStyle name="Обычный 10 6 2 4" xfId="3762"/>
    <cellStyle name="Обычный 10 6 2 4 2" xfId="13714"/>
    <cellStyle name="Обычный 10 6 2 4 2 2" xfId="43569"/>
    <cellStyle name="Обычный 10 6 2 4 3" xfId="23664"/>
    <cellStyle name="Обычный 10 6 2 4 3 2" xfId="53519"/>
    <cellStyle name="Обычный 10 6 2 4 4" xfId="33619"/>
    <cellStyle name="Обычный 10 6 2 5" xfId="7022"/>
    <cellStyle name="Обычный 10 6 2 5 2" xfId="16972"/>
    <cellStyle name="Обычный 10 6 2 5 2 2" xfId="46827"/>
    <cellStyle name="Обычный 10 6 2 5 3" xfId="26922"/>
    <cellStyle name="Обычный 10 6 2 5 3 2" xfId="56777"/>
    <cellStyle name="Обычный 10 6 2 5 4" xfId="36877"/>
    <cellStyle name="Обычный 10 6 2 6" xfId="10337"/>
    <cellStyle name="Обычный 10 6 2 6 2" xfId="40192"/>
    <cellStyle name="Обычный 10 6 2 7" xfId="20286"/>
    <cellStyle name="Обычный 10 6 2 7 2" xfId="50141"/>
    <cellStyle name="Обычный 10 6 2 8" xfId="30241"/>
    <cellStyle name="Обычный 10 6 3" xfId="371"/>
    <cellStyle name="Обычный 10 6 3 2" xfId="372"/>
    <cellStyle name="Обычный 10 6 3 2 2" xfId="5202"/>
    <cellStyle name="Обычный 10 6 3 2 2 2" xfId="15154"/>
    <cellStyle name="Обычный 10 6 3 2 2 2 2" xfId="45009"/>
    <cellStyle name="Обычный 10 6 3 2 2 3" xfId="25104"/>
    <cellStyle name="Обычный 10 6 3 2 2 3 2" xfId="54959"/>
    <cellStyle name="Обычный 10 6 3 2 2 4" xfId="35059"/>
    <cellStyle name="Обычный 10 6 3 2 3" xfId="7027"/>
    <cellStyle name="Обычный 10 6 3 2 3 2" xfId="16977"/>
    <cellStyle name="Обычный 10 6 3 2 3 2 2" xfId="46832"/>
    <cellStyle name="Обычный 10 6 3 2 3 3" xfId="26927"/>
    <cellStyle name="Обычный 10 6 3 2 3 3 2" xfId="56782"/>
    <cellStyle name="Обычный 10 6 3 2 3 4" xfId="36882"/>
    <cellStyle name="Обычный 10 6 3 2 4" xfId="10342"/>
    <cellStyle name="Обычный 10 6 3 2 4 2" xfId="40197"/>
    <cellStyle name="Обычный 10 6 3 2 5" xfId="20291"/>
    <cellStyle name="Обычный 10 6 3 2 5 2" xfId="50146"/>
    <cellStyle name="Обычный 10 6 3 2 6" xfId="30246"/>
    <cellStyle name="Обычный 10 6 3 3" xfId="4322"/>
    <cellStyle name="Обычный 10 6 3 3 2" xfId="14274"/>
    <cellStyle name="Обычный 10 6 3 3 2 2" xfId="44129"/>
    <cellStyle name="Обычный 10 6 3 3 3" xfId="24224"/>
    <cellStyle name="Обычный 10 6 3 3 3 2" xfId="54079"/>
    <cellStyle name="Обычный 10 6 3 3 4" xfId="34179"/>
    <cellStyle name="Обычный 10 6 3 4" xfId="7026"/>
    <cellStyle name="Обычный 10 6 3 4 2" xfId="16976"/>
    <cellStyle name="Обычный 10 6 3 4 2 2" xfId="46831"/>
    <cellStyle name="Обычный 10 6 3 4 3" xfId="26926"/>
    <cellStyle name="Обычный 10 6 3 4 3 2" xfId="56781"/>
    <cellStyle name="Обычный 10 6 3 4 4" xfId="36881"/>
    <cellStyle name="Обычный 10 6 3 5" xfId="10341"/>
    <cellStyle name="Обычный 10 6 3 5 2" xfId="40196"/>
    <cellStyle name="Обычный 10 6 3 6" xfId="20290"/>
    <cellStyle name="Обычный 10 6 3 6 2" xfId="50145"/>
    <cellStyle name="Обычный 10 6 3 7" xfId="30245"/>
    <cellStyle name="Обычный 10 6 4" xfId="373"/>
    <cellStyle name="Обычный 10 6 4 2" xfId="5203"/>
    <cellStyle name="Обычный 10 6 4 2 2" xfId="15155"/>
    <cellStyle name="Обычный 10 6 4 2 2 2" xfId="45010"/>
    <cellStyle name="Обычный 10 6 4 2 3" xfId="25105"/>
    <cellStyle name="Обычный 10 6 4 2 3 2" xfId="54960"/>
    <cellStyle name="Обычный 10 6 4 2 4" xfId="35060"/>
    <cellStyle name="Обычный 10 6 4 3" xfId="7028"/>
    <cellStyle name="Обычный 10 6 4 3 2" xfId="16978"/>
    <cellStyle name="Обычный 10 6 4 3 2 2" xfId="46833"/>
    <cellStyle name="Обычный 10 6 4 3 3" xfId="26928"/>
    <cellStyle name="Обычный 10 6 4 3 3 2" xfId="56783"/>
    <cellStyle name="Обычный 10 6 4 3 4" xfId="36883"/>
    <cellStyle name="Обычный 10 6 4 4" xfId="10343"/>
    <cellStyle name="Обычный 10 6 4 4 2" xfId="40198"/>
    <cellStyle name="Обычный 10 6 4 5" xfId="20292"/>
    <cellStyle name="Обычный 10 6 4 5 2" xfId="50147"/>
    <cellStyle name="Обычный 10 6 4 6" xfId="30247"/>
    <cellStyle name="Обычный 10 6 5" xfId="3499"/>
    <cellStyle name="Обычный 10 6 5 2" xfId="13451"/>
    <cellStyle name="Обычный 10 6 5 2 2" xfId="43306"/>
    <cellStyle name="Обычный 10 6 5 3" xfId="23401"/>
    <cellStyle name="Обычный 10 6 5 3 2" xfId="53256"/>
    <cellStyle name="Обычный 10 6 5 4" xfId="33356"/>
    <cellStyle name="Обычный 10 6 6" xfId="7021"/>
    <cellStyle name="Обычный 10 6 6 2" xfId="16971"/>
    <cellStyle name="Обычный 10 6 6 2 2" xfId="46826"/>
    <cellStyle name="Обычный 10 6 6 3" xfId="26921"/>
    <cellStyle name="Обычный 10 6 6 3 2" xfId="56776"/>
    <cellStyle name="Обычный 10 6 6 4" xfId="36876"/>
    <cellStyle name="Обычный 10 6 7" xfId="10336"/>
    <cellStyle name="Обычный 10 6 7 2" xfId="40191"/>
    <cellStyle name="Обычный 10 6 8" xfId="20285"/>
    <cellStyle name="Обычный 10 6 8 2" xfId="50140"/>
    <cellStyle name="Обычный 10 6 9" xfId="30240"/>
    <cellStyle name="Обычный 10 7" xfId="374"/>
    <cellStyle name="Обычный 10 7 2" xfId="375"/>
    <cellStyle name="Обычный 10 7 2 2" xfId="376"/>
    <cellStyle name="Обычный 10 7 2 2 2" xfId="377"/>
    <cellStyle name="Обычный 10 7 2 2 2 2" xfId="5204"/>
    <cellStyle name="Обычный 10 7 2 2 2 2 2" xfId="15156"/>
    <cellStyle name="Обычный 10 7 2 2 2 2 2 2" xfId="45011"/>
    <cellStyle name="Обычный 10 7 2 2 2 2 3" xfId="25106"/>
    <cellStyle name="Обычный 10 7 2 2 2 2 3 2" xfId="54961"/>
    <cellStyle name="Обычный 10 7 2 2 2 2 4" xfId="35061"/>
    <cellStyle name="Обычный 10 7 2 2 2 3" xfId="7032"/>
    <cellStyle name="Обычный 10 7 2 2 2 3 2" xfId="16982"/>
    <cellStyle name="Обычный 10 7 2 2 2 3 2 2" xfId="46837"/>
    <cellStyle name="Обычный 10 7 2 2 2 3 3" xfId="26932"/>
    <cellStyle name="Обычный 10 7 2 2 2 3 3 2" xfId="56787"/>
    <cellStyle name="Обычный 10 7 2 2 2 3 4" xfId="36887"/>
    <cellStyle name="Обычный 10 7 2 2 2 4" xfId="10347"/>
    <cellStyle name="Обычный 10 7 2 2 2 4 2" xfId="40202"/>
    <cellStyle name="Обычный 10 7 2 2 2 5" xfId="20296"/>
    <cellStyle name="Обычный 10 7 2 2 2 5 2" xfId="50151"/>
    <cellStyle name="Обычный 10 7 2 2 2 6" xfId="30251"/>
    <cellStyle name="Обычный 10 7 2 2 3" xfId="4586"/>
    <cellStyle name="Обычный 10 7 2 2 3 2" xfId="14538"/>
    <cellStyle name="Обычный 10 7 2 2 3 2 2" xfId="44393"/>
    <cellStyle name="Обычный 10 7 2 2 3 3" xfId="24488"/>
    <cellStyle name="Обычный 10 7 2 2 3 3 2" xfId="54343"/>
    <cellStyle name="Обычный 10 7 2 2 3 4" xfId="34443"/>
    <cellStyle name="Обычный 10 7 2 2 4" xfId="7031"/>
    <cellStyle name="Обычный 10 7 2 2 4 2" xfId="16981"/>
    <cellStyle name="Обычный 10 7 2 2 4 2 2" xfId="46836"/>
    <cellStyle name="Обычный 10 7 2 2 4 3" xfId="26931"/>
    <cellStyle name="Обычный 10 7 2 2 4 3 2" xfId="56786"/>
    <cellStyle name="Обычный 10 7 2 2 4 4" xfId="36886"/>
    <cellStyle name="Обычный 10 7 2 2 5" xfId="10346"/>
    <cellStyle name="Обычный 10 7 2 2 5 2" xfId="40201"/>
    <cellStyle name="Обычный 10 7 2 2 6" xfId="20295"/>
    <cellStyle name="Обычный 10 7 2 2 6 2" xfId="50150"/>
    <cellStyle name="Обычный 10 7 2 2 7" xfId="30250"/>
    <cellStyle name="Обычный 10 7 2 3" xfId="378"/>
    <cellStyle name="Обычный 10 7 2 3 2" xfId="5205"/>
    <cellStyle name="Обычный 10 7 2 3 2 2" xfId="15157"/>
    <cellStyle name="Обычный 10 7 2 3 2 2 2" xfId="45012"/>
    <cellStyle name="Обычный 10 7 2 3 2 3" xfId="25107"/>
    <cellStyle name="Обычный 10 7 2 3 2 3 2" xfId="54962"/>
    <cellStyle name="Обычный 10 7 2 3 2 4" xfId="35062"/>
    <cellStyle name="Обычный 10 7 2 3 3" xfId="7033"/>
    <cellStyle name="Обычный 10 7 2 3 3 2" xfId="16983"/>
    <cellStyle name="Обычный 10 7 2 3 3 2 2" xfId="46838"/>
    <cellStyle name="Обычный 10 7 2 3 3 3" xfId="26933"/>
    <cellStyle name="Обычный 10 7 2 3 3 3 2" xfId="56788"/>
    <cellStyle name="Обычный 10 7 2 3 3 4" xfId="36888"/>
    <cellStyle name="Обычный 10 7 2 3 4" xfId="10348"/>
    <cellStyle name="Обычный 10 7 2 3 4 2" xfId="40203"/>
    <cellStyle name="Обычный 10 7 2 3 5" xfId="20297"/>
    <cellStyle name="Обычный 10 7 2 3 5 2" xfId="50152"/>
    <cellStyle name="Обычный 10 7 2 3 6" xfId="30252"/>
    <cellStyle name="Обычный 10 7 2 4" xfId="3763"/>
    <cellStyle name="Обычный 10 7 2 4 2" xfId="13715"/>
    <cellStyle name="Обычный 10 7 2 4 2 2" xfId="43570"/>
    <cellStyle name="Обычный 10 7 2 4 3" xfId="23665"/>
    <cellStyle name="Обычный 10 7 2 4 3 2" xfId="53520"/>
    <cellStyle name="Обычный 10 7 2 4 4" xfId="33620"/>
    <cellStyle name="Обычный 10 7 2 5" xfId="7030"/>
    <cellStyle name="Обычный 10 7 2 5 2" xfId="16980"/>
    <cellStyle name="Обычный 10 7 2 5 2 2" xfId="46835"/>
    <cellStyle name="Обычный 10 7 2 5 3" xfId="26930"/>
    <cellStyle name="Обычный 10 7 2 5 3 2" xfId="56785"/>
    <cellStyle name="Обычный 10 7 2 5 4" xfId="36885"/>
    <cellStyle name="Обычный 10 7 2 6" xfId="10345"/>
    <cellStyle name="Обычный 10 7 2 6 2" xfId="40200"/>
    <cellStyle name="Обычный 10 7 2 7" xfId="20294"/>
    <cellStyle name="Обычный 10 7 2 7 2" xfId="50149"/>
    <cellStyle name="Обычный 10 7 2 8" xfId="30249"/>
    <cellStyle name="Обычный 10 7 3" xfId="379"/>
    <cellStyle name="Обычный 10 7 3 2" xfId="380"/>
    <cellStyle name="Обычный 10 7 3 2 2" xfId="5206"/>
    <cellStyle name="Обычный 10 7 3 2 2 2" xfId="15158"/>
    <cellStyle name="Обычный 10 7 3 2 2 2 2" xfId="45013"/>
    <cellStyle name="Обычный 10 7 3 2 2 3" xfId="25108"/>
    <cellStyle name="Обычный 10 7 3 2 2 3 2" xfId="54963"/>
    <cellStyle name="Обычный 10 7 3 2 2 4" xfId="35063"/>
    <cellStyle name="Обычный 10 7 3 2 3" xfId="7035"/>
    <cellStyle name="Обычный 10 7 3 2 3 2" xfId="16985"/>
    <cellStyle name="Обычный 10 7 3 2 3 2 2" xfId="46840"/>
    <cellStyle name="Обычный 10 7 3 2 3 3" xfId="26935"/>
    <cellStyle name="Обычный 10 7 3 2 3 3 2" xfId="56790"/>
    <cellStyle name="Обычный 10 7 3 2 3 4" xfId="36890"/>
    <cellStyle name="Обычный 10 7 3 2 4" xfId="10350"/>
    <cellStyle name="Обычный 10 7 3 2 4 2" xfId="40205"/>
    <cellStyle name="Обычный 10 7 3 2 5" xfId="20299"/>
    <cellStyle name="Обычный 10 7 3 2 5 2" xfId="50154"/>
    <cellStyle name="Обычный 10 7 3 2 6" xfId="30254"/>
    <cellStyle name="Обычный 10 7 3 3" xfId="4350"/>
    <cellStyle name="Обычный 10 7 3 3 2" xfId="14302"/>
    <cellStyle name="Обычный 10 7 3 3 2 2" xfId="44157"/>
    <cellStyle name="Обычный 10 7 3 3 3" xfId="24252"/>
    <cellStyle name="Обычный 10 7 3 3 3 2" xfId="54107"/>
    <cellStyle name="Обычный 10 7 3 3 4" xfId="34207"/>
    <cellStyle name="Обычный 10 7 3 4" xfId="7034"/>
    <cellStyle name="Обычный 10 7 3 4 2" xfId="16984"/>
    <cellStyle name="Обычный 10 7 3 4 2 2" xfId="46839"/>
    <cellStyle name="Обычный 10 7 3 4 3" xfId="26934"/>
    <cellStyle name="Обычный 10 7 3 4 3 2" xfId="56789"/>
    <cellStyle name="Обычный 10 7 3 4 4" xfId="36889"/>
    <cellStyle name="Обычный 10 7 3 5" xfId="10349"/>
    <cellStyle name="Обычный 10 7 3 5 2" xfId="40204"/>
    <cellStyle name="Обычный 10 7 3 6" xfId="20298"/>
    <cellStyle name="Обычный 10 7 3 6 2" xfId="50153"/>
    <cellStyle name="Обычный 10 7 3 7" xfId="30253"/>
    <cellStyle name="Обычный 10 7 4" xfId="381"/>
    <cellStyle name="Обычный 10 7 4 2" xfId="5207"/>
    <cellStyle name="Обычный 10 7 4 2 2" xfId="15159"/>
    <cellStyle name="Обычный 10 7 4 2 2 2" xfId="45014"/>
    <cellStyle name="Обычный 10 7 4 2 3" xfId="25109"/>
    <cellStyle name="Обычный 10 7 4 2 3 2" xfId="54964"/>
    <cellStyle name="Обычный 10 7 4 2 4" xfId="35064"/>
    <cellStyle name="Обычный 10 7 4 3" xfId="7036"/>
    <cellStyle name="Обычный 10 7 4 3 2" xfId="16986"/>
    <cellStyle name="Обычный 10 7 4 3 2 2" xfId="46841"/>
    <cellStyle name="Обычный 10 7 4 3 3" xfId="26936"/>
    <cellStyle name="Обычный 10 7 4 3 3 2" xfId="56791"/>
    <cellStyle name="Обычный 10 7 4 3 4" xfId="36891"/>
    <cellStyle name="Обычный 10 7 4 4" xfId="10351"/>
    <cellStyle name="Обычный 10 7 4 4 2" xfId="40206"/>
    <cellStyle name="Обычный 10 7 4 5" xfId="20300"/>
    <cellStyle name="Обычный 10 7 4 5 2" xfId="50155"/>
    <cellStyle name="Обычный 10 7 4 6" xfId="30255"/>
    <cellStyle name="Обычный 10 7 5" xfId="3527"/>
    <cellStyle name="Обычный 10 7 5 2" xfId="13479"/>
    <cellStyle name="Обычный 10 7 5 2 2" xfId="43334"/>
    <cellStyle name="Обычный 10 7 5 3" xfId="23429"/>
    <cellStyle name="Обычный 10 7 5 3 2" xfId="53284"/>
    <cellStyle name="Обычный 10 7 5 4" xfId="33384"/>
    <cellStyle name="Обычный 10 7 6" xfId="7029"/>
    <cellStyle name="Обычный 10 7 6 2" xfId="16979"/>
    <cellStyle name="Обычный 10 7 6 2 2" xfId="46834"/>
    <cellStyle name="Обычный 10 7 6 3" xfId="26929"/>
    <cellStyle name="Обычный 10 7 6 3 2" xfId="56784"/>
    <cellStyle name="Обычный 10 7 6 4" xfId="36884"/>
    <cellStyle name="Обычный 10 7 7" xfId="10344"/>
    <cellStyle name="Обычный 10 7 7 2" xfId="40199"/>
    <cellStyle name="Обычный 10 7 8" xfId="20293"/>
    <cellStyle name="Обычный 10 7 8 2" xfId="50148"/>
    <cellStyle name="Обычный 10 7 9" xfId="30248"/>
    <cellStyle name="Обычный 10 8" xfId="382"/>
    <cellStyle name="Обычный 10 8 2" xfId="383"/>
    <cellStyle name="Обычный 10 8 2 2" xfId="384"/>
    <cellStyle name="Обычный 10 8 2 2 2" xfId="385"/>
    <cellStyle name="Обычный 10 8 2 2 2 2" xfId="5208"/>
    <cellStyle name="Обычный 10 8 2 2 2 2 2" xfId="15160"/>
    <cellStyle name="Обычный 10 8 2 2 2 2 2 2" xfId="45015"/>
    <cellStyle name="Обычный 10 8 2 2 2 2 3" xfId="25110"/>
    <cellStyle name="Обычный 10 8 2 2 2 2 3 2" xfId="54965"/>
    <cellStyle name="Обычный 10 8 2 2 2 2 4" xfId="35065"/>
    <cellStyle name="Обычный 10 8 2 2 2 3" xfId="7040"/>
    <cellStyle name="Обычный 10 8 2 2 2 3 2" xfId="16990"/>
    <cellStyle name="Обычный 10 8 2 2 2 3 2 2" xfId="46845"/>
    <cellStyle name="Обычный 10 8 2 2 2 3 3" xfId="26940"/>
    <cellStyle name="Обычный 10 8 2 2 2 3 3 2" xfId="56795"/>
    <cellStyle name="Обычный 10 8 2 2 2 3 4" xfId="36895"/>
    <cellStyle name="Обычный 10 8 2 2 2 4" xfId="10355"/>
    <cellStyle name="Обычный 10 8 2 2 2 4 2" xfId="40210"/>
    <cellStyle name="Обычный 10 8 2 2 2 5" xfId="20304"/>
    <cellStyle name="Обычный 10 8 2 2 2 5 2" xfId="50159"/>
    <cellStyle name="Обычный 10 8 2 2 2 6" xfId="30259"/>
    <cellStyle name="Обычный 10 8 2 2 3" xfId="4587"/>
    <cellStyle name="Обычный 10 8 2 2 3 2" xfId="14539"/>
    <cellStyle name="Обычный 10 8 2 2 3 2 2" xfId="44394"/>
    <cellStyle name="Обычный 10 8 2 2 3 3" xfId="24489"/>
    <cellStyle name="Обычный 10 8 2 2 3 3 2" xfId="54344"/>
    <cellStyle name="Обычный 10 8 2 2 3 4" xfId="34444"/>
    <cellStyle name="Обычный 10 8 2 2 4" xfId="7039"/>
    <cellStyle name="Обычный 10 8 2 2 4 2" xfId="16989"/>
    <cellStyle name="Обычный 10 8 2 2 4 2 2" xfId="46844"/>
    <cellStyle name="Обычный 10 8 2 2 4 3" xfId="26939"/>
    <cellStyle name="Обычный 10 8 2 2 4 3 2" xfId="56794"/>
    <cellStyle name="Обычный 10 8 2 2 4 4" xfId="36894"/>
    <cellStyle name="Обычный 10 8 2 2 5" xfId="10354"/>
    <cellStyle name="Обычный 10 8 2 2 5 2" xfId="40209"/>
    <cellStyle name="Обычный 10 8 2 2 6" xfId="20303"/>
    <cellStyle name="Обычный 10 8 2 2 6 2" xfId="50158"/>
    <cellStyle name="Обычный 10 8 2 2 7" xfId="30258"/>
    <cellStyle name="Обычный 10 8 2 3" xfId="386"/>
    <cellStyle name="Обычный 10 8 2 3 2" xfId="5209"/>
    <cellStyle name="Обычный 10 8 2 3 2 2" xfId="15161"/>
    <cellStyle name="Обычный 10 8 2 3 2 2 2" xfId="45016"/>
    <cellStyle name="Обычный 10 8 2 3 2 3" xfId="25111"/>
    <cellStyle name="Обычный 10 8 2 3 2 3 2" xfId="54966"/>
    <cellStyle name="Обычный 10 8 2 3 2 4" xfId="35066"/>
    <cellStyle name="Обычный 10 8 2 3 3" xfId="7041"/>
    <cellStyle name="Обычный 10 8 2 3 3 2" xfId="16991"/>
    <cellStyle name="Обычный 10 8 2 3 3 2 2" xfId="46846"/>
    <cellStyle name="Обычный 10 8 2 3 3 3" xfId="26941"/>
    <cellStyle name="Обычный 10 8 2 3 3 3 2" xfId="56796"/>
    <cellStyle name="Обычный 10 8 2 3 3 4" xfId="36896"/>
    <cellStyle name="Обычный 10 8 2 3 4" xfId="10356"/>
    <cellStyle name="Обычный 10 8 2 3 4 2" xfId="40211"/>
    <cellStyle name="Обычный 10 8 2 3 5" xfId="20305"/>
    <cellStyle name="Обычный 10 8 2 3 5 2" xfId="50160"/>
    <cellStyle name="Обычный 10 8 2 3 6" xfId="30260"/>
    <cellStyle name="Обычный 10 8 2 4" xfId="3764"/>
    <cellStyle name="Обычный 10 8 2 4 2" xfId="13716"/>
    <cellStyle name="Обычный 10 8 2 4 2 2" xfId="43571"/>
    <cellStyle name="Обычный 10 8 2 4 3" xfId="23666"/>
    <cellStyle name="Обычный 10 8 2 4 3 2" xfId="53521"/>
    <cellStyle name="Обычный 10 8 2 4 4" xfId="33621"/>
    <cellStyle name="Обычный 10 8 2 5" xfId="7038"/>
    <cellStyle name="Обычный 10 8 2 5 2" xfId="16988"/>
    <cellStyle name="Обычный 10 8 2 5 2 2" xfId="46843"/>
    <cellStyle name="Обычный 10 8 2 5 3" xfId="26938"/>
    <cellStyle name="Обычный 10 8 2 5 3 2" xfId="56793"/>
    <cellStyle name="Обычный 10 8 2 5 4" xfId="36893"/>
    <cellStyle name="Обычный 10 8 2 6" xfId="10353"/>
    <cellStyle name="Обычный 10 8 2 6 2" xfId="40208"/>
    <cellStyle name="Обычный 10 8 2 7" xfId="20302"/>
    <cellStyle name="Обычный 10 8 2 7 2" xfId="50157"/>
    <cellStyle name="Обычный 10 8 2 8" xfId="30257"/>
    <cellStyle name="Обычный 10 8 3" xfId="387"/>
    <cellStyle name="Обычный 10 8 3 2" xfId="388"/>
    <cellStyle name="Обычный 10 8 3 2 2" xfId="5210"/>
    <cellStyle name="Обычный 10 8 3 2 2 2" xfId="15162"/>
    <cellStyle name="Обычный 10 8 3 2 2 2 2" xfId="45017"/>
    <cellStyle name="Обычный 10 8 3 2 2 3" xfId="25112"/>
    <cellStyle name="Обычный 10 8 3 2 2 3 2" xfId="54967"/>
    <cellStyle name="Обычный 10 8 3 2 2 4" xfId="35067"/>
    <cellStyle name="Обычный 10 8 3 2 3" xfId="7043"/>
    <cellStyle name="Обычный 10 8 3 2 3 2" xfId="16993"/>
    <cellStyle name="Обычный 10 8 3 2 3 2 2" xfId="46848"/>
    <cellStyle name="Обычный 10 8 3 2 3 3" xfId="26943"/>
    <cellStyle name="Обычный 10 8 3 2 3 3 2" xfId="56798"/>
    <cellStyle name="Обычный 10 8 3 2 3 4" xfId="36898"/>
    <cellStyle name="Обычный 10 8 3 2 4" xfId="10358"/>
    <cellStyle name="Обычный 10 8 3 2 4 2" xfId="40213"/>
    <cellStyle name="Обычный 10 8 3 2 5" xfId="20307"/>
    <cellStyle name="Обычный 10 8 3 2 5 2" xfId="50162"/>
    <cellStyle name="Обычный 10 8 3 2 6" xfId="30262"/>
    <cellStyle name="Обычный 10 8 3 3" xfId="4371"/>
    <cellStyle name="Обычный 10 8 3 3 2" xfId="14323"/>
    <cellStyle name="Обычный 10 8 3 3 2 2" xfId="44178"/>
    <cellStyle name="Обычный 10 8 3 3 3" xfId="24273"/>
    <cellStyle name="Обычный 10 8 3 3 3 2" xfId="54128"/>
    <cellStyle name="Обычный 10 8 3 3 4" xfId="34228"/>
    <cellStyle name="Обычный 10 8 3 4" xfId="7042"/>
    <cellStyle name="Обычный 10 8 3 4 2" xfId="16992"/>
    <cellStyle name="Обычный 10 8 3 4 2 2" xfId="46847"/>
    <cellStyle name="Обычный 10 8 3 4 3" xfId="26942"/>
    <cellStyle name="Обычный 10 8 3 4 3 2" xfId="56797"/>
    <cellStyle name="Обычный 10 8 3 4 4" xfId="36897"/>
    <cellStyle name="Обычный 10 8 3 5" xfId="10357"/>
    <cellStyle name="Обычный 10 8 3 5 2" xfId="40212"/>
    <cellStyle name="Обычный 10 8 3 6" xfId="20306"/>
    <cellStyle name="Обычный 10 8 3 6 2" xfId="50161"/>
    <cellStyle name="Обычный 10 8 3 7" xfId="30261"/>
    <cellStyle name="Обычный 10 8 4" xfId="389"/>
    <cellStyle name="Обычный 10 8 4 2" xfId="5211"/>
    <cellStyle name="Обычный 10 8 4 2 2" xfId="15163"/>
    <cellStyle name="Обычный 10 8 4 2 2 2" xfId="45018"/>
    <cellStyle name="Обычный 10 8 4 2 3" xfId="25113"/>
    <cellStyle name="Обычный 10 8 4 2 3 2" xfId="54968"/>
    <cellStyle name="Обычный 10 8 4 2 4" xfId="35068"/>
    <cellStyle name="Обычный 10 8 4 3" xfId="7044"/>
    <cellStyle name="Обычный 10 8 4 3 2" xfId="16994"/>
    <cellStyle name="Обычный 10 8 4 3 2 2" xfId="46849"/>
    <cellStyle name="Обычный 10 8 4 3 3" xfId="26944"/>
    <cellStyle name="Обычный 10 8 4 3 3 2" xfId="56799"/>
    <cellStyle name="Обычный 10 8 4 3 4" xfId="36899"/>
    <cellStyle name="Обычный 10 8 4 4" xfId="10359"/>
    <cellStyle name="Обычный 10 8 4 4 2" xfId="40214"/>
    <cellStyle name="Обычный 10 8 4 5" xfId="20308"/>
    <cellStyle name="Обычный 10 8 4 5 2" xfId="50163"/>
    <cellStyle name="Обычный 10 8 4 6" xfId="30263"/>
    <cellStyle name="Обычный 10 8 5" xfId="3548"/>
    <cellStyle name="Обычный 10 8 5 2" xfId="13500"/>
    <cellStyle name="Обычный 10 8 5 2 2" xfId="43355"/>
    <cellStyle name="Обычный 10 8 5 3" xfId="23450"/>
    <cellStyle name="Обычный 10 8 5 3 2" xfId="53305"/>
    <cellStyle name="Обычный 10 8 5 4" xfId="33405"/>
    <cellStyle name="Обычный 10 8 6" xfId="7037"/>
    <cellStyle name="Обычный 10 8 6 2" xfId="16987"/>
    <cellStyle name="Обычный 10 8 6 2 2" xfId="46842"/>
    <cellStyle name="Обычный 10 8 6 3" xfId="26937"/>
    <cellStyle name="Обычный 10 8 6 3 2" xfId="56792"/>
    <cellStyle name="Обычный 10 8 6 4" xfId="36892"/>
    <cellStyle name="Обычный 10 8 7" xfId="10352"/>
    <cellStyle name="Обычный 10 8 7 2" xfId="40207"/>
    <cellStyle name="Обычный 10 8 8" xfId="20301"/>
    <cellStyle name="Обычный 10 8 8 2" xfId="50156"/>
    <cellStyle name="Обычный 10 8 9" xfId="30256"/>
    <cellStyle name="Обычный 10 9" xfId="390"/>
    <cellStyle name="Обычный 10 9 2" xfId="391"/>
    <cellStyle name="Обычный 10 9 2 2" xfId="392"/>
    <cellStyle name="Обычный 10 9 2 2 2" xfId="393"/>
    <cellStyle name="Обычный 10 9 2 2 2 2" xfId="5212"/>
    <cellStyle name="Обычный 10 9 2 2 2 2 2" xfId="15164"/>
    <cellStyle name="Обычный 10 9 2 2 2 2 2 2" xfId="45019"/>
    <cellStyle name="Обычный 10 9 2 2 2 2 3" xfId="25114"/>
    <cellStyle name="Обычный 10 9 2 2 2 2 3 2" xfId="54969"/>
    <cellStyle name="Обычный 10 9 2 2 2 2 4" xfId="35069"/>
    <cellStyle name="Обычный 10 9 2 2 2 3" xfId="7048"/>
    <cellStyle name="Обычный 10 9 2 2 2 3 2" xfId="16998"/>
    <cellStyle name="Обычный 10 9 2 2 2 3 2 2" xfId="46853"/>
    <cellStyle name="Обычный 10 9 2 2 2 3 3" xfId="26948"/>
    <cellStyle name="Обычный 10 9 2 2 2 3 3 2" xfId="56803"/>
    <cellStyle name="Обычный 10 9 2 2 2 3 4" xfId="36903"/>
    <cellStyle name="Обычный 10 9 2 2 2 4" xfId="10363"/>
    <cellStyle name="Обычный 10 9 2 2 2 4 2" xfId="40218"/>
    <cellStyle name="Обычный 10 9 2 2 2 5" xfId="20312"/>
    <cellStyle name="Обычный 10 9 2 2 2 5 2" xfId="50167"/>
    <cellStyle name="Обычный 10 9 2 2 2 6" xfId="30267"/>
    <cellStyle name="Обычный 10 9 2 2 3" xfId="4588"/>
    <cellStyle name="Обычный 10 9 2 2 3 2" xfId="14540"/>
    <cellStyle name="Обычный 10 9 2 2 3 2 2" xfId="44395"/>
    <cellStyle name="Обычный 10 9 2 2 3 3" xfId="24490"/>
    <cellStyle name="Обычный 10 9 2 2 3 3 2" xfId="54345"/>
    <cellStyle name="Обычный 10 9 2 2 3 4" xfId="34445"/>
    <cellStyle name="Обычный 10 9 2 2 4" xfId="7047"/>
    <cellStyle name="Обычный 10 9 2 2 4 2" xfId="16997"/>
    <cellStyle name="Обычный 10 9 2 2 4 2 2" xfId="46852"/>
    <cellStyle name="Обычный 10 9 2 2 4 3" xfId="26947"/>
    <cellStyle name="Обычный 10 9 2 2 4 3 2" xfId="56802"/>
    <cellStyle name="Обычный 10 9 2 2 4 4" xfId="36902"/>
    <cellStyle name="Обычный 10 9 2 2 5" xfId="10362"/>
    <cellStyle name="Обычный 10 9 2 2 5 2" xfId="40217"/>
    <cellStyle name="Обычный 10 9 2 2 6" xfId="20311"/>
    <cellStyle name="Обычный 10 9 2 2 6 2" xfId="50166"/>
    <cellStyle name="Обычный 10 9 2 2 7" xfId="30266"/>
    <cellStyle name="Обычный 10 9 2 3" xfId="394"/>
    <cellStyle name="Обычный 10 9 2 3 2" xfId="5213"/>
    <cellStyle name="Обычный 10 9 2 3 2 2" xfId="15165"/>
    <cellStyle name="Обычный 10 9 2 3 2 2 2" xfId="45020"/>
    <cellStyle name="Обычный 10 9 2 3 2 3" xfId="25115"/>
    <cellStyle name="Обычный 10 9 2 3 2 3 2" xfId="54970"/>
    <cellStyle name="Обычный 10 9 2 3 2 4" xfId="35070"/>
    <cellStyle name="Обычный 10 9 2 3 3" xfId="7049"/>
    <cellStyle name="Обычный 10 9 2 3 3 2" xfId="16999"/>
    <cellStyle name="Обычный 10 9 2 3 3 2 2" xfId="46854"/>
    <cellStyle name="Обычный 10 9 2 3 3 3" xfId="26949"/>
    <cellStyle name="Обычный 10 9 2 3 3 3 2" xfId="56804"/>
    <cellStyle name="Обычный 10 9 2 3 3 4" xfId="36904"/>
    <cellStyle name="Обычный 10 9 2 3 4" xfId="10364"/>
    <cellStyle name="Обычный 10 9 2 3 4 2" xfId="40219"/>
    <cellStyle name="Обычный 10 9 2 3 5" xfId="20313"/>
    <cellStyle name="Обычный 10 9 2 3 5 2" xfId="50168"/>
    <cellStyle name="Обычный 10 9 2 3 6" xfId="30268"/>
    <cellStyle name="Обычный 10 9 2 4" xfId="3765"/>
    <cellStyle name="Обычный 10 9 2 4 2" xfId="13717"/>
    <cellStyle name="Обычный 10 9 2 4 2 2" xfId="43572"/>
    <cellStyle name="Обычный 10 9 2 4 3" xfId="23667"/>
    <cellStyle name="Обычный 10 9 2 4 3 2" xfId="53522"/>
    <cellStyle name="Обычный 10 9 2 4 4" xfId="33622"/>
    <cellStyle name="Обычный 10 9 2 5" xfId="7046"/>
    <cellStyle name="Обычный 10 9 2 5 2" xfId="16996"/>
    <cellStyle name="Обычный 10 9 2 5 2 2" xfId="46851"/>
    <cellStyle name="Обычный 10 9 2 5 3" xfId="26946"/>
    <cellStyle name="Обычный 10 9 2 5 3 2" xfId="56801"/>
    <cellStyle name="Обычный 10 9 2 5 4" xfId="36901"/>
    <cellStyle name="Обычный 10 9 2 6" xfId="10361"/>
    <cellStyle name="Обычный 10 9 2 6 2" xfId="40216"/>
    <cellStyle name="Обычный 10 9 2 7" xfId="20310"/>
    <cellStyle name="Обычный 10 9 2 7 2" xfId="50165"/>
    <cellStyle name="Обычный 10 9 2 8" xfId="30265"/>
    <cellStyle name="Обычный 10 9 3" xfId="395"/>
    <cellStyle name="Обычный 10 9 3 2" xfId="396"/>
    <cellStyle name="Обычный 10 9 3 2 2" xfId="5214"/>
    <cellStyle name="Обычный 10 9 3 2 2 2" xfId="15166"/>
    <cellStyle name="Обычный 10 9 3 2 2 2 2" xfId="45021"/>
    <cellStyle name="Обычный 10 9 3 2 2 3" xfId="25116"/>
    <cellStyle name="Обычный 10 9 3 2 2 3 2" xfId="54971"/>
    <cellStyle name="Обычный 10 9 3 2 2 4" xfId="35071"/>
    <cellStyle name="Обычный 10 9 3 2 3" xfId="7051"/>
    <cellStyle name="Обычный 10 9 3 2 3 2" xfId="17001"/>
    <cellStyle name="Обычный 10 9 3 2 3 2 2" xfId="46856"/>
    <cellStyle name="Обычный 10 9 3 2 3 3" xfId="26951"/>
    <cellStyle name="Обычный 10 9 3 2 3 3 2" xfId="56806"/>
    <cellStyle name="Обычный 10 9 3 2 3 4" xfId="36906"/>
    <cellStyle name="Обычный 10 9 3 2 4" xfId="10366"/>
    <cellStyle name="Обычный 10 9 3 2 4 2" xfId="40221"/>
    <cellStyle name="Обычный 10 9 3 2 5" xfId="20315"/>
    <cellStyle name="Обычный 10 9 3 2 5 2" xfId="50170"/>
    <cellStyle name="Обычный 10 9 3 2 6" xfId="30270"/>
    <cellStyle name="Обычный 10 9 3 3" xfId="4458"/>
    <cellStyle name="Обычный 10 9 3 3 2" xfId="14410"/>
    <cellStyle name="Обычный 10 9 3 3 2 2" xfId="44265"/>
    <cellStyle name="Обычный 10 9 3 3 3" xfId="24360"/>
    <cellStyle name="Обычный 10 9 3 3 3 2" xfId="54215"/>
    <cellStyle name="Обычный 10 9 3 3 4" xfId="34315"/>
    <cellStyle name="Обычный 10 9 3 4" xfId="7050"/>
    <cellStyle name="Обычный 10 9 3 4 2" xfId="17000"/>
    <cellStyle name="Обычный 10 9 3 4 2 2" xfId="46855"/>
    <cellStyle name="Обычный 10 9 3 4 3" xfId="26950"/>
    <cellStyle name="Обычный 10 9 3 4 3 2" xfId="56805"/>
    <cellStyle name="Обычный 10 9 3 4 4" xfId="36905"/>
    <cellStyle name="Обычный 10 9 3 5" xfId="10365"/>
    <cellStyle name="Обычный 10 9 3 5 2" xfId="40220"/>
    <cellStyle name="Обычный 10 9 3 6" xfId="20314"/>
    <cellStyle name="Обычный 10 9 3 6 2" xfId="50169"/>
    <cellStyle name="Обычный 10 9 3 7" xfId="30269"/>
    <cellStyle name="Обычный 10 9 4" xfId="397"/>
    <cellStyle name="Обычный 10 9 4 2" xfId="5215"/>
    <cellStyle name="Обычный 10 9 4 2 2" xfId="15167"/>
    <cellStyle name="Обычный 10 9 4 2 2 2" xfId="45022"/>
    <cellStyle name="Обычный 10 9 4 2 3" xfId="25117"/>
    <cellStyle name="Обычный 10 9 4 2 3 2" xfId="54972"/>
    <cellStyle name="Обычный 10 9 4 2 4" xfId="35072"/>
    <cellStyle name="Обычный 10 9 4 3" xfId="7052"/>
    <cellStyle name="Обычный 10 9 4 3 2" xfId="17002"/>
    <cellStyle name="Обычный 10 9 4 3 2 2" xfId="46857"/>
    <cellStyle name="Обычный 10 9 4 3 3" xfId="26952"/>
    <cellStyle name="Обычный 10 9 4 3 3 2" xfId="56807"/>
    <cellStyle name="Обычный 10 9 4 3 4" xfId="36907"/>
    <cellStyle name="Обычный 10 9 4 4" xfId="10367"/>
    <cellStyle name="Обычный 10 9 4 4 2" xfId="40222"/>
    <cellStyle name="Обычный 10 9 4 5" xfId="20316"/>
    <cellStyle name="Обычный 10 9 4 5 2" xfId="50171"/>
    <cellStyle name="Обычный 10 9 4 6" xfId="30271"/>
    <cellStyle name="Обычный 10 9 5" xfId="3635"/>
    <cellStyle name="Обычный 10 9 5 2" xfId="13587"/>
    <cellStyle name="Обычный 10 9 5 2 2" xfId="43442"/>
    <cellStyle name="Обычный 10 9 5 3" xfId="23537"/>
    <cellStyle name="Обычный 10 9 5 3 2" xfId="53392"/>
    <cellStyle name="Обычный 10 9 5 4" xfId="33492"/>
    <cellStyle name="Обычный 10 9 6" xfId="7045"/>
    <cellStyle name="Обычный 10 9 6 2" xfId="16995"/>
    <cellStyle name="Обычный 10 9 6 2 2" xfId="46850"/>
    <cellStyle name="Обычный 10 9 6 3" xfId="26945"/>
    <cellStyle name="Обычный 10 9 6 3 2" xfId="56800"/>
    <cellStyle name="Обычный 10 9 6 4" xfId="36900"/>
    <cellStyle name="Обычный 10 9 7" xfId="10360"/>
    <cellStyle name="Обычный 10 9 7 2" xfId="40215"/>
    <cellStyle name="Обычный 10 9 8" xfId="20309"/>
    <cellStyle name="Обычный 10 9 8 2" xfId="50164"/>
    <cellStyle name="Обычный 10 9 9" xfId="30264"/>
    <cellStyle name="Обычный 11" xfId="83"/>
    <cellStyle name="Обычный 11 10" xfId="399"/>
    <cellStyle name="Обычный 11 10 2" xfId="400"/>
    <cellStyle name="Обычный 11 10 2 2" xfId="401"/>
    <cellStyle name="Обычный 11 10 2 2 2" xfId="402"/>
    <cellStyle name="Обычный 11 10 2 2 2 2" xfId="5216"/>
    <cellStyle name="Обычный 11 10 2 2 2 2 2" xfId="15168"/>
    <cellStyle name="Обычный 11 10 2 2 2 2 2 2" xfId="45023"/>
    <cellStyle name="Обычный 11 10 2 2 2 2 3" xfId="25118"/>
    <cellStyle name="Обычный 11 10 2 2 2 2 3 2" xfId="54973"/>
    <cellStyle name="Обычный 11 10 2 2 2 2 4" xfId="35073"/>
    <cellStyle name="Обычный 11 10 2 2 2 3" xfId="7057"/>
    <cellStyle name="Обычный 11 10 2 2 2 3 2" xfId="17007"/>
    <cellStyle name="Обычный 11 10 2 2 2 3 2 2" xfId="46862"/>
    <cellStyle name="Обычный 11 10 2 2 2 3 3" xfId="26957"/>
    <cellStyle name="Обычный 11 10 2 2 2 3 3 2" xfId="56812"/>
    <cellStyle name="Обычный 11 10 2 2 2 3 4" xfId="36912"/>
    <cellStyle name="Обычный 11 10 2 2 2 4" xfId="10372"/>
    <cellStyle name="Обычный 11 10 2 2 2 4 2" xfId="40227"/>
    <cellStyle name="Обычный 11 10 2 2 2 5" xfId="20321"/>
    <cellStyle name="Обычный 11 10 2 2 2 5 2" xfId="50176"/>
    <cellStyle name="Обычный 11 10 2 2 2 6" xfId="30276"/>
    <cellStyle name="Обычный 11 10 2 2 3" xfId="4590"/>
    <cellStyle name="Обычный 11 10 2 2 3 2" xfId="14542"/>
    <cellStyle name="Обычный 11 10 2 2 3 2 2" xfId="44397"/>
    <cellStyle name="Обычный 11 10 2 2 3 3" xfId="24492"/>
    <cellStyle name="Обычный 11 10 2 2 3 3 2" xfId="54347"/>
    <cellStyle name="Обычный 11 10 2 2 3 4" xfId="34447"/>
    <cellStyle name="Обычный 11 10 2 2 4" xfId="7056"/>
    <cellStyle name="Обычный 11 10 2 2 4 2" xfId="17006"/>
    <cellStyle name="Обычный 11 10 2 2 4 2 2" xfId="46861"/>
    <cellStyle name="Обычный 11 10 2 2 4 3" xfId="26956"/>
    <cellStyle name="Обычный 11 10 2 2 4 3 2" xfId="56811"/>
    <cellStyle name="Обычный 11 10 2 2 4 4" xfId="36911"/>
    <cellStyle name="Обычный 11 10 2 2 5" xfId="10371"/>
    <cellStyle name="Обычный 11 10 2 2 5 2" xfId="40226"/>
    <cellStyle name="Обычный 11 10 2 2 6" xfId="20320"/>
    <cellStyle name="Обычный 11 10 2 2 6 2" xfId="50175"/>
    <cellStyle name="Обычный 11 10 2 2 7" xfId="30275"/>
    <cellStyle name="Обычный 11 10 2 3" xfId="403"/>
    <cellStyle name="Обычный 11 10 2 3 2" xfId="5217"/>
    <cellStyle name="Обычный 11 10 2 3 2 2" xfId="15169"/>
    <cellStyle name="Обычный 11 10 2 3 2 2 2" xfId="45024"/>
    <cellStyle name="Обычный 11 10 2 3 2 3" xfId="25119"/>
    <cellStyle name="Обычный 11 10 2 3 2 3 2" xfId="54974"/>
    <cellStyle name="Обычный 11 10 2 3 2 4" xfId="35074"/>
    <cellStyle name="Обычный 11 10 2 3 3" xfId="7058"/>
    <cellStyle name="Обычный 11 10 2 3 3 2" xfId="17008"/>
    <cellStyle name="Обычный 11 10 2 3 3 2 2" xfId="46863"/>
    <cellStyle name="Обычный 11 10 2 3 3 3" xfId="26958"/>
    <cellStyle name="Обычный 11 10 2 3 3 3 2" xfId="56813"/>
    <cellStyle name="Обычный 11 10 2 3 3 4" xfId="36913"/>
    <cellStyle name="Обычный 11 10 2 3 4" xfId="10373"/>
    <cellStyle name="Обычный 11 10 2 3 4 2" xfId="40228"/>
    <cellStyle name="Обычный 11 10 2 3 5" xfId="20322"/>
    <cellStyle name="Обычный 11 10 2 3 5 2" xfId="50177"/>
    <cellStyle name="Обычный 11 10 2 3 6" xfId="30277"/>
    <cellStyle name="Обычный 11 10 2 4" xfId="3767"/>
    <cellStyle name="Обычный 11 10 2 4 2" xfId="13719"/>
    <cellStyle name="Обычный 11 10 2 4 2 2" xfId="43574"/>
    <cellStyle name="Обычный 11 10 2 4 3" xfId="23669"/>
    <cellStyle name="Обычный 11 10 2 4 3 2" xfId="53524"/>
    <cellStyle name="Обычный 11 10 2 4 4" xfId="33624"/>
    <cellStyle name="Обычный 11 10 2 5" xfId="7055"/>
    <cellStyle name="Обычный 11 10 2 5 2" xfId="17005"/>
    <cellStyle name="Обычный 11 10 2 5 2 2" xfId="46860"/>
    <cellStyle name="Обычный 11 10 2 5 3" xfId="26955"/>
    <cellStyle name="Обычный 11 10 2 5 3 2" xfId="56810"/>
    <cellStyle name="Обычный 11 10 2 5 4" xfId="36910"/>
    <cellStyle name="Обычный 11 10 2 6" xfId="10370"/>
    <cellStyle name="Обычный 11 10 2 6 2" xfId="40225"/>
    <cellStyle name="Обычный 11 10 2 7" xfId="20319"/>
    <cellStyle name="Обычный 11 10 2 7 2" xfId="50174"/>
    <cellStyle name="Обычный 11 10 2 8" xfId="30274"/>
    <cellStyle name="Обычный 11 10 3" xfId="404"/>
    <cellStyle name="Обычный 11 10 3 2" xfId="405"/>
    <cellStyle name="Обычный 11 10 3 2 2" xfId="5218"/>
    <cellStyle name="Обычный 11 10 3 2 2 2" xfId="15170"/>
    <cellStyle name="Обычный 11 10 3 2 2 2 2" xfId="45025"/>
    <cellStyle name="Обычный 11 10 3 2 2 3" xfId="25120"/>
    <cellStyle name="Обычный 11 10 3 2 2 3 2" xfId="54975"/>
    <cellStyle name="Обычный 11 10 3 2 2 4" xfId="35075"/>
    <cellStyle name="Обычный 11 10 3 2 3" xfId="7060"/>
    <cellStyle name="Обычный 11 10 3 2 3 2" xfId="17010"/>
    <cellStyle name="Обычный 11 10 3 2 3 2 2" xfId="46865"/>
    <cellStyle name="Обычный 11 10 3 2 3 3" xfId="26960"/>
    <cellStyle name="Обычный 11 10 3 2 3 3 2" xfId="56815"/>
    <cellStyle name="Обычный 11 10 3 2 3 4" xfId="36915"/>
    <cellStyle name="Обычный 11 10 3 2 4" xfId="10375"/>
    <cellStyle name="Обычный 11 10 3 2 4 2" xfId="40230"/>
    <cellStyle name="Обычный 11 10 3 2 5" xfId="20324"/>
    <cellStyle name="Обычный 11 10 3 2 5 2" xfId="50179"/>
    <cellStyle name="Обычный 11 10 3 2 6" xfId="30279"/>
    <cellStyle name="Обычный 11 10 3 3" xfId="4546"/>
    <cellStyle name="Обычный 11 10 3 3 2" xfId="14498"/>
    <cellStyle name="Обычный 11 10 3 3 2 2" xfId="44353"/>
    <cellStyle name="Обычный 11 10 3 3 3" xfId="24448"/>
    <cellStyle name="Обычный 11 10 3 3 3 2" xfId="54303"/>
    <cellStyle name="Обычный 11 10 3 3 4" xfId="34403"/>
    <cellStyle name="Обычный 11 10 3 4" xfId="7059"/>
    <cellStyle name="Обычный 11 10 3 4 2" xfId="17009"/>
    <cellStyle name="Обычный 11 10 3 4 2 2" xfId="46864"/>
    <cellStyle name="Обычный 11 10 3 4 3" xfId="26959"/>
    <cellStyle name="Обычный 11 10 3 4 3 2" xfId="56814"/>
    <cellStyle name="Обычный 11 10 3 4 4" xfId="36914"/>
    <cellStyle name="Обычный 11 10 3 5" xfId="10374"/>
    <cellStyle name="Обычный 11 10 3 5 2" xfId="40229"/>
    <cellStyle name="Обычный 11 10 3 6" xfId="20323"/>
    <cellStyle name="Обычный 11 10 3 6 2" xfId="50178"/>
    <cellStyle name="Обычный 11 10 3 7" xfId="30278"/>
    <cellStyle name="Обычный 11 10 4" xfId="406"/>
    <cellStyle name="Обычный 11 10 4 2" xfId="5219"/>
    <cellStyle name="Обычный 11 10 4 2 2" xfId="15171"/>
    <cellStyle name="Обычный 11 10 4 2 2 2" xfId="45026"/>
    <cellStyle name="Обычный 11 10 4 2 3" xfId="25121"/>
    <cellStyle name="Обычный 11 10 4 2 3 2" xfId="54976"/>
    <cellStyle name="Обычный 11 10 4 2 4" xfId="35076"/>
    <cellStyle name="Обычный 11 10 4 3" xfId="7061"/>
    <cellStyle name="Обычный 11 10 4 3 2" xfId="17011"/>
    <cellStyle name="Обычный 11 10 4 3 2 2" xfId="46866"/>
    <cellStyle name="Обычный 11 10 4 3 3" xfId="26961"/>
    <cellStyle name="Обычный 11 10 4 3 3 2" xfId="56816"/>
    <cellStyle name="Обычный 11 10 4 3 4" xfId="36916"/>
    <cellStyle name="Обычный 11 10 4 4" xfId="10376"/>
    <cellStyle name="Обычный 11 10 4 4 2" xfId="40231"/>
    <cellStyle name="Обычный 11 10 4 5" xfId="20325"/>
    <cellStyle name="Обычный 11 10 4 5 2" xfId="50180"/>
    <cellStyle name="Обычный 11 10 4 6" xfId="30280"/>
    <cellStyle name="Обычный 11 10 5" xfId="3723"/>
    <cellStyle name="Обычный 11 10 5 2" xfId="13675"/>
    <cellStyle name="Обычный 11 10 5 2 2" xfId="43530"/>
    <cellStyle name="Обычный 11 10 5 3" xfId="23625"/>
    <cellStyle name="Обычный 11 10 5 3 2" xfId="53480"/>
    <cellStyle name="Обычный 11 10 5 4" xfId="33580"/>
    <cellStyle name="Обычный 11 10 6" xfId="7054"/>
    <cellStyle name="Обычный 11 10 6 2" xfId="17004"/>
    <cellStyle name="Обычный 11 10 6 2 2" xfId="46859"/>
    <cellStyle name="Обычный 11 10 6 3" xfId="26954"/>
    <cellStyle name="Обычный 11 10 6 3 2" xfId="56809"/>
    <cellStyle name="Обычный 11 10 6 4" xfId="36909"/>
    <cellStyle name="Обычный 11 10 7" xfId="10369"/>
    <cellStyle name="Обычный 11 10 7 2" xfId="40224"/>
    <cellStyle name="Обычный 11 10 8" xfId="20318"/>
    <cellStyle name="Обычный 11 10 8 2" xfId="50173"/>
    <cellStyle name="Обычный 11 10 9" xfId="30273"/>
    <cellStyle name="Обычный 11 11" xfId="407"/>
    <cellStyle name="Обычный 11 11 2" xfId="408"/>
    <cellStyle name="Обычный 11 11 2 2" xfId="409"/>
    <cellStyle name="Обычный 11 11 2 2 2" xfId="5220"/>
    <cellStyle name="Обычный 11 11 2 2 2 2" xfId="15172"/>
    <cellStyle name="Обычный 11 11 2 2 2 2 2" xfId="45027"/>
    <cellStyle name="Обычный 11 11 2 2 2 3" xfId="25122"/>
    <cellStyle name="Обычный 11 11 2 2 2 3 2" xfId="54977"/>
    <cellStyle name="Обычный 11 11 2 2 2 4" xfId="35077"/>
    <cellStyle name="Обычный 11 11 2 2 3" xfId="7064"/>
    <cellStyle name="Обычный 11 11 2 2 3 2" xfId="17014"/>
    <cellStyle name="Обычный 11 11 2 2 3 2 2" xfId="46869"/>
    <cellStyle name="Обычный 11 11 2 2 3 3" xfId="26964"/>
    <cellStyle name="Обычный 11 11 2 2 3 3 2" xfId="56819"/>
    <cellStyle name="Обычный 11 11 2 2 3 4" xfId="36919"/>
    <cellStyle name="Обычный 11 11 2 2 4" xfId="10379"/>
    <cellStyle name="Обычный 11 11 2 2 4 2" xfId="40234"/>
    <cellStyle name="Обычный 11 11 2 2 5" xfId="20328"/>
    <cellStyle name="Обычный 11 11 2 2 5 2" xfId="50183"/>
    <cellStyle name="Обычный 11 11 2 2 6" xfId="30283"/>
    <cellStyle name="Обычный 11 11 2 3" xfId="4589"/>
    <cellStyle name="Обычный 11 11 2 3 2" xfId="14541"/>
    <cellStyle name="Обычный 11 11 2 3 2 2" xfId="44396"/>
    <cellStyle name="Обычный 11 11 2 3 3" xfId="24491"/>
    <cellStyle name="Обычный 11 11 2 3 3 2" xfId="54346"/>
    <cellStyle name="Обычный 11 11 2 3 4" xfId="34446"/>
    <cellStyle name="Обычный 11 11 2 4" xfId="7063"/>
    <cellStyle name="Обычный 11 11 2 4 2" xfId="17013"/>
    <cellStyle name="Обычный 11 11 2 4 2 2" xfId="46868"/>
    <cellStyle name="Обычный 11 11 2 4 3" xfId="26963"/>
    <cellStyle name="Обычный 11 11 2 4 3 2" xfId="56818"/>
    <cellStyle name="Обычный 11 11 2 4 4" xfId="36918"/>
    <cellStyle name="Обычный 11 11 2 5" xfId="10378"/>
    <cellStyle name="Обычный 11 11 2 5 2" xfId="40233"/>
    <cellStyle name="Обычный 11 11 2 6" xfId="20327"/>
    <cellStyle name="Обычный 11 11 2 6 2" xfId="50182"/>
    <cellStyle name="Обычный 11 11 2 7" xfId="30282"/>
    <cellStyle name="Обычный 11 11 3" xfId="410"/>
    <cellStyle name="Обычный 11 11 3 2" xfId="5221"/>
    <cellStyle name="Обычный 11 11 3 2 2" xfId="15173"/>
    <cellStyle name="Обычный 11 11 3 2 2 2" xfId="45028"/>
    <cellStyle name="Обычный 11 11 3 2 3" xfId="25123"/>
    <cellStyle name="Обычный 11 11 3 2 3 2" xfId="54978"/>
    <cellStyle name="Обычный 11 11 3 2 4" xfId="35078"/>
    <cellStyle name="Обычный 11 11 3 3" xfId="7065"/>
    <cellStyle name="Обычный 11 11 3 3 2" xfId="17015"/>
    <cellStyle name="Обычный 11 11 3 3 2 2" xfId="46870"/>
    <cellStyle name="Обычный 11 11 3 3 3" xfId="26965"/>
    <cellStyle name="Обычный 11 11 3 3 3 2" xfId="56820"/>
    <cellStyle name="Обычный 11 11 3 3 4" xfId="36920"/>
    <cellStyle name="Обычный 11 11 3 4" xfId="10380"/>
    <cellStyle name="Обычный 11 11 3 4 2" xfId="40235"/>
    <cellStyle name="Обычный 11 11 3 5" xfId="20329"/>
    <cellStyle name="Обычный 11 11 3 5 2" xfId="50184"/>
    <cellStyle name="Обычный 11 11 3 6" xfId="30284"/>
    <cellStyle name="Обычный 11 11 4" xfId="3766"/>
    <cellStyle name="Обычный 11 11 4 2" xfId="13718"/>
    <cellStyle name="Обычный 11 11 4 2 2" xfId="43573"/>
    <cellStyle name="Обычный 11 11 4 3" xfId="23668"/>
    <cellStyle name="Обычный 11 11 4 3 2" xfId="53523"/>
    <cellStyle name="Обычный 11 11 4 4" xfId="33623"/>
    <cellStyle name="Обычный 11 11 5" xfId="7062"/>
    <cellStyle name="Обычный 11 11 5 2" xfId="17012"/>
    <cellStyle name="Обычный 11 11 5 2 2" xfId="46867"/>
    <cellStyle name="Обычный 11 11 5 3" xfId="26962"/>
    <cellStyle name="Обычный 11 11 5 3 2" xfId="56817"/>
    <cellStyle name="Обычный 11 11 5 4" xfId="36917"/>
    <cellStyle name="Обычный 11 11 6" xfId="10377"/>
    <cellStyle name="Обычный 11 11 6 2" xfId="40232"/>
    <cellStyle name="Обычный 11 11 7" xfId="20326"/>
    <cellStyle name="Обычный 11 11 7 2" xfId="50181"/>
    <cellStyle name="Обычный 11 11 8" xfId="30281"/>
    <cellStyle name="Обычный 11 12" xfId="411"/>
    <cellStyle name="Обычный 11 12 2" xfId="412"/>
    <cellStyle name="Обычный 11 12 2 2" xfId="413"/>
    <cellStyle name="Обычный 11 12 2 2 2" xfId="5222"/>
    <cellStyle name="Обычный 11 12 2 2 2 2" xfId="15174"/>
    <cellStyle name="Обычный 11 12 2 2 2 2 2" xfId="45029"/>
    <cellStyle name="Обычный 11 12 2 2 2 3" xfId="25124"/>
    <cellStyle name="Обычный 11 12 2 2 2 3 2" xfId="54979"/>
    <cellStyle name="Обычный 11 12 2 2 2 4" xfId="35079"/>
    <cellStyle name="Обычный 11 12 2 2 3" xfId="7068"/>
    <cellStyle name="Обычный 11 12 2 2 3 2" xfId="17018"/>
    <cellStyle name="Обычный 11 12 2 2 3 2 2" xfId="46873"/>
    <cellStyle name="Обычный 11 12 2 2 3 3" xfId="26968"/>
    <cellStyle name="Обычный 11 12 2 2 3 3 2" xfId="56823"/>
    <cellStyle name="Обычный 11 12 2 2 3 4" xfId="36923"/>
    <cellStyle name="Обычный 11 12 2 2 4" xfId="10383"/>
    <cellStyle name="Обычный 11 12 2 2 4 2" xfId="40238"/>
    <cellStyle name="Обычный 11 12 2 2 5" xfId="20332"/>
    <cellStyle name="Обычный 11 12 2 2 5 2" xfId="50187"/>
    <cellStyle name="Обычный 11 12 2 2 6" xfId="30287"/>
    <cellStyle name="Обычный 11 12 2 3" xfId="4891"/>
    <cellStyle name="Обычный 11 12 2 3 2" xfId="14843"/>
    <cellStyle name="Обычный 11 12 2 3 2 2" xfId="44698"/>
    <cellStyle name="Обычный 11 12 2 3 3" xfId="24793"/>
    <cellStyle name="Обычный 11 12 2 3 3 2" xfId="54648"/>
    <cellStyle name="Обычный 11 12 2 3 4" xfId="34748"/>
    <cellStyle name="Обычный 11 12 2 4" xfId="7067"/>
    <cellStyle name="Обычный 11 12 2 4 2" xfId="17017"/>
    <cellStyle name="Обычный 11 12 2 4 2 2" xfId="46872"/>
    <cellStyle name="Обычный 11 12 2 4 3" xfId="26967"/>
    <cellStyle name="Обычный 11 12 2 4 3 2" xfId="56822"/>
    <cellStyle name="Обычный 11 12 2 4 4" xfId="36922"/>
    <cellStyle name="Обычный 11 12 2 5" xfId="10382"/>
    <cellStyle name="Обычный 11 12 2 5 2" xfId="40237"/>
    <cellStyle name="Обычный 11 12 2 6" xfId="20331"/>
    <cellStyle name="Обычный 11 12 2 6 2" xfId="50186"/>
    <cellStyle name="Обычный 11 12 2 7" xfId="30286"/>
    <cellStyle name="Обычный 11 12 3" xfId="414"/>
    <cellStyle name="Обычный 11 12 3 2" xfId="5223"/>
    <cellStyle name="Обычный 11 12 3 2 2" xfId="15175"/>
    <cellStyle name="Обычный 11 12 3 2 2 2" xfId="45030"/>
    <cellStyle name="Обычный 11 12 3 2 3" xfId="25125"/>
    <cellStyle name="Обычный 11 12 3 2 3 2" xfId="54980"/>
    <cellStyle name="Обычный 11 12 3 2 4" xfId="35080"/>
    <cellStyle name="Обычный 11 12 3 3" xfId="7069"/>
    <cellStyle name="Обычный 11 12 3 3 2" xfId="17019"/>
    <cellStyle name="Обычный 11 12 3 3 2 2" xfId="46874"/>
    <cellStyle name="Обычный 11 12 3 3 3" xfId="26969"/>
    <cellStyle name="Обычный 11 12 3 3 3 2" xfId="56824"/>
    <cellStyle name="Обычный 11 12 3 3 4" xfId="36924"/>
    <cellStyle name="Обычный 11 12 3 4" xfId="10384"/>
    <cellStyle name="Обычный 11 12 3 4 2" xfId="40239"/>
    <cellStyle name="Обычный 11 12 3 5" xfId="20333"/>
    <cellStyle name="Обычный 11 12 3 5 2" xfId="50188"/>
    <cellStyle name="Обычный 11 12 3 6" xfId="30288"/>
    <cellStyle name="Обычный 11 12 4" xfId="4068"/>
    <cellStyle name="Обычный 11 12 4 2" xfId="14020"/>
    <cellStyle name="Обычный 11 12 4 2 2" xfId="43875"/>
    <cellStyle name="Обычный 11 12 4 3" xfId="23970"/>
    <cellStyle name="Обычный 11 12 4 3 2" xfId="53825"/>
    <cellStyle name="Обычный 11 12 4 4" xfId="33925"/>
    <cellStyle name="Обычный 11 12 5" xfId="7066"/>
    <cellStyle name="Обычный 11 12 5 2" xfId="17016"/>
    <cellStyle name="Обычный 11 12 5 2 2" xfId="46871"/>
    <cellStyle name="Обычный 11 12 5 3" xfId="26966"/>
    <cellStyle name="Обычный 11 12 5 3 2" xfId="56821"/>
    <cellStyle name="Обычный 11 12 5 4" xfId="36921"/>
    <cellStyle name="Обычный 11 12 6" xfId="10381"/>
    <cellStyle name="Обычный 11 12 6 2" xfId="40236"/>
    <cellStyle name="Обычный 11 12 7" xfId="20330"/>
    <cellStyle name="Обычный 11 12 7 2" xfId="50185"/>
    <cellStyle name="Обычный 11 12 8" xfId="30285"/>
    <cellStyle name="Обычный 11 13" xfId="415"/>
    <cellStyle name="Обычный 11 13 2" xfId="416"/>
    <cellStyle name="Обычный 11 13 2 2" xfId="417"/>
    <cellStyle name="Обычный 11 13 2 2 2" xfId="5224"/>
    <cellStyle name="Обычный 11 13 2 2 2 2" xfId="15176"/>
    <cellStyle name="Обычный 11 13 2 2 2 2 2" xfId="45031"/>
    <cellStyle name="Обычный 11 13 2 2 2 3" xfId="25126"/>
    <cellStyle name="Обычный 11 13 2 2 2 3 2" xfId="54981"/>
    <cellStyle name="Обычный 11 13 2 2 2 4" xfId="35081"/>
    <cellStyle name="Обычный 11 13 2 2 3" xfId="7072"/>
    <cellStyle name="Обычный 11 13 2 2 3 2" xfId="17022"/>
    <cellStyle name="Обычный 11 13 2 2 3 2 2" xfId="46877"/>
    <cellStyle name="Обычный 11 13 2 2 3 3" xfId="26972"/>
    <cellStyle name="Обычный 11 13 2 2 3 3 2" xfId="56827"/>
    <cellStyle name="Обычный 11 13 2 2 3 4" xfId="36927"/>
    <cellStyle name="Обычный 11 13 2 2 4" xfId="10387"/>
    <cellStyle name="Обычный 11 13 2 2 4 2" xfId="40242"/>
    <cellStyle name="Обычный 11 13 2 2 5" xfId="20336"/>
    <cellStyle name="Обычный 11 13 2 2 5 2" xfId="50191"/>
    <cellStyle name="Обычный 11 13 2 2 6" xfId="30291"/>
    <cellStyle name="Обычный 11 13 2 3" xfId="4978"/>
    <cellStyle name="Обычный 11 13 2 3 2" xfId="14930"/>
    <cellStyle name="Обычный 11 13 2 3 2 2" xfId="44785"/>
    <cellStyle name="Обычный 11 13 2 3 3" xfId="24880"/>
    <cellStyle name="Обычный 11 13 2 3 3 2" xfId="54735"/>
    <cellStyle name="Обычный 11 13 2 3 4" xfId="34835"/>
    <cellStyle name="Обычный 11 13 2 4" xfId="7071"/>
    <cellStyle name="Обычный 11 13 2 4 2" xfId="17021"/>
    <cellStyle name="Обычный 11 13 2 4 2 2" xfId="46876"/>
    <cellStyle name="Обычный 11 13 2 4 3" xfId="26971"/>
    <cellStyle name="Обычный 11 13 2 4 3 2" xfId="56826"/>
    <cellStyle name="Обычный 11 13 2 4 4" xfId="36926"/>
    <cellStyle name="Обычный 11 13 2 5" xfId="10386"/>
    <cellStyle name="Обычный 11 13 2 5 2" xfId="40241"/>
    <cellStyle name="Обычный 11 13 2 6" xfId="20335"/>
    <cellStyle name="Обычный 11 13 2 6 2" xfId="50190"/>
    <cellStyle name="Обычный 11 13 2 7" xfId="30290"/>
    <cellStyle name="Обычный 11 13 3" xfId="418"/>
    <cellStyle name="Обычный 11 13 3 2" xfId="5225"/>
    <cellStyle name="Обычный 11 13 3 2 2" xfId="15177"/>
    <cellStyle name="Обычный 11 13 3 2 2 2" xfId="45032"/>
    <cellStyle name="Обычный 11 13 3 2 3" xfId="25127"/>
    <cellStyle name="Обычный 11 13 3 2 3 2" xfId="54982"/>
    <cellStyle name="Обычный 11 13 3 2 4" xfId="35082"/>
    <cellStyle name="Обычный 11 13 3 3" xfId="7073"/>
    <cellStyle name="Обычный 11 13 3 3 2" xfId="17023"/>
    <cellStyle name="Обычный 11 13 3 3 2 2" xfId="46878"/>
    <cellStyle name="Обычный 11 13 3 3 3" xfId="26973"/>
    <cellStyle name="Обычный 11 13 3 3 3 2" xfId="56828"/>
    <cellStyle name="Обычный 11 13 3 3 4" xfId="36928"/>
    <cellStyle name="Обычный 11 13 3 4" xfId="10388"/>
    <cellStyle name="Обычный 11 13 3 4 2" xfId="40243"/>
    <cellStyle name="Обычный 11 13 3 5" xfId="20337"/>
    <cellStyle name="Обычный 11 13 3 5 2" xfId="50192"/>
    <cellStyle name="Обычный 11 13 3 6" xfId="30292"/>
    <cellStyle name="Обычный 11 13 4" xfId="4155"/>
    <cellStyle name="Обычный 11 13 4 2" xfId="14107"/>
    <cellStyle name="Обычный 11 13 4 2 2" xfId="43962"/>
    <cellStyle name="Обычный 11 13 4 3" xfId="24057"/>
    <cellStyle name="Обычный 11 13 4 3 2" xfId="53912"/>
    <cellStyle name="Обычный 11 13 4 4" xfId="34012"/>
    <cellStyle name="Обычный 11 13 5" xfId="7070"/>
    <cellStyle name="Обычный 11 13 5 2" xfId="17020"/>
    <cellStyle name="Обычный 11 13 5 2 2" xfId="46875"/>
    <cellStyle name="Обычный 11 13 5 3" xfId="26970"/>
    <cellStyle name="Обычный 11 13 5 3 2" xfId="56825"/>
    <cellStyle name="Обычный 11 13 5 4" xfId="36925"/>
    <cellStyle name="Обычный 11 13 6" xfId="10385"/>
    <cellStyle name="Обычный 11 13 6 2" xfId="40240"/>
    <cellStyle name="Обычный 11 13 7" xfId="20334"/>
    <cellStyle name="Обычный 11 13 7 2" xfId="50189"/>
    <cellStyle name="Обычный 11 13 8" xfId="30289"/>
    <cellStyle name="Обычный 11 14" xfId="419"/>
    <cellStyle name="Обычный 11 14 2" xfId="420"/>
    <cellStyle name="Обычный 11 14 2 2" xfId="5226"/>
    <cellStyle name="Обычный 11 14 2 2 2" xfId="15178"/>
    <cellStyle name="Обычный 11 14 2 2 2 2" xfId="45033"/>
    <cellStyle name="Обычный 11 14 2 2 3" xfId="25128"/>
    <cellStyle name="Обычный 11 14 2 2 3 2" xfId="54983"/>
    <cellStyle name="Обычный 11 14 2 2 4" xfId="35083"/>
    <cellStyle name="Обычный 11 14 2 3" xfId="7075"/>
    <cellStyle name="Обычный 11 14 2 3 2" xfId="17025"/>
    <cellStyle name="Обычный 11 14 2 3 2 2" xfId="46880"/>
    <cellStyle name="Обычный 11 14 2 3 3" xfId="26975"/>
    <cellStyle name="Обычный 11 14 2 3 3 2" xfId="56830"/>
    <cellStyle name="Обычный 11 14 2 3 4" xfId="36930"/>
    <cellStyle name="Обычный 11 14 2 4" xfId="10390"/>
    <cellStyle name="Обычный 11 14 2 4 2" xfId="40245"/>
    <cellStyle name="Обычный 11 14 2 5" xfId="20339"/>
    <cellStyle name="Обычный 11 14 2 5 2" xfId="50194"/>
    <cellStyle name="Обычный 11 14 2 6" xfId="30294"/>
    <cellStyle name="Обычный 11 14 3" xfId="4243"/>
    <cellStyle name="Обычный 11 14 3 2" xfId="14195"/>
    <cellStyle name="Обычный 11 14 3 2 2" xfId="44050"/>
    <cellStyle name="Обычный 11 14 3 3" xfId="24145"/>
    <cellStyle name="Обычный 11 14 3 3 2" xfId="54000"/>
    <cellStyle name="Обычный 11 14 3 4" xfId="34100"/>
    <cellStyle name="Обычный 11 14 4" xfId="7074"/>
    <cellStyle name="Обычный 11 14 4 2" xfId="17024"/>
    <cellStyle name="Обычный 11 14 4 2 2" xfId="46879"/>
    <cellStyle name="Обычный 11 14 4 3" xfId="26974"/>
    <cellStyle name="Обычный 11 14 4 3 2" xfId="56829"/>
    <cellStyle name="Обычный 11 14 4 4" xfId="36929"/>
    <cellStyle name="Обычный 11 14 5" xfId="10389"/>
    <cellStyle name="Обычный 11 14 5 2" xfId="40244"/>
    <cellStyle name="Обычный 11 14 6" xfId="20338"/>
    <cellStyle name="Обычный 11 14 6 2" xfId="50193"/>
    <cellStyle name="Обычный 11 14 7" xfId="30293"/>
    <cellStyle name="Обычный 11 15" xfId="421"/>
    <cellStyle name="Обычный 11 15 2" xfId="5059"/>
    <cellStyle name="Обычный 11 15 2 2" xfId="15011"/>
    <cellStyle name="Обычный 11 15 2 2 2" xfId="44866"/>
    <cellStyle name="Обычный 11 15 2 3" xfId="24961"/>
    <cellStyle name="Обычный 11 15 2 3 2" xfId="54816"/>
    <cellStyle name="Обычный 11 15 2 4" xfId="34916"/>
    <cellStyle name="Обычный 11 15 3" xfId="7076"/>
    <cellStyle name="Обычный 11 15 3 2" xfId="17026"/>
    <cellStyle name="Обычный 11 15 3 2 2" xfId="46881"/>
    <cellStyle name="Обычный 11 15 3 3" xfId="26976"/>
    <cellStyle name="Обычный 11 15 3 3 2" xfId="56831"/>
    <cellStyle name="Обычный 11 15 3 4" xfId="36931"/>
    <cellStyle name="Обычный 11 15 4" xfId="10391"/>
    <cellStyle name="Обычный 11 15 4 2" xfId="40246"/>
    <cellStyle name="Обычный 11 15 5" xfId="20340"/>
    <cellStyle name="Обычный 11 15 5 2" xfId="50195"/>
    <cellStyle name="Обычный 11 15 6" xfId="30295"/>
    <cellStyle name="Обычный 11 16" xfId="422"/>
    <cellStyle name="Обычный 11 16 2" xfId="6712"/>
    <cellStyle name="Обычный 11 16 2 2" xfId="16664"/>
    <cellStyle name="Обычный 11 16 2 2 2" xfId="46519"/>
    <cellStyle name="Обычный 11 16 2 3" xfId="26614"/>
    <cellStyle name="Обычный 11 16 2 3 2" xfId="56469"/>
    <cellStyle name="Обычный 11 16 2 4" xfId="36569"/>
    <cellStyle name="Обычный 11 16 3" xfId="7077"/>
    <cellStyle name="Обычный 11 16 3 2" xfId="17027"/>
    <cellStyle name="Обычный 11 16 3 2 2" xfId="46882"/>
    <cellStyle name="Обычный 11 16 3 3" xfId="26977"/>
    <cellStyle name="Обычный 11 16 3 3 2" xfId="56832"/>
    <cellStyle name="Обычный 11 16 3 4" xfId="36932"/>
    <cellStyle name="Обычный 11 16 4" xfId="10392"/>
    <cellStyle name="Обычный 11 16 4 2" xfId="40247"/>
    <cellStyle name="Обычный 11 16 5" xfId="20341"/>
    <cellStyle name="Обычный 11 16 5 2" xfId="50196"/>
    <cellStyle name="Обычный 11 16 6" xfId="30296"/>
    <cellStyle name="Обычный 11 17" xfId="398"/>
    <cellStyle name="Обычный 11 17 2" xfId="6723"/>
    <cellStyle name="Обычный 11 17 2 2" xfId="16673"/>
    <cellStyle name="Обычный 11 17 2 2 2" xfId="46528"/>
    <cellStyle name="Обычный 11 17 2 3" xfId="26623"/>
    <cellStyle name="Обычный 11 17 2 3 2" xfId="56478"/>
    <cellStyle name="Обычный 11 17 2 4" xfId="36578"/>
    <cellStyle name="Обычный 11 17 3" xfId="7053"/>
    <cellStyle name="Обычный 11 17 3 2" xfId="17003"/>
    <cellStyle name="Обычный 11 17 3 2 2" xfId="46858"/>
    <cellStyle name="Обычный 11 17 3 3" xfId="26953"/>
    <cellStyle name="Обычный 11 17 3 3 2" xfId="56808"/>
    <cellStyle name="Обычный 11 17 3 4" xfId="36908"/>
    <cellStyle name="Обычный 11 17 4" xfId="10368"/>
    <cellStyle name="Обычный 11 17 4 2" xfId="40223"/>
    <cellStyle name="Обычный 11 17 5" xfId="20317"/>
    <cellStyle name="Обычный 11 17 5 2" xfId="50172"/>
    <cellStyle name="Обычный 11 17 6" xfId="30272"/>
    <cellStyle name="Обычный 11 18" xfId="3419"/>
    <cellStyle name="Обычный 11 18 2" xfId="13372"/>
    <cellStyle name="Обычный 11 18 2 2" xfId="43227"/>
    <cellStyle name="Обычный 11 18 3" xfId="23322"/>
    <cellStyle name="Обычный 11 18 3 2" xfId="53177"/>
    <cellStyle name="Обычный 11 18 4" xfId="33277"/>
    <cellStyle name="Обычный 11 2" xfId="423"/>
    <cellStyle name="Обычный 11 2 10" xfId="424"/>
    <cellStyle name="Обычный 11 2 10 2" xfId="425"/>
    <cellStyle name="Обычный 11 2 10 2 2" xfId="426"/>
    <cellStyle name="Обычный 11 2 10 2 2 2" xfId="5227"/>
    <cellStyle name="Обычный 11 2 10 2 2 2 2" xfId="15179"/>
    <cellStyle name="Обычный 11 2 10 2 2 2 2 2" xfId="45034"/>
    <cellStyle name="Обычный 11 2 10 2 2 2 3" xfId="25129"/>
    <cellStyle name="Обычный 11 2 10 2 2 2 3 2" xfId="54984"/>
    <cellStyle name="Обычный 11 2 10 2 2 2 4" xfId="35084"/>
    <cellStyle name="Обычный 11 2 10 2 2 3" xfId="7081"/>
    <cellStyle name="Обычный 11 2 10 2 2 3 2" xfId="17031"/>
    <cellStyle name="Обычный 11 2 10 2 2 3 2 2" xfId="46886"/>
    <cellStyle name="Обычный 11 2 10 2 2 3 3" xfId="26981"/>
    <cellStyle name="Обычный 11 2 10 2 2 3 3 2" xfId="56836"/>
    <cellStyle name="Обычный 11 2 10 2 2 3 4" xfId="36936"/>
    <cellStyle name="Обычный 11 2 10 2 2 4" xfId="10396"/>
    <cellStyle name="Обычный 11 2 10 2 2 4 2" xfId="40251"/>
    <cellStyle name="Обычный 11 2 10 2 2 5" xfId="20345"/>
    <cellStyle name="Обычный 11 2 10 2 2 5 2" xfId="50200"/>
    <cellStyle name="Обычный 11 2 10 2 2 6" xfId="30300"/>
    <cellStyle name="Обычный 11 2 10 2 3" xfId="4591"/>
    <cellStyle name="Обычный 11 2 10 2 3 2" xfId="14543"/>
    <cellStyle name="Обычный 11 2 10 2 3 2 2" xfId="44398"/>
    <cellStyle name="Обычный 11 2 10 2 3 3" xfId="24493"/>
    <cellStyle name="Обычный 11 2 10 2 3 3 2" xfId="54348"/>
    <cellStyle name="Обычный 11 2 10 2 3 4" xfId="34448"/>
    <cellStyle name="Обычный 11 2 10 2 4" xfId="7080"/>
    <cellStyle name="Обычный 11 2 10 2 4 2" xfId="17030"/>
    <cellStyle name="Обычный 11 2 10 2 4 2 2" xfId="46885"/>
    <cellStyle name="Обычный 11 2 10 2 4 3" xfId="26980"/>
    <cellStyle name="Обычный 11 2 10 2 4 3 2" xfId="56835"/>
    <cellStyle name="Обычный 11 2 10 2 4 4" xfId="36935"/>
    <cellStyle name="Обычный 11 2 10 2 5" xfId="10395"/>
    <cellStyle name="Обычный 11 2 10 2 5 2" xfId="40250"/>
    <cellStyle name="Обычный 11 2 10 2 6" xfId="20344"/>
    <cellStyle name="Обычный 11 2 10 2 6 2" xfId="50199"/>
    <cellStyle name="Обычный 11 2 10 2 7" xfId="30299"/>
    <cellStyle name="Обычный 11 2 10 3" xfId="427"/>
    <cellStyle name="Обычный 11 2 10 3 2" xfId="5228"/>
    <cellStyle name="Обычный 11 2 10 3 2 2" xfId="15180"/>
    <cellStyle name="Обычный 11 2 10 3 2 2 2" xfId="45035"/>
    <cellStyle name="Обычный 11 2 10 3 2 3" xfId="25130"/>
    <cellStyle name="Обычный 11 2 10 3 2 3 2" xfId="54985"/>
    <cellStyle name="Обычный 11 2 10 3 2 4" xfId="35085"/>
    <cellStyle name="Обычный 11 2 10 3 3" xfId="7082"/>
    <cellStyle name="Обычный 11 2 10 3 3 2" xfId="17032"/>
    <cellStyle name="Обычный 11 2 10 3 3 2 2" xfId="46887"/>
    <cellStyle name="Обычный 11 2 10 3 3 3" xfId="26982"/>
    <cellStyle name="Обычный 11 2 10 3 3 3 2" xfId="56837"/>
    <cellStyle name="Обычный 11 2 10 3 3 4" xfId="36937"/>
    <cellStyle name="Обычный 11 2 10 3 4" xfId="10397"/>
    <cellStyle name="Обычный 11 2 10 3 4 2" xfId="40252"/>
    <cellStyle name="Обычный 11 2 10 3 5" xfId="20346"/>
    <cellStyle name="Обычный 11 2 10 3 5 2" xfId="50201"/>
    <cellStyle name="Обычный 11 2 10 3 6" xfId="30301"/>
    <cellStyle name="Обычный 11 2 10 4" xfId="3768"/>
    <cellStyle name="Обычный 11 2 10 4 2" xfId="13720"/>
    <cellStyle name="Обычный 11 2 10 4 2 2" xfId="43575"/>
    <cellStyle name="Обычный 11 2 10 4 3" xfId="23670"/>
    <cellStyle name="Обычный 11 2 10 4 3 2" xfId="53525"/>
    <cellStyle name="Обычный 11 2 10 4 4" xfId="33625"/>
    <cellStyle name="Обычный 11 2 10 5" xfId="7079"/>
    <cellStyle name="Обычный 11 2 10 5 2" xfId="17029"/>
    <cellStyle name="Обычный 11 2 10 5 2 2" xfId="46884"/>
    <cellStyle name="Обычный 11 2 10 5 3" xfId="26979"/>
    <cellStyle name="Обычный 11 2 10 5 3 2" xfId="56834"/>
    <cellStyle name="Обычный 11 2 10 5 4" xfId="36934"/>
    <cellStyle name="Обычный 11 2 10 6" xfId="10394"/>
    <cellStyle name="Обычный 11 2 10 6 2" xfId="40249"/>
    <cellStyle name="Обычный 11 2 10 7" xfId="20343"/>
    <cellStyle name="Обычный 11 2 10 7 2" xfId="50198"/>
    <cellStyle name="Обычный 11 2 10 8" xfId="30298"/>
    <cellStyle name="Обычный 11 2 11" xfId="428"/>
    <cellStyle name="Обычный 11 2 11 2" xfId="429"/>
    <cellStyle name="Обычный 11 2 11 2 2" xfId="430"/>
    <cellStyle name="Обычный 11 2 11 2 2 2" xfId="5229"/>
    <cellStyle name="Обычный 11 2 11 2 2 2 2" xfId="15181"/>
    <cellStyle name="Обычный 11 2 11 2 2 2 2 2" xfId="45036"/>
    <cellStyle name="Обычный 11 2 11 2 2 2 3" xfId="25131"/>
    <cellStyle name="Обычный 11 2 11 2 2 2 3 2" xfId="54986"/>
    <cellStyle name="Обычный 11 2 11 2 2 2 4" xfId="35086"/>
    <cellStyle name="Обычный 11 2 11 2 2 3" xfId="7085"/>
    <cellStyle name="Обычный 11 2 11 2 2 3 2" xfId="17035"/>
    <cellStyle name="Обычный 11 2 11 2 2 3 2 2" xfId="46890"/>
    <cellStyle name="Обычный 11 2 11 2 2 3 3" xfId="26985"/>
    <cellStyle name="Обычный 11 2 11 2 2 3 3 2" xfId="56840"/>
    <cellStyle name="Обычный 11 2 11 2 2 3 4" xfId="36940"/>
    <cellStyle name="Обычный 11 2 11 2 2 4" xfId="10400"/>
    <cellStyle name="Обычный 11 2 11 2 2 4 2" xfId="40255"/>
    <cellStyle name="Обычный 11 2 11 2 2 5" xfId="20349"/>
    <cellStyle name="Обычный 11 2 11 2 2 5 2" xfId="50204"/>
    <cellStyle name="Обычный 11 2 11 2 2 6" xfId="30304"/>
    <cellStyle name="Обычный 11 2 11 2 3" xfId="4892"/>
    <cellStyle name="Обычный 11 2 11 2 3 2" xfId="14844"/>
    <cellStyle name="Обычный 11 2 11 2 3 2 2" xfId="44699"/>
    <cellStyle name="Обычный 11 2 11 2 3 3" xfId="24794"/>
    <cellStyle name="Обычный 11 2 11 2 3 3 2" xfId="54649"/>
    <cellStyle name="Обычный 11 2 11 2 3 4" xfId="34749"/>
    <cellStyle name="Обычный 11 2 11 2 4" xfId="7084"/>
    <cellStyle name="Обычный 11 2 11 2 4 2" xfId="17034"/>
    <cellStyle name="Обычный 11 2 11 2 4 2 2" xfId="46889"/>
    <cellStyle name="Обычный 11 2 11 2 4 3" xfId="26984"/>
    <cellStyle name="Обычный 11 2 11 2 4 3 2" xfId="56839"/>
    <cellStyle name="Обычный 11 2 11 2 4 4" xfId="36939"/>
    <cellStyle name="Обычный 11 2 11 2 5" xfId="10399"/>
    <cellStyle name="Обычный 11 2 11 2 5 2" xfId="40254"/>
    <cellStyle name="Обычный 11 2 11 2 6" xfId="20348"/>
    <cellStyle name="Обычный 11 2 11 2 6 2" xfId="50203"/>
    <cellStyle name="Обычный 11 2 11 2 7" xfId="30303"/>
    <cellStyle name="Обычный 11 2 11 3" xfId="431"/>
    <cellStyle name="Обычный 11 2 11 3 2" xfId="5230"/>
    <cellStyle name="Обычный 11 2 11 3 2 2" xfId="15182"/>
    <cellStyle name="Обычный 11 2 11 3 2 2 2" xfId="45037"/>
    <cellStyle name="Обычный 11 2 11 3 2 3" xfId="25132"/>
    <cellStyle name="Обычный 11 2 11 3 2 3 2" xfId="54987"/>
    <cellStyle name="Обычный 11 2 11 3 2 4" xfId="35087"/>
    <cellStyle name="Обычный 11 2 11 3 3" xfId="7086"/>
    <cellStyle name="Обычный 11 2 11 3 3 2" xfId="17036"/>
    <cellStyle name="Обычный 11 2 11 3 3 2 2" xfId="46891"/>
    <cellStyle name="Обычный 11 2 11 3 3 3" xfId="26986"/>
    <cellStyle name="Обычный 11 2 11 3 3 3 2" xfId="56841"/>
    <cellStyle name="Обычный 11 2 11 3 3 4" xfId="36941"/>
    <cellStyle name="Обычный 11 2 11 3 4" xfId="10401"/>
    <cellStyle name="Обычный 11 2 11 3 4 2" xfId="40256"/>
    <cellStyle name="Обычный 11 2 11 3 5" xfId="20350"/>
    <cellStyle name="Обычный 11 2 11 3 5 2" xfId="50205"/>
    <cellStyle name="Обычный 11 2 11 3 6" xfId="30305"/>
    <cellStyle name="Обычный 11 2 11 4" xfId="4069"/>
    <cellStyle name="Обычный 11 2 11 4 2" xfId="14021"/>
    <cellStyle name="Обычный 11 2 11 4 2 2" xfId="43876"/>
    <cellStyle name="Обычный 11 2 11 4 3" xfId="23971"/>
    <cellStyle name="Обычный 11 2 11 4 3 2" xfId="53826"/>
    <cellStyle name="Обычный 11 2 11 4 4" xfId="33926"/>
    <cellStyle name="Обычный 11 2 11 5" xfId="7083"/>
    <cellStyle name="Обычный 11 2 11 5 2" xfId="17033"/>
    <cellStyle name="Обычный 11 2 11 5 2 2" xfId="46888"/>
    <cellStyle name="Обычный 11 2 11 5 3" xfId="26983"/>
    <cellStyle name="Обычный 11 2 11 5 3 2" xfId="56838"/>
    <cellStyle name="Обычный 11 2 11 5 4" xfId="36938"/>
    <cellStyle name="Обычный 11 2 11 6" xfId="10398"/>
    <cellStyle name="Обычный 11 2 11 6 2" xfId="40253"/>
    <cellStyle name="Обычный 11 2 11 7" xfId="20347"/>
    <cellStyle name="Обычный 11 2 11 7 2" xfId="50202"/>
    <cellStyle name="Обычный 11 2 11 8" xfId="30302"/>
    <cellStyle name="Обычный 11 2 12" xfId="432"/>
    <cellStyle name="Обычный 11 2 12 2" xfId="433"/>
    <cellStyle name="Обычный 11 2 12 2 2" xfId="434"/>
    <cellStyle name="Обычный 11 2 12 2 2 2" xfId="5231"/>
    <cellStyle name="Обычный 11 2 12 2 2 2 2" xfId="15183"/>
    <cellStyle name="Обычный 11 2 12 2 2 2 2 2" xfId="45038"/>
    <cellStyle name="Обычный 11 2 12 2 2 2 3" xfId="25133"/>
    <cellStyle name="Обычный 11 2 12 2 2 2 3 2" xfId="54988"/>
    <cellStyle name="Обычный 11 2 12 2 2 2 4" xfId="35088"/>
    <cellStyle name="Обычный 11 2 12 2 2 3" xfId="7089"/>
    <cellStyle name="Обычный 11 2 12 2 2 3 2" xfId="17039"/>
    <cellStyle name="Обычный 11 2 12 2 2 3 2 2" xfId="46894"/>
    <cellStyle name="Обычный 11 2 12 2 2 3 3" xfId="26989"/>
    <cellStyle name="Обычный 11 2 12 2 2 3 3 2" xfId="56844"/>
    <cellStyle name="Обычный 11 2 12 2 2 3 4" xfId="36944"/>
    <cellStyle name="Обычный 11 2 12 2 2 4" xfId="10404"/>
    <cellStyle name="Обычный 11 2 12 2 2 4 2" xfId="40259"/>
    <cellStyle name="Обычный 11 2 12 2 2 5" xfId="20353"/>
    <cellStyle name="Обычный 11 2 12 2 2 5 2" xfId="50208"/>
    <cellStyle name="Обычный 11 2 12 2 2 6" xfId="30308"/>
    <cellStyle name="Обычный 11 2 12 2 3" xfId="4979"/>
    <cellStyle name="Обычный 11 2 12 2 3 2" xfId="14931"/>
    <cellStyle name="Обычный 11 2 12 2 3 2 2" xfId="44786"/>
    <cellStyle name="Обычный 11 2 12 2 3 3" xfId="24881"/>
    <cellStyle name="Обычный 11 2 12 2 3 3 2" xfId="54736"/>
    <cellStyle name="Обычный 11 2 12 2 3 4" xfId="34836"/>
    <cellStyle name="Обычный 11 2 12 2 4" xfId="7088"/>
    <cellStyle name="Обычный 11 2 12 2 4 2" xfId="17038"/>
    <cellStyle name="Обычный 11 2 12 2 4 2 2" xfId="46893"/>
    <cellStyle name="Обычный 11 2 12 2 4 3" xfId="26988"/>
    <cellStyle name="Обычный 11 2 12 2 4 3 2" xfId="56843"/>
    <cellStyle name="Обычный 11 2 12 2 4 4" xfId="36943"/>
    <cellStyle name="Обычный 11 2 12 2 5" xfId="10403"/>
    <cellStyle name="Обычный 11 2 12 2 5 2" xfId="40258"/>
    <cellStyle name="Обычный 11 2 12 2 6" xfId="20352"/>
    <cellStyle name="Обычный 11 2 12 2 6 2" xfId="50207"/>
    <cellStyle name="Обычный 11 2 12 2 7" xfId="30307"/>
    <cellStyle name="Обычный 11 2 12 3" xfId="435"/>
    <cellStyle name="Обычный 11 2 12 3 2" xfId="5232"/>
    <cellStyle name="Обычный 11 2 12 3 2 2" xfId="15184"/>
    <cellStyle name="Обычный 11 2 12 3 2 2 2" xfId="45039"/>
    <cellStyle name="Обычный 11 2 12 3 2 3" xfId="25134"/>
    <cellStyle name="Обычный 11 2 12 3 2 3 2" xfId="54989"/>
    <cellStyle name="Обычный 11 2 12 3 2 4" xfId="35089"/>
    <cellStyle name="Обычный 11 2 12 3 3" xfId="7090"/>
    <cellStyle name="Обычный 11 2 12 3 3 2" xfId="17040"/>
    <cellStyle name="Обычный 11 2 12 3 3 2 2" xfId="46895"/>
    <cellStyle name="Обычный 11 2 12 3 3 3" xfId="26990"/>
    <cellStyle name="Обычный 11 2 12 3 3 3 2" xfId="56845"/>
    <cellStyle name="Обычный 11 2 12 3 3 4" xfId="36945"/>
    <cellStyle name="Обычный 11 2 12 3 4" xfId="10405"/>
    <cellStyle name="Обычный 11 2 12 3 4 2" xfId="40260"/>
    <cellStyle name="Обычный 11 2 12 3 5" xfId="20354"/>
    <cellStyle name="Обычный 11 2 12 3 5 2" xfId="50209"/>
    <cellStyle name="Обычный 11 2 12 3 6" xfId="30309"/>
    <cellStyle name="Обычный 11 2 12 4" xfId="4156"/>
    <cellStyle name="Обычный 11 2 12 4 2" xfId="14108"/>
    <cellStyle name="Обычный 11 2 12 4 2 2" xfId="43963"/>
    <cellStyle name="Обычный 11 2 12 4 3" xfId="24058"/>
    <cellStyle name="Обычный 11 2 12 4 3 2" xfId="53913"/>
    <cellStyle name="Обычный 11 2 12 4 4" xfId="34013"/>
    <cellStyle name="Обычный 11 2 12 5" xfId="7087"/>
    <cellStyle name="Обычный 11 2 12 5 2" xfId="17037"/>
    <cellStyle name="Обычный 11 2 12 5 2 2" xfId="46892"/>
    <cellStyle name="Обычный 11 2 12 5 3" xfId="26987"/>
    <cellStyle name="Обычный 11 2 12 5 3 2" xfId="56842"/>
    <cellStyle name="Обычный 11 2 12 5 4" xfId="36942"/>
    <cellStyle name="Обычный 11 2 12 6" xfId="10402"/>
    <cellStyle name="Обычный 11 2 12 6 2" xfId="40257"/>
    <cellStyle name="Обычный 11 2 12 7" xfId="20351"/>
    <cellStyle name="Обычный 11 2 12 7 2" xfId="50206"/>
    <cellStyle name="Обычный 11 2 12 8" xfId="30306"/>
    <cellStyle name="Обычный 11 2 13" xfId="436"/>
    <cellStyle name="Обычный 11 2 13 2" xfId="437"/>
    <cellStyle name="Обычный 11 2 13 2 2" xfId="5233"/>
    <cellStyle name="Обычный 11 2 13 2 2 2" xfId="15185"/>
    <cellStyle name="Обычный 11 2 13 2 2 2 2" xfId="45040"/>
    <cellStyle name="Обычный 11 2 13 2 2 3" xfId="25135"/>
    <cellStyle name="Обычный 11 2 13 2 2 3 2" xfId="54990"/>
    <cellStyle name="Обычный 11 2 13 2 2 4" xfId="35090"/>
    <cellStyle name="Обычный 11 2 13 2 3" xfId="7092"/>
    <cellStyle name="Обычный 11 2 13 2 3 2" xfId="17042"/>
    <cellStyle name="Обычный 11 2 13 2 3 2 2" xfId="46897"/>
    <cellStyle name="Обычный 11 2 13 2 3 3" xfId="26992"/>
    <cellStyle name="Обычный 11 2 13 2 3 3 2" xfId="56847"/>
    <cellStyle name="Обычный 11 2 13 2 3 4" xfId="36947"/>
    <cellStyle name="Обычный 11 2 13 2 4" xfId="10407"/>
    <cellStyle name="Обычный 11 2 13 2 4 2" xfId="40262"/>
    <cellStyle name="Обычный 11 2 13 2 5" xfId="20356"/>
    <cellStyle name="Обычный 11 2 13 2 5 2" xfId="50211"/>
    <cellStyle name="Обычный 11 2 13 2 6" xfId="30311"/>
    <cellStyle name="Обычный 11 2 13 3" xfId="4252"/>
    <cellStyle name="Обычный 11 2 13 3 2" xfId="14204"/>
    <cellStyle name="Обычный 11 2 13 3 2 2" xfId="44059"/>
    <cellStyle name="Обычный 11 2 13 3 3" xfId="24154"/>
    <cellStyle name="Обычный 11 2 13 3 3 2" xfId="54009"/>
    <cellStyle name="Обычный 11 2 13 3 4" xfId="34109"/>
    <cellStyle name="Обычный 11 2 13 4" xfId="7091"/>
    <cellStyle name="Обычный 11 2 13 4 2" xfId="17041"/>
    <cellStyle name="Обычный 11 2 13 4 2 2" xfId="46896"/>
    <cellStyle name="Обычный 11 2 13 4 3" xfId="26991"/>
    <cellStyle name="Обычный 11 2 13 4 3 2" xfId="56846"/>
    <cellStyle name="Обычный 11 2 13 4 4" xfId="36946"/>
    <cellStyle name="Обычный 11 2 13 5" xfId="10406"/>
    <cellStyle name="Обычный 11 2 13 5 2" xfId="40261"/>
    <cellStyle name="Обычный 11 2 13 6" xfId="20355"/>
    <cellStyle name="Обычный 11 2 13 6 2" xfId="50210"/>
    <cellStyle name="Обычный 11 2 13 7" xfId="30310"/>
    <cellStyle name="Обычный 11 2 14" xfId="438"/>
    <cellStyle name="Обычный 11 2 14 2" xfId="5234"/>
    <cellStyle name="Обычный 11 2 14 2 2" xfId="15186"/>
    <cellStyle name="Обычный 11 2 14 2 2 2" xfId="45041"/>
    <cellStyle name="Обычный 11 2 14 2 3" xfId="25136"/>
    <cellStyle name="Обычный 11 2 14 2 3 2" xfId="54991"/>
    <cellStyle name="Обычный 11 2 14 2 4" xfId="35091"/>
    <cellStyle name="Обычный 11 2 14 3" xfId="7093"/>
    <cellStyle name="Обычный 11 2 14 3 2" xfId="17043"/>
    <cellStyle name="Обычный 11 2 14 3 2 2" xfId="46898"/>
    <cellStyle name="Обычный 11 2 14 3 3" xfId="26993"/>
    <cellStyle name="Обычный 11 2 14 3 3 2" xfId="56848"/>
    <cellStyle name="Обычный 11 2 14 3 4" xfId="36948"/>
    <cellStyle name="Обычный 11 2 14 4" xfId="10408"/>
    <cellStyle name="Обычный 11 2 14 4 2" xfId="40263"/>
    <cellStyle name="Обычный 11 2 14 5" xfId="20357"/>
    <cellStyle name="Обычный 11 2 14 5 2" xfId="50212"/>
    <cellStyle name="Обычный 11 2 14 6" xfId="30312"/>
    <cellStyle name="Обычный 11 2 15" xfId="3428"/>
    <cellStyle name="Обычный 11 2 15 2" xfId="13381"/>
    <cellStyle name="Обычный 11 2 15 2 2" xfId="43236"/>
    <cellStyle name="Обычный 11 2 15 3" xfId="23331"/>
    <cellStyle name="Обычный 11 2 15 3 2" xfId="53186"/>
    <cellStyle name="Обычный 11 2 15 4" xfId="33286"/>
    <cellStyle name="Обычный 11 2 16" xfId="7078"/>
    <cellStyle name="Обычный 11 2 16 2" xfId="17028"/>
    <cellStyle name="Обычный 11 2 16 2 2" xfId="46883"/>
    <cellStyle name="Обычный 11 2 16 3" xfId="26978"/>
    <cellStyle name="Обычный 11 2 16 3 2" xfId="56833"/>
    <cellStyle name="Обычный 11 2 16 4" xfId="36933"/>
    <cellStyle name="Обычный 11 2 17" xfId="10393"/>
    <cellStyle name="Обычный 11 2 17 2" xfId="40248"/>
    <cellStyle name="Обычный 11 2 18" xfId="20342"/>
    <cellStyle name="Обычный 11 2 18 2" xfId="50197"/>
    <cellStyle name="Обычный 11 2 19" xfId="30297"/>
    <cellStyle name="Обычный 11 2 2" xfId="439"/>
    <cellStyle name="Обычный 11 2 2 10" xfId="7094"/>
    <cellStyle name="Обычный 11 2 2 10 2" xfId="17044"/>
    <cellStyle name="Обычный 11 2 2 10 2 2" xfId="46899"/>
    <cellStyle name="Обычный 11 2 2 10 3" xfId="26994"/>
    <cellStyle name="Обычный 11 2 2 10 3 2" xfId="56849"/>
    <cellStyle name="Обычный 11 2 2 10 4" xfId="36949"/>
    <cellStyle name="Обычный 11 2 2 11" xfId="10409"/>
    <cellStyle name="Обычный 11 2 2 11 2" xfId="40264"/>
    <cellStyle name="Обычный 11 2 2 12" xfId="20358"/>
    <cellStyle name="Обычный 11 2 2 12 2" xfId="50213"/>
    <cellStyle name="Обычный 11 2 2 13" xfId="30313"/>
    <cellStyle name="Обычный 11 2 2 2" xfId="440"/>
    <cellStyle name="Обычный 11 2 2 2 2" xfId="441"/>
    <cellStyle name="Обычный 11 2 2 2 2 2" xfId="442"/>
    <cellStyle name="Обычный 11 2 2 2 2 2 2" xfId="443"/>
    <cellStyle name="Обычный 11 2 2 2 2 2 2 2" xfId="5235"/>
    <cellStyle name="Обычный 11 2 2 2 2 2 2 2 2" xfId="15187"/>
    <cellStyle name="Обычный 11 2 2 2 2 2 2 2 2 2" xfId="45042"/>
    <cellStyle name="Обычный 11 2 2 2 2 2 2 2 3" xfId="25137"/>
    <cellStyle name="Обычный 11 2 2 2 2 2 2 2 3 2" xfId="54992"/>
    <cellStyle name="Обычный 11 2 2 2 2 2 2 2 4" xfId="35092"/>
    <cellStyle name="Обычный 11 2 2 2 2 2 2 3" xfId="7098"/>
    <cellStyle name="Обычный 11 2 2 2 2 2 2 3 2" xfId="17048"/>
    <cellStyle name="Обычный 11 2 2 2 2 2 2 3 2 2" xfId="46903"/>
    <cellStyle name="Обычный 11 2 2 2 2 2 2 3 3" xfId="26998"/>
    <cellStyle name="Обычный 11 2 2 2 2 2 2 3 3 2" xfId="56853"/>
    <cellStyle name="Обычный 11 2 2 2 2 2 2 3 4" xfId="36953"/>
    <cellStyle name="Обычный 11 2 2 2 2 2 2 4" xfId="10413"/>
    <cellStyle name="Обычный 11 2 2 2 2 2 2 4 2" xfId="40268"/>
    <cellStyle name="Обычный 11 2 2 2 2 2 2 5" xfId="20362"/>
    <cellStyle name="Обычный 11 2 2 2 2 2 2 5 2" xfId="50217"/>
    <cellStyle name="Обычный 11 2 2 2 2 2 2 6" xfId="30317"/>
    <cellStyle name="Обычный 11 2 2 2 2 2 3" xfId="4593"/>
    <cellStyle name="Обычный 11 2 2 2 2 2 3 2" xfId="14545"/>
    <cellStyle name="Обычный 11 2 2 2 2 2 3 2 2" xfId="44400"/>
    <cellStyle name="Обычный 11 2 2 2 2 2 3 3" xfId="24495"/>
    <cellStyle name="Обычный 11 2 2 2 2 2 3 3 2" xfId="54350"/>
    <cellStyle name="Обычный 11 2 2 2 2 2 3 4" xfId="34450"/>
    <cellStyle name="Обычный 11 2 2 2 2 2 4" xfId="7097"/>
    <cellStyle name="Обычный 11 2 2 2 2 2 4 2" xfId="17047"/>
    <cellStyle name="Обычный 11 2 2 2 2 2 4 2 2" xfId="46902"/>
    <cellStyle name="Обычный 11 2 2 2 2 2 4 3" xfId="26997"/>
    <cellStyle name="Обычный 11 2 2 2 2 2 4 3 2" xfId="56852"/>
    <cellStyle name="Обычный 11 2 2 2 2 2 4 4" xfId="36952"/>
    <cellStyle name="Обычный 11 2 2 2 2 2 5" xfId="10412"/>
    <cellStyle name="Обычный 11 2 2 2 2 2 5 2" xfId="40267"/>
    <cellStyle name="Обычный 11 2 2 2 2 2 6" xfId="20361"/>
    <cellStyle name="Обычный 11 2 2 2 2 2 6 2" xfId="50216"/>
    <cellStyle name="Обычный 11 2 2 2 2 2 7" xfId="30316"/>
    <cellStyle name="Обычный 11 2 2 2 2 3" xfId="444"/>
    <cellStyle name="Обычный 11 2 2 2 2 3 2" xfId="5236"/>
    <cellStyle name="Обычный 11 2 2 2 2 3 2 2" xfId="15188"/>
    <cellStyle name="Обычный 11 2 2 2 2 3 2 2 2" xfId="45043"/>
    <cellStyle name="Обычный 11 2 2 2 2 3 2 3" xfId="25138"/>
    <cellStyle name="Обычный 11 2 2 2 2 3 2 3 2" xfId="54993"/>
    <cellStyle name="Обычный 11 2 2 2 2 3 2 4" xfId="35093"/>
    <cellStyle name="Обычный 11 2 2 2 2 3 3" xfId="7099"/>
    <cellStyle name="Обычный 11 2 2 2 2 3 3 2" xfId="17049"/>
    <cellStyle name="Обычный 11 2 2 2 2 3 3 2 2" xfId="46904"/>
    <cellStyle name="Обычный 11 2 2 2 2 3 3 3" xfId="26999"/>
    <cellStyle name="Обычный 11 2 2 2 2 3 3 3 2" xfId="56854"/>
    <cellStyle name="Обычный 11 2 2 2 2 3 3 4" xfId="36954"/>
    <cellStyle name="Обычный 11 2 2 2 2 3 4" xfId="10414"/>
    <cellStyle name="Обычный 11 2 2 2 2 3 4 2" xfId="40269"/>
    <cellStyle name="Обычный 11 2 2 2 2 3 5" xfId="20363"/>
    <cellStyle name="Обычный 11 2 2 2 2 3 5 2" xfId="50218"/>
    <cellStyle name="Обычный 11 2 2 2 2 3 6" xfId="30318"/>
    <cellStyle name="Обычный 11 2 2 2 2 4" xfId="3770"/>
    <cellStyle name="Обычный 11 2 2 2 2 4 2" xfId="13722"/>
    <cellStyle name="Обычный 11 2 2 2 2 4 2 2" xfId="43577"/>
    <cellStyle name="Обычный 11 2 2 2 2 4 3" xfId="23672"/>
    <cellStyle name="Обычный 11 2 2 2 2 4 3 2" xfId="53527"/>
    <cellStyle name="Обычный 11 2 2 2 2 4 4" xfId="33627"/>
    <cellStyle name="Обычный 11 2 2 2 2 5" xfId="7096"/>
    <cellStyle name="Обычный 11 2 2 2 2 5 2" xfId="17046"/>
    <cellStyle name="Обычный 11 2 2 2 2 5 2 2" xfId="46901"/>
    <cellStyle name="Обычный 11 2 2 2 2 5 3" xfId="26996"/>
    <cellStyle name="Обычный 11 2 2 2 2 5 3 2" xfId="56851"/>
    <cellStyle name="Обычный 11 2 2 2 2 5 4" xfId="36951"/>
    <cellStyle name="Обычный 11 2 2 2 2 6" xfId="10411"/>
    <cellStyle name="Обычный 11 2 2 2 2 6 2" xfId="40266"/>
    <cellStyle name="Обычный 11 2 2 2 2 7" xfId="20360"/>
    <cellStyle name="Обычный 11 2 2 2 2 7 2" xfId="50215"/>
    <cellStyle name="Обычный 11 2 2 2 2 8" xfId="30315"/>
    <cellStyle name="Обычный 11 2 2 2 3" xfId="445"/>
    <cellStyle name="Обычный 11 2 2 2 3 2" xfId="446"/>
    <cellStyle name="Обычный 11 2 2 2 3 2 2" xfId="5237"/>
    <cellStyle name="Обычный 11 2 2 2 3 2 2 2" xfId="15189"/>
    <cellStyle name="Обычный 11 2 2 2 3 2 2 2 2" xfId="45044"/>
    <cellStyle name="Обычный 11 2 2 2 3 2 2 3" xfId="25139"/>
    <cellStyle name="Обычный 11 2 2 2 3 2 2 3 2" xfId="54994"/>
    <cellStyle name="Обычный 11 2 2 2 3 2 2 4" xfId="35094"/>
    <cellStyle name="Обычный 11 2 2 2 3 2 3" xfId="7101"/>
    <cellStyle name="Обычный 11 2 2 2 3 2 3 2" xfId="17051"/>
    <cellStyle name="Обычный 11 2 2 2 3 2 3 2 2" xfId="46906"/>
    <cellStyle name="Обычный 11 2 2 2 3 2 3 3" xfId="27001"/>
    <cellStyle name="Обычный 11 2 2 2 3 2 3 3 2" xfId="56856"/>
    <cellStyle name="Обычный 11 2 2 2 3 2 3 4" xfId="36956"/>
    <cellStyle name="Обычный 11 2 2 2 3 2 4" xfId="10416"/>
    <cellStyle name="Обычный 11 2 2 2 3 2 4 2" xfId="40271"/>
    <cellStyle name="Обычный 11 2 2 2 3 2 5" xfId="20365"/>
    <cellStyle name="Обычный 11 2 2 2 3 2 5 2" xfId="50220"/>
    <cellStyle name="Обычный 11 2 2 2 3 2 6" xfId="30320"/>
    <cellStyle name="Обычный 11 2 2 2 3 3" xfId="4399"/>
    <cellStyle name="Обычный 11 2 2 2 3 3 2" xfId="14351"/>
    <cellStyle name="Обычный 11 2 2 2 3 3 2 2" xfId="44206"/>
    <cellStyle name="Обычный 11 2 2 2 3 3 3" xfId="24301"/>
    <cellStyle name="Обычный 11 2 2 2 3 3 3 2" xfId="54156"/>
    <cellStyle name="Обычный 11 2 2 2 3 3 4" xfId="34256"/>
    <cellStyle name="Обычный 11 2 2 2 3 4" xfId="7100"/>
    <cellStyle name="Обычный 11 2 2 2 3 4 2" xfId="17050"/>
    <cellStyle name="Обычный 11 2 2 2 3 4 2 2" xfId="46905"/>
    <cellStyle name="Обычный 11 2 2 2 3 4 3" xfId="27000"/>
    <cellStyle name="Обычный 11 2 2 2 3 4 3 2" xfId="56855"/>
    <cellStyle name="Обычный 11 2 2 2 3 4 4" xfId="36955"/>
    <cellStyle name="Обычный 11 2 2 2 3 5" xfId="10415"/>
    <cellStyle name="Обычный 11 2 2 2 3 5 2" xfId="40270"/>
    <cellStyle name="Обычный 11 2 2 2 3 6" xfId="20364"/>
    <cellStyle name="Обычный 11 2 2 2 3 6 2" xfId="50219"/>
    <cellStyle name="Обычный 11 2 2 2 3 7" xfId="30319"/>
    <cellStyle name="Обычный 11 2 2 2 4" xfId="447"/>
    <cellStyle name="Обычный 11 2 2 2 4 2" xfId="5238"/>
    <cellStyle name="Обычный 11 2 2 2 4 2 2" xfId="15190"/>
    <cellStyle name="Обычный 11 2 2 2 4 2 2 2" xfId="45045"/>
    <cellStyle name="Обычный 11 2 2 2 4 2 3" xfId="25140"/>
    <cellStyle name="Обычный 11 2 2 2 4 2 3 2" xfId="54995"/>
    <cellStyle name="Обычный 11 2 2 2 4 2 4" xfId="35095"/>
    <cellStyle name="Обычный 11 2 2 2 4 3" xfId="7102"/>
    <cellStyle name="Обычный 11 2 2 2 4 3 2" xfId="17052"/>
    <cellStyle name="Обычный 11 2 2 2 4 3 2 2" xfId="46907"/>
    <cellStyle name="Обычный 11 2 2 2 4 3 3" xfId="27002"/>
    <cellStyle name="Обычный 11 2 2 2 4 3 3 2" xfId="56857"/>
    <cellStyle name="Обычный 11 2 2 2 4 3 4" xfId="36957"/>
    <cellStyle name="Обычный 11 2 2 2 4 4" xfId="10417"/>
    <cellStyle name="Обычный 11 2 2 2 4 4 2" xfId="40272"/>
    <cellStyle name="Обычный 11 2 2 2 4 5" xfId="20366"/>
    <cellStyle name="Обычный 11 2 2 2 4 5 2" xfId="50221"/>
    <cellStyle name="Обычный 11 2 2 2 4 6" xfId="30321"/>
    <cellStyle name="Обычный 11 2 2 2 5" xfId="3576"/>
    <cellStyle name="Обычный 11 2 2 2 5 2" xfId="13528"/>
    <cellStyle name="Обычный 11 2 2 2 5 2 2" xfId="43383"/>
    <cellStyle name="Обычный 11 2 2 2 5 3" xfId="23478"/>
    <cellStyle name="Обычный 11 2 2 2 5 3 2" xfId="53333"/>
    <cellStyle name="Обычный 11 2 2 2 5 4" xfId="33433"/>
    <cellStyle name="Обычный 11 2 2 2 6" xfId="7095"/>
    <cellStyle name="Обычный 11 2 2 2 6 2" xfId="17045"/>
    <cellStyle name="Обычный 11 2 2 2 6 2 2" xfId="46900"/>
    <cellStyle name="Обычный 11 2 2 2 6 3" xfId="26995"/>
    <cellStyle name="Обычный 11 2 2 2 6 3 2" xfId="56850"/>
    <cellStyle name="Обычный 11 2 2 2 6 4" xfId="36950"/>
    <cellStyle name="Обычный 11 2 2 2 7" xfId="10410"/>
    <cellStyle name="Обычный 11 2 2 2 7 2" xfId="40265"/>
    <cellStyle name="Обычный 11 2 2 2 8" xfId="20359"/>
    <cellStyle name="Обычный 11 2 2 2 8 2" xfId="50214"/>
    <cellStyle name="Обычный 11 2 2 2 9" xfId="30314"/>
    <cellStyle name="Обычный 11 2 2 3" xfId="448"/>
    <cellStyle name="Обычный 11 2 2 3 2" xfId="449"/>
    <cellStyle name="Обычный 11 2 2 3 2 2" xfId="450"/>
    <cellStyle name="Обычный 11 2 2 3 2 2 2" xfId="451"/>
    <cellStyle name="Обычный 11 2 2 3 2 2 2 2" xfId="5239"/>
    <cellStyle name="Обычный 11 2 2 3 2 2 2 2 2" xfId="15191"/>
    <cellStyle name="Обычный 11 2 2 3 2 2 2 2 2 2" xfId="45046"/>
    <cellStyle name="Обычный 11 2 2 3 2 2 2 2 3" xfId="25141"/>
    <cellStyle name="Обычный 11 2 2 3 2 2 2 2 3 2" xfId="54996"/>
    <cellStyle name="Обычный 11 2 2 3 2 2 2 2 4" xfId="35096"/>
    <cellStyle name="Обычный 11 2 2 3 2 2 2 3" xfId="7106"/>
    <cellStyle name="Обычный 11 2 2 3 2 2 2 3 2" xfId="17056"/>
    <cellStyle name="Обычный 11 2 2 3 2 2 2 3 2 2" xfId="46911"/>
    <cellStyle name="Обычный 11 2 2 3 2 2 2 3 3" xfId="27006"/>
    <cellStyle name="Обычный 11 2 2 3 2 2 2 3 3 2" xfId="56861"/>
    <cellStyle name="Обычный 11 2 2 3 2 2 2 3 4" xfId="36961"/>
    <cellStyle name="Обычный 11 2 2 3 2 2 2 4" xfId="10421"/>
    <cellStyle name="Обычный 11 2 2 3 2 2 2 4 2" xfId="40276"/>
    <cellStyle name="Обычный 11 2 2 3 2 2 2 5" xfId="20370"/>
    <cellStyle name="Обычный 11 2 2 3 2 2 2 5 2" xfId="50225"/>
    <cellStyle name="Обычный 11 2 2 3 2 2 2 6" xfId="30325"/>
    <cellStyle name="Обычный 11 2 2 3 2 2 3" xfId="4594"/>
    <cellStyle name="Обычный 11 2 2 3 2 2 3 2" xfId="14546"/>
    <cellStyle name="Обычный 11 2 2 3 2 2 3 2 2" xfId="44401"/>
    <cellStyle name="Обычный 11 2 2 3 2 2 3 3" xfId="24496"/>
    <cellStyle name="Обычный 11 2 2 3 2 2 3 3 2" xfId="54351"/>
    <cellStyle name="Обычный 11 2 2 3 2 2 3 4" xfId="34451"/>
    <cellStyle name="Обычный 11 2 2 3 2 2 4" xfId="7105"/>
    <cellStyle name="Обычный 11 2 2 3 2 2 4 2" xfId="17055"/>
    <cellStyle name="Обычный 11 2 2 3 2 2 4 2 2" xfId="46910"/>
    <cellStyle name="Обычный 11 2 2 3 2 2 4 3" xfId="27005"/>
    <cellStyle name="Обычный 11 2 2 3 2 2 4 3 2" xfId="56860"/>
    <cellStyle name="Обычный 11 2 2 3 2 2 4 4" xfId="36960"/>
    <cellStyle name="Обычный 11 2 2 3 2 2 5" xfId="10420"/>
    <cellStyle name="Обычный 11 2 2 3 2 2 5 2" xfId="40275"/>
    <cellStyle name="Обычный 11 2 2 3 2 2 6" xfId="20369"/>
    <cellStyle name="Обычный 11 2 2 3 2 2 6 2" xfId="50224"/>
    <cellStyle name="Обычный 11 2 2 3 2 2 7" xfId="30324"/>
    <cellStyle name="Обычный 11 2 2 3 2 3" xfId="452"/>
    <cellStyle name="Обычный 11 2 2 3 2 3 2" xfId="5240"/>
    <cellStyle name="Обычный 11 2 2 3 2 3 2 2" xfId="15192"/>
    <cellStyle name="Обычный 11 2 2 3 2 3 2 2 2" xfId="45047"/>
    <cellStyle name="Обычный 11 2 2 3 2 3 2 3" xfId="25142"/>
    <cellStyle name="Обычный 11 2 2 3 2 3 2 3 2" xfId="54997"/>
    <cellStyle name="Обычный 11 2 2 3 2 3 2 4" xfId="35097"/>
    <cellStyle name="Обычный 11 2 2 3 2 3 3" xfId="7107"/>
    <cellStyle name="Обычный 11 2 2 3 2 3 3 2" xfId="17057"/>
    <cellStyle name="Обычный 11 2 2 3 2 3 3 2 2" xfId="46912"/>
    <cellStyle name="Обычный 11 2 2 3 2 3 3 3" xfId="27007"/>
    <cellStyle name="Обычный 11 2 2 3 2 3 3 3 2" xfId="56862"/>
    <cellStyle name="Обычный 11 2 2 3 2 3 3 4" xfId="36962"/>
    <cellStyle name="Обычный 11 2 2 3 2 3 4" xfId="10422"/>
    <cellStyle name="Обычный 11 2 2 3 2 3 4 2" xfId="40277"/>
    <cellStyle name="Обычный 11 2 2 3 2 3 5" xfId="20371"/>
    <cellStyle name="Обычный 11 2 2 3 2 3 5 2" xfId="50226"/>
    <cellStyle name="Обычный 11 2 2 3 2 3 6" xfId="30326"/>
    <cellStyle name="Обычный 11 2 2 3 2 4" xfId="3771"/>
    <cellStyle name="Обычный 11 2 2 3 2 4 2" xfId="13723"/>
    <cellStyle name="Обычный 11 2 2 3 2 4 2 2" xfId="43578"/>
    <cellStyle name="Обычный 11 2 2 3 2 4 3" xfId="23673"/>
    <cellStyle name="Обычный 11 2 2 3 2 4 3 2" xfId="53528"/>
    <cellStyle name="Обычный 11 2 2 3 2 4 4" xfId="33628"/>
    <cellStyle name="Обычный 11 2 2 3 2 5" xfId="7104"/>
    <cellStyle name="Обычный 11 2 2 3 2 5 2" xfId="17054"/>
    <cellStyle name="Обычный 11 2 2 3 2 5 2 2" xfId="46909"/>
    <cellStyle name="Обычный 11 2 2 3 2 5 3" xfId="27004"/>
    <cellStyle name="Обычный 11 2 2 3 2 5 3 2" xfId="56859"/>
    <cellStyle name="Обычный 11 2 2 3 2 5 4" xfId="36959"/>
    <cellStyle name="Обычный 11 2 2 3 2 6" xfId="10419"/>
    <cellStyle name="Обычный 11 2 2 3 2 6 2" xfId="40274"/>
    <cellStyle name="Обычный 11 2 2 3 2 7" xfId="20368"/>
    <cellStyle name="Обычный 11 2 2 3 2 7 2" xfId="50223"/>
    <cellStyle name="Обычный 11 2 2 3 2 8" xfId="30323"/>
    <cellStyle name="Обычный 11 2 2 3 3" xfId="453"/>
    <cellStyle name="Обычный 11 2 2 3 3 2" xfId="454"/>
    <cellStyle name="Обычный 11 2 2 3 3 2 2" xfId="5241"/>
    <cellStyle name="Обычный 11 2 2 3 3 2 2 2" xfId="15193"/>
    <cellStyle name="Обычный 11 2 2 3 3 2 2 2 2" xfId="45048"/>
    <cellStyle name="Обычный 11 2 2 3 3 2 2 3" xfId="25143"/>
    <cellStyle name="Обычный 11 2 2 3 3 2 2 3 2" xfId="54998"/>
    <cellStyle name="Обычный 11 2 2 3 3 2 2 4" xfId="35098"/>
    <cellStyle name="Обычный 11 2 2 3 3 2 3" xfId="7109"/>
    <cellStyle name="Обычный 11 2 2 3 3 2 3 2" xfId="17059"/>
    <cellStyle name="Обычный 11 2 2 3 3 2 3 2 2" xfId="46914"/>
    <cellStyle name="Обычный 11 2 2 3 3 2 3 3" xfId="27009"/>
    <cellStyle name="Обычный 11 2 2 3 3 2 3 3 2" xfId="56864"/>
    <cellStyle name="Обычный 11 2 2 3 3 2 3 4" xfId="36964"/>
    <cellStyle name="Обычный 11 2 2 3 3 2 4" xfId="10424"/>
    <cellStyle name="Обычный 11 2 2 3 3 2 4 2" xfId="40279"/>
    <cellStyle name="Обычный 11 2 2 3 3 2 5" xfId="20373"/>
    <cellStyle name="Обычный 11 2 2 3 3 2 5 2" xfId="50228"/>
    <cellStyle name="Обычный 11 2 2 3 3 2 6" xfId="30328"/>
    <cellStyle name="Обычный 11 2 2 3 3 3" xfId="4489"/>
    <cellStyle name="Обычный 11 2 2 3 3 3 2" xfId="14441"/>
    <cellStyle name="Обычный 11 2 2 3 3 3 2 2" xfId="44296"/>
    <cellStyle name="Обычный 11 2 2 3 3 3 3" xfId="24391"/>
    <cellStyle name="Обычный 11 2 2 3 3 3 3 2" xfId="54246"/>
    <cellStyle name="Обычный 11 2 2 3 3 3 4" xfId="34346"/>
    <cellStyle name="Обычный 11 2 2 3 3 4" xfId="7108"/>
    <cellStyle name="Обычный 11 2 2 3 3 4 2" xfId="17058"/>
    <cellStyle name="Обычный 11 2 2 3 3 4 2 2" xfId="46913"/>
    <cellStyle name="Обычный 11 2 2 3 3 4 3" xfId="27008"/>
    <cellStyle name="Обычный 11 2 2 3 3 4 3 2" xfId="56863"/>
    <cellStyle name="Обычный 11 2 2 3 3 4 4" xfId="36963"/>
    <cellStyle name="Обычный 11 2 2 3 3 5" xfId="10423"/>
    <cellStyle name="Обычный 11 2 2 3 3 5 2" xfId="40278"/>
    <cellStyle name="Обычный 11 2 2 3 3 6" xfId="20372"/>
    <cellStyle name="Обычный 11 2 2 3 3 6 2" xfId="50227"/>
    <cellStyle name="Обычный 11 2 2 3 3 7" xfId="30327"/>
    <cellStyle name="Обычный 11 2 2 3 4" xfId="455"/>
    <cellStyle name="Обычный 11 2 2 3 4 2" xfId="5242"/>
    <cellStyle name="Обычный 11 2 2 3 4 2 2" xfId="15194"/>
    <cellStyle name="Обычный 11 2 2 3 4 2 2 2" xfId="45049"/>
    <cellStyle name="Обычный 11 2 2 3 4 2 3" xfId="25144"/>
    <cellStyle name="Обычный 11 2 2 3 4 2 3 2" xfId="54999"/>
    <cellStyle name="Обычный 11 2 2 3 4 2 4" xfId="35099"/>
    <cellStyle name="Обычный 11 2 2 3 4 3" xfId="7110"/>
    <cellStyle name="Обычный 11 2 2 3 4 3 2" xfId="17060"/>
    <cellStyle name="Обычный 11 2 2 3 4 3 2 2" xfId="46915"/>
    <cellStyle name="Обычный 11 2 2 3 4 3 3" xfId="27010"/>
    <cellStyle name="Обычный 11 2 2 3 4 3 3 2" xfId="56865"/>
    <cellStyle name="Обычный 11 2 2 3 4 3 4" xfId="36965"/>
    <cellStyle name="Обычный 11 2 2 3 4 4" xfId="10425"/>
    <cellStyle name="Обычный 11 2 2 3 4 4 2" xfId="40280"/>
    <cellStyle name="Обычный 11 2 2 3 4 5" xfId="20374"/>
    <cellStyle name="Обычный 11 2 2 3 4 5 2" xfId="50229"/>
    <cellStyle name="Обычный 11 2 2 3 4 6" xfId="30329"/>
    <cellStyle name="Обычный 11 2 2 3 5" xfId="3666"/>
    <cellStyle name="Обычный 11 2 2 3 5 2" xfId="13618"/>
    <cellStyle name="Обычный 11 2 2 3 5 2 2" xfId="43473"/>
    <cellStyle name="Обычный 11 2 2 3 5 3" xfId="23568"/>
    <cellStyle name="Обычный 11 2 2 3 5 3 2" xfId="53423"/>
    <cellStyle name="Обычный 11 2 2 3 5 4" xfId="33523"/>
    <cellStyle name="Обычный 11 2 2 3 6" xfId="7103"/>
    <cellStyle name="Обычный 11 2 2 3 6 2" xfId="17053"/>
    <cellStyle name="Обычный 11 2 2 3 6 2 2" xfId="46908"/>
    <cellStyle name="Обычный 11 2 2 3 6 3" xfId="27003"/>
    <cellStyle name="Обычный 11 2 2 3 6 3 2" xfId="56858"/>
    <cellStyle name="Обычный 11 2 2 3 6 4" xfId="36958"/>
    <cellStyle name="Обычный 11 2 2 3 7" xfId="10418"/>
    <cellStyle name="Обычный 11 2 2 3 7 2" xfId="40273"/>
    <cellStyle name="Обычный 11 2 2 3 8" xfId="20367"/>
    <cellStyle name="Обычный 11 2 2 3 8 2" xfId="50222"/>
    <cellStyle name="Обычный 11 2 2 3 9" xfId="30322"/>
    <cellStyle name="Обычный 11 2 2 4" xfId="456"/>
    <cellStyle name="Обычный 11 2 2 4 2" xfId="457"/>
    <cellStyle name="Обычный 11 2 2 4 2 2" xfId="458"/>
    <cellStyle name="Обычный 11 2 2 4 2 2 2" xfId="5243"/>
    <cellStyle name="Обычный 11 2 2 4 2 2 2 2" xfId="15195"/>
    <cellStyle name="Обычный 11 2 2 4 2 2 2 2 2" xfId="45050"/>
    <cellStyle name="Обычный 11 2 2 4 2 2 2 3" xfId="25145"/>
    <cellStyle name="Обычный 11 2 2 4 2 2 2 3 2" xfId="55000"/>
    <cellStyle name="Обычный 11 2 2 4 2 2 2 4" xfId="35100"/>
    <cellStyle name="Обычный 11 2 2 4 2 2 3" xfId="7113"/>
    <cellStyle name="Обычный 11 2 2 4 2 2 3 2" xfId="17063"/>
    <cellStyle name="Обычный 11 2 2 4 2 2 3 2 2" xfId="46918"/>
    <cellStyle name="Обычный 11 2 2 4 2 2 3 3" xfId="27013"/>
    <cellStyle name="Обычный 11 2 2 4 2 2 3 3 2" xfId="56868"/>
    <cellStyle name="Обычный 11 2 2 4 2 2 3 4" xfId="36968"/>
    <cellStyle name="Обычный 11 2 2 4 2 2 4" xfId="10428"/>
    <cellStyle name="Обычный 11 2 2 4 2 2 4 2" xfId="40283"/>
    <cellStyle name="Обычный 11 2 2 4 2 2 5" xfId="20377"/>
    <cellStyle name="Обычный 11 2 2 4 2 2 5 2" xfId="50232"/>
    <cellStyle name="Обычный 11 2 2 4 2 2 6" xfId="30332"/>
    <cellStyle name="Обычный 11 2 2 4 2 3" xfId="4592"/>
    <cellStyle name="Обычный 11 2 2 4 2 3 2" xfId="14544"/>
    <cellStyle name="Обычный 11 2 2 4 2 3 2 2" xfId="44399"/>
    <cellStyle name="Обычный 11 2 2 4 2 3 3" xfId="24494"/>
    <cellStyle name="Обычный 11 2 2 4 2 3 3 2" xfId="54349"/>
    <cellStyle name="Обычный 11 2 2 4 2 3 4" xfId="34449"/>
    <cellStyle name="Обычный 11 2 2 4 2 4" xfId="7112"/>
    <cellStyle name="Обычный 11 2 2 4 2 4 2" xfId="17062"/>
    <cellStyle name="Обычный 11 2 2 4 2 4 2 2" xfId="46917"/>
    <cellStyle name="Обычный 11 2 2 4 2 4 3" xfId="27012"/>
    <cellStyle name="Обычный 11 2 2 4 2 4 3 2" xfId="56867"/>
    <cellStyle name="Обычный 11 2 2 4 2 4 4" xfId="36967"/>
    <cellStyle name="Обычный 11 2 2 4 2 5" xfId="10427"/>
    <cellStyle name="Обычный 11 2 2 4 2 5 2" xfId="40282"/>
    <cellStyle name="Обычный 11 2 2 4 2 6" xfId="20376"/>
    <cellStyle name="Обычный 11 2 2 4 2 6 2" xfId="50231"/>
    <cellStyle name="Обычный 11 2 2 4 2 7" xfId="30331"/>
    <cellStyle name="Обычный 11 2 2 4 3" xfId="459"/>
    <cellStyle name="Обычный 11 2 2 4 3 2" xfId="5244"/>
    <cellStyle name="Обычный 11 2 2 4 3 2 2" xfId="15196"/>
    <cellStyle name="Обычный 11 2 2 4 3 2 2 2" xfId="45051"/>
    <cellStyle name="Обычный 11 2 2 4 3 2 3" xfId="25146"/>
    <cellStyle name="Обычный 11 2 2 4 3 2 3 2" xfId="55001"/>
    <cellStyle name="Обычный 11 2 2 4 3 2 4" xfId="35101"/>
    <cellStyle name="Обычный 11 2 2 4 3 3" xfId="7114"/>
    <cellStyle name="Обычный 11 2 2 4 3 3 2" xfId="17064"/>
    <cellStyle name="Обычный 11 2 2 4 3 3 2 2" xfId="46919"/>
    <cellStyle name="Обычный 11 2 2 4 3 3 3" xfId="27014"/>
    <cellStyle name="Обычный 11 2 2 4 3 3 3 2" xfId="56869"/>
    <cellStyle name="Обычный 11 2 2 4 3 3 4" xfId="36969"/>
    <cellStyle name="Обычный 11 2 2 4 3 4" xfId="10429"/>
    <cellStyle name="Обычный 11 2 2 4 3 4 2" xfId="40284"/>
    <cellStyle name="Обычный 11 2 2 4 3 5" xfId="20378"/>
    <cellStyle name="Обычный 11 2 2 4 3 5 2" xfId="50233"/>
    <cellStyle name="Обычный 11 2 2 4 3 6" xfId="30333"/>
    <cellStyle name="Обычный 11 2 2 4 4" xfId="3769"/>
    <cellStyle name="Обычный 11 2 2 4 4 2" xfId="13721"/>
    <cellStyle name="Обычный 11 2 2 4 4 2 2" xfId="43576"/>
    <cellStyle name="Обычный 11 2 2 4 4 3" xfId="23671"/>
    <cellStyle name="Обычный 11 2 2 4 4 3 2" xfId="53526"/>
    <cellStyle name="Обычный 11 2 2 4 4 4" xfId="33626"/>
    <cellStyle name="Обычный 11 2 2 4 5" xfId="7111"/>
    <cellStyle name="Обычный 11 2 2 4 5 2" xfId="17061"/>
    <cellStyle name="Обычный 11 2 2 4 5 2 2" xfId="46916"/>
    <cellStyle name="Обычный 11 2 2 4 5 3" xfId="27011"/>
    <cellStyle name="Обычный 11 2 2 4 5 3 2" xfId="56866"/>
    <cellStyle name="Обычный 11 2 2 4 5 4" xfId="36966"/>
    <cellStyle name="Обычный 11 2 2 4 6" xfId="10426"/>
    <cellStyle name="Обычный 11 2 2 4 6 2" xfId="40281"/>
    <cellStyle name="Обычный 11 2 2 4 7" xfId="20375"/>
    <cellStyle name="Обычный 11 2 2 4 7 2" xfId="50230"/>
    <cellStyle name="Обычный 11 2 2 4 8" xfId="30330"/>
    <cellStyle name="Обычный 11 2 2 5" xfId="460"/>
    <cellStyle name="Обычный 11 2 2 5 2" xfId="461"/>
    <cellStyle name="Обычный 11 2 2 5 2 2" xfId="462"/>
    <cellStyle name="Обычный 11 2 2 5 2 2 2" xfId="5245"/>
    <cellStyle name="Обычный 11 2 2 5 2 2 2 2" xfId="15197"/>
    <cellStyle name="Обычный 11 2 2 5 2 2 2 2 2" xfId="45052"/>
    <cellStyle name="Обычный 11 2 2 5 2 2 2 3" xfId="25147"/>
    <cellStyle name="Обычный 11 2 2 5 2 2 2 3 2" xfId="55002"/>
    <cellStyle name="Обычный 11 2 2 5 2 2 2 4" xfId="35102"/>
    <cellStyle name="Обычный 11 2 2 5 2 2 3" xfId="7117"/>
    <cellStyle name="Обычный 11 2 2 5 2 2 3 2" xfId="17067"/>
    <cellStyle name="Обычный 11 2 2 5 2 2 3 2 2" xfId="46922"/>
    <cellStyle name="Обычный 11 2 2 5 2 2 3 3" xfId="27017"/>
    <cellStyle name="Обычный 11 2 2 5 2 2 3 3 2" xfId="56872"/>
    <cellStyle name="Обычный 11 2 2 5 2 2 3 4" xfId="36972"/>
    <cellStyle name="Обычный 11 2 2 5 2 2 4" xfId="10432"/>
    <cellStyle name="Обычный 11 2 2 5 2 2 4 2" xfId="40287"/>
    <cellStyle name="Обычный 11 2 2 5 2 2 5" xfId="20381"/>
    <cellStyle name="Обычный 11 2 2 5 2 2 5 2" xfId="50236"/>
    <cellStyle name="Обычный 11 2 2 5 2 2 6" xfId="30336"/>
    <cellStyle name="Обычный 11 2 2 5 2 3" xfId="4893"/>
    <cellStyle name="Обычный 11 2 2 5 2 3 2" xfId="14845"/>
    <cellStyle name="Обычный 11 2 2 5 2 3 2 2" xfId="44700"/>
    <cellStyle name="Обычный 11 2 2 5 2 3 3" xfId="24795"/>
    <cellStyle name="Обычный 11 2 2 5 2 3 3 2" xfId="54650"/>
    <cellStyle name="Обычный 11 2 2 5 2 3 4" xfId="34750"/>
    <cellStyle name="Обычный 11 2 2 5 2 4" xfId="7116"/>
    <cellStyle name="Обычный 11 2 2 5 2 4 2" xfId="17066"/>
    <cellStyle name="Обычный 11 2 2 5 2 4 2 2" xfId="46921"/>
    <cellStyle name="Обычный 11 2 2 5 2 4 3" xfId="27016"/>
    <cellStyle name="Обычный 11 2 2 5 2 4 3 2" xfId="56871"/>
    <cellStyle name="Обычный 11 2 2 5 2 4 4" xfId="36971"/>
    <cellStyle name="Обычный 11 2 2 5 2 5" xfId="10431"/>
    <cellStyle name="Обычный 11 2 2 5 2 5 2" xfId="40286"/>
    <cellStyle name="Обычный 11 2 2 5 2 6" xfId="20380"/>
    <cellStyle name="Обычный 11 2 2 5 2 6 2" xfId="50235"/>
    <cellStyle name="Обычный 11 2 2 5 2 7" xfId="30335"/>
    <cellStyle name="Обычный 11 2 2 5 3" xfId="463"/>
    <cellStyle name="Обычный 11 2 2 5 3 2" xfId="5246"/>
    <cellStyle name="Обычный 11 2 2 5 3 2 2" xfId="15198"/>
    <cellStyle name="Обычный 11 2 2 5 3 2 2 2" xfId="45053"/>
    <cellStyle name="Обычный 11 2 2 5 3 2 3" xfId="25148"/>
    <cellStyle name="Обычный 11 2 2 5 3 2 3 2" xfId="55003"/>
    <cellStyle name="Обычный 11 2 2 5 3 2 4" xfId="35103"/>
    <cellStyle name="Обычный 11 2 2 5 3 3" xfId="7118"/>
    <cellStyle name="Обычный 11 2 2 5 3 3 2" xfId="17068"/>
    <cellStyle name="Обычный 11 2 2 5 3 3 2 2" xfId="46923"/>
    <cellStyle name="Обычный 11 2 2 5 3 3 3" xfId="27018"/>
    <cellStyle name="Обычный 11 2 2 5 3 3 3 2" xfId="56873"/>
    <cellStyle name="Обычный 11 2 2 5 3 3 4" xfId="36973"/>
    <cellStyle name="Обычный 11 2 2 5 3 4" xfId="10433"/>
    <cellStyle name="Обычный 11 2 2 5 3 4 2" xfId="40288"/>
    <cellStyle name="Обычный 11 2 2 5 3 5" xfId="20382"/>
    <cellStyle name="Обычный 11 2 2 5 3 5 2" xfId="50237"/>
    <cellStyle name="Обычный 11 2 2 5 3 6" xfId="30337"/>
    <cellStyle name="Обычный 11 2 2 5 4" xfId="4070"/>
    <cellStyle name="Обычный 11 2 2 5 4 2" xfId="14022"/>
    <cellStyle name="Обычный 11 2 2 5 4 2 2" xfId="43877"/>
    <cellStyle name="Обычный 11 2 2 5 4 3" xfId="23972"/>
    <cellStyle name="Обычный 11 2 2 5 4 3 2" xfId="53827"/>
    <cellStyle name="Обычный 11 2 2 5 4 4" xfId="33927"/>
    <cellStyle name="Обычный 11 2 2 5 5" xfId="7115"/>
    <cellStyle name="Обычный 11 2 2 5 5 2" xfId="17065"/>
    <cellStyle name="Обычный 11 2 2 5 5 2 2" xfId="46920"/>
    <cellStyle name="Обычный 11 2 2 5 5 3" xfId="27015"/>
    <cellStyle name="Обычный 11 2 2 5 5 3 2" xfId="56870"/>
    <cellStyle name="Обычный 11 2 2 5 5 4" xfId="36970"/>
    <cellStyle name="Обычный 11 2 2 5 6" xfId="10430"/>
    <cellStyle name="Обычный 11 2 2 5 6 2" xfId="40285"/>
    <cellStyle name="Обычный 11 2 2 5 7" xfId="20379"/>
    <cellStyle name="Обычный 11 2 2 5 7 2" xfId="50234"/>
    <cellStyle name="Обычный 11 2 2 5 8" xfId="30334"/>
    <cellStyle name="Обычный 11 2 2 6" xfId="464"/>
    <cellStyle name="Обычный 11 2 2 6 2" xfId="465"/>
    <cellStyle name="Обычный 11 2 2 6 2 2" xfId="466"/>
    <cellStyle name="Обычный 11 2 2 6 2 2 2" xfId="5247"/>
    <cellStyle name="Обычный 11 2 2 6 2 2 2 2" xfId="15199"/>
    <cellStyle name="Обычный 11 2 2 6 2 2 2 2 2" xfId="45054"/>
    <cellStyle name="Обычный 11 2 2 6 2 2 2 3" xfId="25149"/>
    <cellStyle name="Обычный 11 2 2 6 2 2 2 3 2" xfId="55004"/>
    <cellStyle name="Обычный 11 2 2 6 2 2 2 4" xfId="35104"/>
    <cellStyle name="Обычный 11 2 2 6 2 2 3" xfId="7121"/>
    <cellStyle name="Обычный 11 2 2 6 2 2 3 2" xfId="17071"/>
    <cellStyle name="Обычный 11 2 2 6 2 2 3 2 2" xfId="46926"/>
    <cellStyle name="Обычный 11 2 2 6 2 2 3 3" xfId="27021"/>
    <cellStyle name="Обычный 11 2 2 6 2 2 3 3 2" xfId="56876"/>
    <cellStyle name="Обычный 11 2 2 6 2 2 3 4" xfId="36976"/>
    <cellStyle name="Обычный 11 2 2 6 2 2 4" xfId="10436"/>
    <cellStyle name="Обычный 11 2 2 6 2 2 4 2" xfId="40291"/>
    <cellStyle name="Обычный 11 2 2 6 2 2 5" xfId="20385"/>
    <cellStyle name="Обычный 11 2 2 6 2 2 5 2" xfId="50240"/>
    <cellStyle name="Обычный 11 2 2 6 2 2 6" xfId="30340"/>
    <cellStyle name="Обычный 11 2 2 6 2 3" xfId="4980"/>
    <cellStyle name="Обычный 11 2 2 6 2 3 2" xfId="14932"/>
    <cellStyle name="Обычный 11 2 2 6 2 3 2 2" xfId="44787"/>
    <cellStyle name="Обычный 11 2 2 6 2 3 3" xfId="24882"/>
    <cellStyle name="Обычный 11 2 2 6 2 3 3 2" xfId="54737"/>
    <cellStyle name="Обычный 11 2 2 6 2 3 4" xfId="34837"/>
    <cellStyle name="Обычный 11 2 2 6 2 4" xfId="7120"/>
    <cellStyle name="Обычный 11 2 2 6 2 4 2" xfId="17070"/>
    <cellStyle name="Обычный 11 2 2 6 2 4 2 2" xfId="46925"/>
    <cellStyle name="Обычный 11 2 2 6 2 4 3" xfId="27020"/>
    <cellStyle name="Обычный 11 2 2 6 2 4 3 2" xfId="56875"/>
    <cellStyle name="Обычный 11 2 2 6 2 4 4" xfId="36975"/>
    <cellStyle name="Обычный 11 2 2 6 2 5" xfId="10435"/>
    <cellStyle name="Обычный 11 2 2 6 2 5 2" xfId="40290"/>
    <cellStyle name="Обычный 11 2 2 6 2 6" xfId="20384"/>
    <cellStyle name="Обычный 11 2 2 6 2 6 2" xfId="50239"/>
    <cellStyle name="Обычный 11 2 2 6 2 7" xfId="30339"/>
    <cellStyle name="Обычный 11 2 2 6 3" xfId="467"/>
    <cellStyle name="Обычный 11 2 2 6 3 2" xfId="5248"/>
    <cellStyle name="Обычный 11 2 2 6 3 2 2" xfId="15200"/>
    <cellStyle name="Обычный 11 2 2 6 3 2 2 2" xfId="45055"/>
    <cellStyle name="Обычный 11 2 2 6 3 2 3" xfId="25150"/>
    <cellStyle name="Обычный 11 2 2 6 3 2 3 2" xfId="55005"/>
    <cellStyle name="Обычный 11 2 2 6 3 2 4" xfId="35105"/>
    <cellStyle name="Обычный 11 2 2 6 3 3" xfId="7122"/>
    <cellStyle name="Обычный 11 2 2 6 3 3 2" xfId="17072"/>
    <cellStyle name="Обычный 11 2 2 6 3 3 2 2" xfId="46927"/>
    <cellStyle name="Обычный 11 2 2 6 3 3 3" xfId="27022"/>
    <cellStyle name="Обычный 11 2 2 6 3 3 3 2" xfId="56877"/>
    <cellStyle name="Обычный 11 2 2 6 3 3 4" xfId="36977"/>
    <cellStyle name="Обычный 11 2 2 6 3 4" xfId="10437"/>
    <cellStyle name="Обычный 11 2 2 6 3 4 2" xfId="40292"/>
    <cellStyle name="Обычный 11 2 2 6 3 5" xfId="20386"/>
    <cellStyle name="Обычный 11 2 2 6 3 5 2" xfId="50241"/>
    <cellStyle name="Обычный 11 2 2 6 3 6" xfId="30341"/>
    <cellStyle name="Обычный 11 2 2 6 4" xfId="4157"/>
    <cellStyle name="Обычный 11 2 2 6 4 2" xfId="14109"/>
    <cellStyle name="Обычный 11 2 2 6 4 2 2" xfId="43964"/>
    <cellStyle name="Обычный 11 2 2 6 4 3" xfId="24059"/>
    <cellStyle name="Обычный 11 2 2 6 4 3 2" xfId="53914"/>
    <cellStyle name="Обычный 11 2 2 6 4 4" xfId="34014"/>
    <cellStyle name="Обычный 11 2 2 6 5" xfId="7119"/>
    <cellStyle name="Обычный 11 2 2 6 5 2" xfId="17069"/>
    <cellStyle name="Обычный 11 2 2 6 5 2 2" xfId="46924"/>
    <cellStyle name="Обычный 11 2 2 6 5 3" xfId="27019"/>
    <cellStyle name="Обычный 11 2 2 6 5 3 2" xfId="56874"/>
    <cellStyle name="Обычный 11 2 2 6 5 4" xfId="36974"/>
    <cellStyle name="Обычный 11 2 2 6 6" xfId="10434"/>
    <cellStyle name="Обычный 11 2 2 6 6 2" xfId="40289"/>
    <cellStyle name="Обычный 11 2 2 6 7" xfId="20383"/>
    <cellStyle name="Обычный 11 2 2 6 7 2" xfId="50238"/>
    <cellStyle name="Обычный 11 2 2 6 8" xfId="30338"/>
    <cellStyle name="Обычный 11 2 2 7" xfId="468"/>
    <cellStyle name="Обычный 11 2 2 7 2" xfId="469"/>
    <cellStyle name="Обычный 11 2 2 7 2 2" xfId="5249"/>
    <cellStyle name="Обычный 11 2 2 7 2 2 2" xfId="15201"/>
    <cellStyle name="Обычный 11 2 2 7 2 2 2 2" xfId="45056"/>
    <cellStyle name="Обычный 11 2 2 7 2 2 3" xfId="25151"/>
    <cellStyle name="Обычный 11 2 2 7 2 2 3 2" xfId="55006"/>
    <cellStyle name="Обычный 11 2 2 7 2 2 4" xfId="35106"/>
    <cellStyle name="Обычный 11 2 2 7 2 3" xfId="7124"/>
    <cellStyle name="Обычный 11 2 2 7 2 3 2" xfId="17074"/>
    <cellStyle name="Обычный 11 2 2 7 2 3 2 2" xfId="46929"/>
    <cellStyle name="Обычный 11 2 2 7 2 3 3" xfId="27024"/>
    <cellStyle name="Обычный 11 2 2 7 2 3 3 2" xfId="56879"/>
    <cellStyle name="Обычный 11 2 2 7 2 3 4" xfId="36979"/>
    <cellStyle name="Обычный 11 2 2 7 2 4" xfId="10439"/>
    <cellStyle name="Обычный 11 2 2 7 2 4 2" xfId="40294"/>
    <cellStyle name="Обычный 11 2 2 7 2 5" xfId="20388"/>
    <cellStyle name="Обычный 11 2 2 7 2 5 2" xfId="50243"/>
    <cellStyle name="Обычный 11 2 2 7 2 6" xfId="30343"/>
    <cellStyle name="Обычный 11 2 2 7 3" xfId="4273"/>
    <cellStyle name="Обычный 11 2 2 7 3 2" xfId="14225"/>
    <cellStyle name="Обычный 11 2 2 7 3 2 2" xfId="44080"/>
    <cellStyle name="Обычный 11 2 2 7 3 3" xfId="24175"/>
    <cellStyle name="Обычный 11 2 2 7 3 3 2" xfId="54030"/>
    <cellStyle name="Обычный 11 2 2 7 3 4" xfId="34130"/>
    <cellStyle name="Обычный 11 2 2 7 4" xfId="7123"/>
    <cellStyle name="Обычный 11 2 2 7 4 2" xfId="17073"/>
    <cellStyle name="Обычный 11 2 2 7 4 2 2" xfId="46928"/>
    <cellStyle name="Обычный 11 2 2 7 4 3" xfId="27023"/>
    <cellStyle name="Обычный 11 2 2 7 4 3 2" xfId="56878"/>
    <cellStyle name="Обычный 11 2 2 7 4 4" xfId="36978"/>
    <cellStyle name="Обычный 11 2 2 7 5" xfId="10438"/>
    <cellStyle name="Обычный 11 2 2 7 5 2" xfId="40293"/>
    <cellStyle name="Обычный 11 2 2 7 6" xfId="20387"/>
    <cellStyle name="Обычный 11 2 2 7 6 2" xfId="50242"/>
    <cellStyle name="Обычный 11 2 2 7 7" xfId="30342"/>
    <cellStyle name="Обычный 11 2 2 8" xfId="470"/>
    <cellStyle name="Обычный 11 2 2 8 2" xfId="5250"/>
    <cellStyle name="Обычный 11 2 2 8 2 2" xfId="15202"/>
    <cellStyle name="Обычный 11 2 2 8 2 2 2" xfId="45057"/>
    <cellStyle name="Обычный 11 2 2 8 2 3" xfId="25152"/>
    <cellStyle name="Обычный 11 2 2 8 2 3 2" xfId="55007"/>
    <cellStyle name="Обычный 11 2 2 8 2 4" xfId="35107"/>
    <cellStyle name="Обычный 11 2 2 8 3" xfId="7125"/>
    <cellStyle name="Обычный 11 2 2 8 3 2" xfId="17075"/>
    <cellStyle name="Обычный 11 2 2 8 3 2 2" xfId="46930"/>
    <cellStyle name="Обычный 11 2 2 8 3 3" xfId="27025"/>
    <cellStyle name="Обычный 11 2 2 8 3 3 2" xfId="56880"/>
    <cellStyle name="Обычный 11 2 2 8 3 4" xfId="36980"/>
    <cellStyle name="Обычный 11 2 2 8 4" xfId="10440"/>
    <cellStyle name="Обычный 11 2 2 8 4 2" xfId="40295"/>
    <cellStyle name="Обычный 11 2 2 8 5" xfId="20389"/>
    <cellStyle name="Обычный 11 2 2 8 5 2" xfId="50244"/>
    <cellStyle name="Обычный 11 2 2 8 6" xfId="30344"/>
    <cellStyle name="Обычный 11 2 2 9" xfId="3450"/>
    <cellStyle name="Обычный 11 2 2 9 2" xfId="13402"/>
    <cellStyle name="Обычный 11 2 2 9 2 2" xfId="43257"/>
    <cellStyle name="Обычный 11 2 2 9 3" xfId="23352"/>
    <cellStyle name="Обычный 11 2 2 9 3 2" xfId="53207"/>
    <cellStyle name="Обычный 11 2 2 9 4" xfId="33307"/>
    <cellStyle name="Обычный 11 2 3" xfId="471"/>
    <cellStyle name="Обычный 11 2 3 10" xfId="7126"/>
    <cellStyle name="Обычный 11 2 3 10 2" xfId="17076"/>
    <cellStyle name="Обычный 11 2 3 10 2 2" xfId="46931"/>
    <cellStyle name="Обычный 11 2 3 10 3" xfId="27026"/>
    <cellStyle name="Обычный 11 2 3 10 3 2" xfId="56881"/>
    <cellStyle name="Обычный 11 2 3 10 4" xfId="36981"/>
    <cellStyle name="Обычный 11 2 3 11" xfId="10441"/>
    <cellStyle name="Обычный 11 2 3 11 2" xfId="40296"/>
    <cellStyle name="Обычный 11 2 3 12" xfId="20390"/>
    <cellStyle name="Обычный 11 2 3 12 2" xfId="50245"/>
    <cellStyle name="Обычный 11 2 3 13" xfId="30345"/>
    <cellStyle name="Обычный 11 2 3 2" xfId="472"/>
    <cellStyle name="Обычный 11 2 3 2 2" xfId="473"/>
    <cellStyle name="Обычный 11 2 3 2 2 2" xfId="474"/>
    <cellStyle name="Обычный 11 2 3 2 2 2 2" xfId="475"/>
    <cellStyle name="Обычный 11 2 3 2 2 2 2 2" xfId="5251"/>
    <cellStyle name="Обычный 11 2 3 2 2 2 2 2 2" xfId="15203"/>
    <cellStyle name="Обычный 11 2 3 2 2 2 2 2 2 2" xfId="45058"/>
    <cellStyle name="Обычный 11 2 3 2 2 2 2 2 3" xfId="25153"/>
    <cellStyle name="Обычный 11 2 3 2 2 2 2 2 3 2" xfId="55008"/>
    <cellStyle name="Обычный 11 2 3 2 2 2 2 2 4" xfId="35108"/>
    <cellStyle name="Обычный 11 2 3 2 2 2 2 3" xfId="7130"/>
    <cellStyle name="Обычный 11 2 3 2 2 2 2 3 2" xfId="17080"/>
    <cellStyle name="Обычный 11 2 3 2 2 2 2 3 2 2" xfId="46935"/>
    <cellStyle name="Обычный 11 2 3 2 2 2 2 3 3" xfId="27030"/>
    <cellStyle name="Обычный 11 2 3 2 2 2 2 3 3 2" xfId="56885"/>
    <cellStyle name="Обычный 11 2 3 2 2 2 2 3 4" xfId="36985"/>
    <cellStyle name="Обычный 11 2 3 2 2 2 2 4" xfId="10445"/>
    <cellStyle name="Обычный 11 2 3 2 2 2 2 4 2" xfId="40300"/>
    <cellStyle name="Обычный 11 2 3 2 2 2 2 5" xfId="20394"/>
    <cellStyle name="Обычный 11 2 3 2 2 2 2 5 2" xfId="50249"/>
    <cellStyle name="Обычный 11 2 3 2 2 2 2 6" xfId="30349"/>
    <cellStyle name="Обычный 11 2 3 2 2 2 3" xfId="4596"/>
    <cellStyle name="Обычный 11 2 3 2 2 2 3 2" xfId="14548"/>
    <cellStyle name="Обычный 11 2 3 2 2 2 3 2 2" xfId="44403"/>
    <cellStyle name="Обычный 11 2 3 2 2 2 3 3" xfId="24498"/>
    <cellStyle name="Обычный 11 2 3 2 2 2 3 3 2" xfId="54353"/>
    <cellStyle name="Обычный 11 2 3 2 2 2 3 4" xfId="34453"/>
    <cellStyle name="Обычный 11 2 3 2 2 2 4" xfId="7129"/>
    <cellStyle name="Обычный 11 2 3 2 2 2 4 2" xfId="17079"/>
    <cellStyle name="Обычный 11 2 3 2 2 2 4 2 2" xfId="46934"/>
    <cellStyle name="Обычный 11 2 3 2 2 2 4 3" xfId="27029"/>
    <cellStyle name="Обычный 11 2 3 2 2 2 4 3 2" xfId="56884"/>
    <cellStyle name="Обычный 11 2 3 2 2 2 4 4" xfId="36984"/>
    <cellStyle name="Обычный 11 2 3 2 2 2 5" xfId="10444"/>
    <cellStyle name="Обычный 11 2 3 2 2 2 5 2" xfId="40299"/>
    <cellStyle name="Обычный 11 2 3 2 2 2 6" xfId="20393"/>
    <cellStyle name="Обычный 11 2 3 2 2 2 6 2" xfId="50248"/>
    <cellStyle name="Обычный 11 2 3 2 2 2 7" xfId="30348"/>
    <cellStyle name="Обычный 11 2 3 2 2 3" xfId="476"/>
    <cellStyle name="Обычный 11 2 3 2 2 3 2" xfId="5252"/>
    <cellStyle name="Обычный 11 2 3 2 2 3 2 2" xfId="15204"/>
    <cellStyle name="Обычный 11 2 3 2 2 3 2 2 2" xfId="45059"/>
    <cellStyle name="Обычный 11 2 3 2 2 3 2 3" xfId="25154"/>
    <cellStyle name="Обычный 11 2 3 2 2 3 2 3 2" xfId="55009"/>
    <cellStyle name="Обычный 11 2 3 2 2 3 2 4" xfId="35109"/>
    <cellStyle name="Обычный 11 2 3 2 2 3 3" xfId="7131"/>
    <cellStyle name="Обычный 11 2 3 2 2 3 3 2" xfId="17081"/>
    <cellStyle name="Обычный 11 2 3 2 2 3 3 2 2" xfId="46936"/>
    <cellStyle name="Обычный 11 2 3 2 2 3 3 3" xfId="27031"/>
    <cellStyle name="Обычный 11 2 3 2 2 3 3 3 2" xfId="56886"/>
    <cellStyle name="Обычный 11 2 3 2 2 3 3 4" xfId="36986"/>
    <cellStyle name="Обычный 11 2 3 2 2 3 4" xfId="10446"/>
    <cellStyle name="Обычный 11 2 3 2 2 3 4 2" xfId="40301"/>
    <cellStyle name="Обычный 11 2 3 2 2 3 5" xfId="20395"/>
    <cellStyle name="Обычный 11 2 3 2 2 3 5 2" xfId="50250"/>
    <cellStyle name="Обычный 11 2 3 2 2 3 6" xfId="30350"/>
    <cellStyle name="Обычный 11 2 3 2 2 4" xfId="3773"/>
    <cellStyle name="Обычный 11 2 3 2 2 4 2" xfId="13725"/>
    <cellStyle name="Обычный 11 2 3 2 2 4 2 2" xfId="43580"/>
    <cellStyle name="Обычный 11 2 3 2 2 4 3" xfId="23675"/>
    <cellStyle name="Обычный 11 2 3 2 2 4 3 2" xfId="53530"/>
    <cellStyle name="Обычный 11 2 3 2 2 4 4" xfId="33630"/>
    <cellStyle name="Обычный 11 2 3 2 2 5" xfId="7128"/>
    <cellStyle name="Обычный 11 2 3 2 2 5 2" xfId="17078"/>
    <cellStyle name="Обычный 11 2 3 2 2 5 2 2" xfId="46933"/>
    <cellStyle name="Обычный 11 2 3 2 2 5 3" xfId="27028"/>
    <cellStyle name="Обычный 11 2 3 2 2 5 3 2" xfId="56883"/>
    <cellStyle name="Обычный 11 2 3 2 2 5 4" xfId="36983"/>
    <cellStyle name="Обычный 11 2 3 2 2 6" xfId="10443"/>
    <cellStyle name="Обычный 11 2 3 2 2 6 2" xfId="40298"/>
    <cellStyle name="Обычный 11 2 3 2 2 7" xfId="20392"/>
    <cellStyle name="Обычный 11 2 3 2 2 7 2" xfId="50247"/>
    <cellStyle name="Обычный 11 2 3 2 2 8" xfId="30347"/>
    <cellStyle name="Обычный 11 2 3 2 3" xfId="477"/>
    <cellStyle name="Обычный 11 2 3 2 3 2" xfId="478"/>
    <cellStyle name="Обычный 11 2 3 2 3 2 2" xfId="5253"/>
    <cellStyle name="Обычный 11 2 3 2 3 2 2 2" xfId="15205"/>
    <cellStyle name="Обычный 11 2 3 2 3 2 2 2 2" xfId="45060"/>
    <cellStyle name="Обычный 11 2 3 2 3 2 2 3" xfId="25155"/>
    <cellStyle name="Обычный 11 2 3 2 3 2 2 3 2" xfId="55010"/>
    <cellStyle name="Обычный 11 2 3 2 3 2 2 4" xfId="35110"/>
    <cellStyle name="Обычный 11 2 3 2 3 2 3" xfId="7133"/>
    <cellStyle name="Обычный 11 2 3 2 3 2 3 2" xfId="17083"/>
    <cellStyle name="Обычный 11 2 3 2 3 2 3 2 2" xfId="46938"/>
    <cellStyle name="Обычный 11 2 3 2 3 2 3 3" xfId="27033"/>
    <cellStyle name="Обычный 11 2 3 2 3 2 3 3 2" xfId="56888"/>
    <cellStyle name="Обычный 11 2 3 2 3 2 3 4" xfId="36988"/>
    <cellStyle name="Обычный 11 2 3 2 3 2 4" xfId="10448"/>
    <cellStyle name="Обычный 11 2 3 2 3 2 4 2" xfId="40303"/>
    <cellStyle name="Обычный 11 2 3 2 3 2 5" xfId="20397"/>
    <cellStyle name="Обычный 11 2 3 2 3 2 5 2" xfId="50252"/>
    <cellStyle name="Обычный 11 2 3 2 3 2 6" xfId="30352"/>
    <cellStyle name="Обычный 11 2 3 2 3 3" xfId="4424"/>
    <cellStyle name="Обычный 11 2 3 2 3 3 2" xfId="14376"/>
    <cellStyle name="Обычный 11 2 3 2 3 3 2 2" xfId="44231"/>
    <cellStyle name="Обычный 11 2 3 2 3 3 3" xfId="24326"/>
    <cellStyle name="Обычный 11 2 3 2 3 3 3 2" xfId="54181"/>
    <cellStyle name="Обычный 11 2 3 2 3 3 4" xfId="34281"/>
    <cellStyle name="Обычный 11 2 3 2 3 4" xfId="7132"/>
    <cellStyle name="Обычный 11 2 3 2 3 4 2" xfId="17082"/>
    <cellStyle name="Обычный 11 2 3 2 3 4 2 2" xfId="46937"/>
    <cellStyle name="Обычный 11 2 3 2 3 4 3" xfId="27032"/>
    <cellStyle name="Обычный 11 2 3 2 3 4 3 2" xfId="56887"/>
    <cellStyle name="Обычный 11 2 3 2 3 4 4" xfId="36987"/>
    <cellStyle name="Обычный 11 2 3 2 3 5" xfId="10447"/>
    <cellStyle name="Обычный 11 2 3 2 3 5 2" xfId="40302"/>
    <cellStyle name="Обычный 11 2 3 2 3 6" xfId="20396"/>
    <cellStyle name="Обычный 11 2 3 2 3 6 2" xfId="50251"/>
    <cellStyle name="Обычный 11 2 3 2 3 7" xfId="30351"/>
    <cellStyle name="Обычный 11 2 3 2 4" xfId="479"/>
    <cellStyle name="Обычный 11 2 3 2 4 2" xfId="5254"/>
    <cellStyle name="Обычный 11 2 3 2 4 2 2" xfId="15206"/>
    <cellStyle name="Обычный 11 2 3 2 4 2 2 2" xfId="45061"/>
    <cellStyle name="Обычный 11 2 3 2 4 2 3" xfId="25156"/>
    <cellStyle name="Обычный 11 2 3 2 4 2 3 2" xfId="55011"/>
    <cellStyle name="Обычный 11 2 3 2 4 2 4" xfId="35111"/>
    <cellStyle name="Обычный 11 2 3 2 4 3" xfId="7134"/>
    <cellStyle name="Обычный 11 2 3 2 4 3 2" xfId="17084"/>
    <cellStyle name="Обычный 11 2 3 2 4 3 2 2" xfId="46939"/>
    <cellStyle name="Обычный 11 2 3 2 4 3 3" xfId="27034"/>
    <cellStyle name="Обычный 11 2 3 2 4 3 3 2" xfId="56889"/>
    <cellStyle name="Обычный 11 2 3 2 4 3 4" xfId="36989"/>
    <cellStyle name="Обычный 11 2 3 2 4 4" xfId="10449"/>
    <cellStyle name="Обычный 11 2 3 2 4 4 2" xfId="40304"/>
    <cellStyle name="Обычный 11 2 3 2 4 5" xfId="20398"/>
    <cellStyle name="Обычный 11 2 3 2 4 5 2" xfId="50253"/>
    <cellStyle name="Обычный 11 2 3 2 4 6" xfId="30353"/>
    <cellStyle name="Обычный 11 2 3 2 5" xfId="3601"/>
    <cellStyle name="Обычный 11 2 3 2 5 2" xfId="13553"/>
    <cellStyle name="Обычный 11 2 3 2 5 2 2" xfId="43408"/>
    <cellStyle name="Обычный 11 2 3 2 5 3" xfId="23503"/>
    <cellStyle name="Обычный 11 2 3 2 5 3 2" xfId="53358"/>
    <cellStyle name="Обычный 11 2 3 2 5 4" xfId="33458"/>
    <cellStyle name="Обычный 11 2 3 2 6" xfId="7127"/>
    <cellStyle name="Обычный 11 2 3 2 6 2" xfId="17077"/>
    <cellStyle name="Обычный 11 2 3 2 6 2 2" xfId="46932"/>
    <cellStyle name="Обычный 11 2 3 2 6 3" xfId="27027"/>
    <cellStyle name="Обычный 11 2 3 2 6 3 2" xfId="56882"/>
    <cellStyle name="Обычный 11 2 3 2 6 4" xfId="36982"/>
    <cellStyle name="Обычный 11 2 3 2 7" xfId="10442"/>
    <cellStyle name="Обычный 11 2 3 2 7 2" xfId="40297"/>
    <cellStyle name="Обычный 11 2 3 2 8" xfId="20391"/>
    <cellStyle name="Обычный 11 2 3 2 8 2" xfId="50246"/>
    <cellStyle name="Обычный 11 2 3 2 9" xfId="30346"/>
    <cellStyle name="Обычный 11 2 3 3" xfId="480"/>
    <cellStyle name="Обычный 11 2 3 3 2" xfId="481"/>
    <cellStyle name="Обычный 11 2 3 3 2 2" xfId="482"/>
    <cellStyle name="Обычный 11 2 3 3 2 2 2" xfId="483"/>
    <cellStyle name="Обычный 11 2 3 3 2 2 2 2" xfId="5255"/>
    <cellStyle name="Обычный 11 2 3 3 2 2 2 2 2" xfId="15207"/>
    <cellStyle name="Обычный 11 2 3 3 2 2 2 2 2 2" xfId="45062"/>
    <cellStyle name="Обычный 11 2 3 3 2 2 2 2 3" xfId="25157"/>
    <cellStyle name="Обычный 11 2 3 3 2 2 2 2 3 2" xfId="55012"/>
    <cellStyle name="Обычный 11 2 3 3 2 2 2 2 4" xfId="35112"/>
    <cellStyle name="Обычный 11 2 3 3 2 2 2 3" xfId="7138"/>
    <cellStyle name="Обычный 11 2 3 3 2 2 2 3 2" xfId="17088"/>
    <cellStyle name="Обычный 11 2 3 3 2 2 2 3 2 2" xfId="46943"/>
    <cellStyle name="Обычный 11 2 3 3 2 2 2 3 3" xfId="27038"/>
    <cellStyle name="Обычный 11 2 3 3 2 2 2 3 3 2" xfId="56893"/>
    <cellStyle name="Обычный 11 2 3 3 2 2 2 3 4" xfId="36993"/>
    <cellStyle name="Обычный 11 2 3 3 2 2 2 4" xfId="10453"/>
    <cellStyle name="Обычный 11 2 3 3 2 2 2 4 2" xfId="40308"/>
    <cellStyle name="Обычный 11 2 3 3 2 2 2 5" xfId="20402"/>
    <cellStyle name="Обычный 11 2 3 3 2 2 2 5 2" xfId="50257"/>
    <cellStyle name="Обычный 11 2 3 3 2 2 2 6" xfId="30357"/>
    <cellStyle name="Обычный 11 2 3 3 2 2 3" xfId="4597"/>
    <cellStyle name="Обычный 11 2 3 3 2 2 3 2" xfId="14549"/>
    <cellStyle name="Обычный 11 2 3 3 2 2 3 2 2" xfId="44404"/>
    <cellStyle name="Обычный 11 2 3 3 2 2 3 3" xfId="24499"/>
    <cellStyle name="Обычный 11 2 3 3 2 2 3 3 2" xfId="54354"/>
    <cellStyle name="Обычный 11 2 3 3 2 2 3 4" xfId="34454"/>
    <cellStyle name="Обычный 11 2 3 3 2 2 4" xfId="7137"/>
    <cellStyle name="Обычный 11 2 3 3 2 2 4 2" xfId="17087"/>
    <cellStyle name="Обычный 11 2 3 3 2 2 4 2 2" xfId="46942"/>
    <cellStyle name="Обычный 11 2 3 3 2 2 4 3" xfId="27037"/>
    <cellStyle name="Обычный 11 2 3 3 2 2 4 3 2" xfId="56892"/>
    <cellStyle name="Обычный 11 2 3 3 2 2 4 4" xfId="36992"/>
    <cellStyle name="Обычный 11 2 3 3 2 2 5" xfId="10452"/>
    <cellStyle name="Обычный 11 2 3 3 2 2 5 2" xfId="40307"/>
    <cellStyle name="Обычный 11 2 3 3 2 2 6" xfId="20401"/>
    <cellStyle name="Обычный 11 2 3 3 2 2 6 2" xfId="50256"/>
    <cellStyle name="Обычный 11 2 3 3 2 2 7" xfId="30356"/>
    <cellStyle name="Обычный 11 2 3 3 2 3" xfId="484"/>
    <cellStyle name="Обычный 11 2 3 3 2 3 2" xfId="5256"/>
    <cellStyle name="Обычный 11 2 3 3 2 3 2 2" xfId="15208"/>
    <cellStyle name="Обычный 11 2 3 3 2 3 2 2 2" xfId="45063"/>
    <cellStyle name="Обычный 11 2 3 3 2 3 2 3" xfId="25158"/>
    <cellStyle name="Обычный 11 2 3 3 2 3 2 3 2" xfId="55013"/>
    <cellStyle name="Обычный 11 2 3 3 2 3 2 4" xfId="35113"/>
    <cellStyle name="Обычный 11 2 3 3 2 3 3" xfId="7139"/>
    <cellStyle name="Обычный 11 2 3 3 2 3 3 2" xfId="17089"/>
    <cellStyle name="Обычный 11 2 3 3 2 3 3 2 2" xfId="46944"/>
    <cellStyle name="Обычный 11 2 3 3 2 3 3 3" xfId="27039"/>
    <cellStyle name="Обычный 11 2 3 3 2 3 3 3 2" xfId="56894"/>
    <cellStyle name="Обычный 11 2 3 3 2 3 3 4" xfId="36994"/>
    <cellStyle name="Обычный 11 2 3 3 2 3 4" xfId="10454"/>
    <cellStyle name="Обычный 11 2 3 3 2 3 4 2" xfId="40309"/>
    <cellStyle name="Обычный 11 2 3 3 2 3 5" xfId="20403"/>
    <cellStyle name="Обычный 11 2 3 3 2 3 5 2" xfId="50258"/>
    <cellStyle name="Обычный 11 2 3 3 2 3 6" xfId="30358"/>
    <cellStyle name="Обычный 11 2 3 3 2 4" xfId="3774"/>
    <cellStyle name="Обычный 11 2 3 3 2 4 2" xfId="13726"/>
    <cellStyle name="Обычный 11 2 3 3 2 4 2 2" xfId="43581"/>
    <cellStyle name="Обычный 11 2 3 3 2 4 3" xfId="23676"/>
    <cellStyle name="Обычный 11 2 3 3 2 4 3 2" xfId="53531"/>
    <cellStyle name="Обычный 11 2 3 3 2 4 4" xfId="33631"/>
    <cellStyle name="Обычный 11 2 3 3 2 5" xfId="7136"/>
    <cellStyle name="Обычный 11 2 3 3 2 5 2" xfId="17086"/>
    <cellStyle name="Обычный 11 2 3 3 2 5 2 2" xfId="46941"/>
    <cellStyle name="Обычный 11 2 3 3 2 5 3" xfId="27036"/>
    <cellStyle name="Обычный 11 2 3 3 2 5 3 2" xfId="56891"/>
    <cellStyle name="Обычный 11 2 3 3 2 5 4" xfId="36991"/>
    <cellStyle name="Обычный 11 2 3 3 2 6" xfId="10451"/>
    <cellStyle name="Обычный 11 2 3 3 2 6 2" xfId="40306"/>
    <cellStyle name="Обычный 11 2 3 3 2 7" xfId="20400"/>
    <cellStyle name="Обычный 11 2 3 3 2 7 2" xfId="50255"/>
    <cellStyle name="Обычный 11 2 3 3 2 8" xfId="30355"/>
    <cellStyle name="Обычный 11 2 3 3 3" xfId="485"/>
    <cellStyle name="Обычный 11 2 3 3 3 2" xfId="486"/>
    <cellStyle name="Обычный 11 2 3 3 3 2 2" xfId="5257"/>
    <cellStyle name="Обычный 11 2 3 3 3 2 2 2" xfId="15209"/>
    <cellStyle name="Обычный 11 2 3 3 3 2 2 2 2" xfId="45064"/>
    <cellStyle name="Обычный 11 2 3 3 3 2 2 3" xfId="25159"/>
    <cellStyle name="Обычный 11 2 3 3 3 2 2 3 2" xfId="55014"/>
    <cellStyle name="Обычный 11 2 3 3 3 2 2 4" xfId="35114"/>
    <cellStyle name="Обычный 11 2 3 3 3 2 3" xfId="7141"/>
    <cellStyle name="Обычный 11 2 3 3 3 2 3 2" xfId="17091"/>
    <cellStyle name="Обычный 11 2 3 3 3 2 3 2 2" xfId="46946"/>
    <cellStyle name="Обычный 11 2 3 3 3 2 3 3" xfId="27041"/>
    <cellStyle name="Обычный 11 2 3 3 3 2 3 3 2" xfId="56896"/>
    <cellStyle name="Обычный 11 2 3 3 3 2 3 4" xfId="36996"/>
    <cellStyle name="Обычный 11 2 3 3 3 2 4" xfId="10456"/>
    <cellStyle name="Обычный 11 2 3 3 3 2 4 2" xfId="40311"/>
    <cellStyle name="Обычный 11 2 3 3 3 2 5" xfId="20405"/>
    <cellStyle name="Обычный 11 2 3 3 3 2 5 2" xfId="50260"/>
    <cellStyle name="Обычный 11 2 3 3 3 2 6" xfId="30360"/>
    <cellStyle name="Обычный 11 2 3 3 3 3" xfId="4510"/>
    <cellStyle name="Обычный 11 2 3 3 3 3 2" xfId="14462"/>
    <cellStyle name="Обычный 11 2 3 3 3 3 2 2" xfId="44317"/>
    <cellStyle name="Обычный 11 2 3 3 3 3 3" xfId="24412"/>
    <cellStyle name="Обычный 11 2 3 3 3 3 3 2" xfId="54267"/>
    <cellStyle name="Обычный 11 2 3 3 3 3 4" xfId="34367"/>
    <cellStyle name="Обычный 11 2 3 3 3 4" xfId="7140"/>
    <cellStyle name="Обычный 11 2 3 3 3 4 2" xfId="17090"/>
    <cellStyle name="Обычный 11 2 3 3 3 4 2 2" xfId="46945"/>
    <cellStyle name="Обычный 11 2 3 3 3 4 3" xfId="27040"/>
    <cellStyle name="Обычный 11 2 3 3 3 4 3 2" xfId="56895"/>
    <cellStyle name="Обычный 11 2 3 3 3 4 4" xfId="36995"/>
    <cellStyle name="Обычный 11 2 3 3 3 5" xfId="10455"/>
    <cellStyle name="Обычный 11 2 3 3 3 5 2" xfId="40310"/>
    <cellStyle name="Обычный 11 2 3 3 3 6" xfId="20404"/>
    <cellStyle name="Обычный 11 2 3 3 3 6 2" xfId="50259"/>
    <cellStyle name="Обычный 11 2 3 3 3 7" xfId="30359"/>
    <cellStyle name="Обычный 11 2 3 3 4" xfId="487"/>
    <cellStyle name="Обычный 11 2 3 3 4 2" xfId="5258"/>
    <cellStyle name="Обычный 11 2 3 3 4 2 2" xfId="15210"/>
    <cellStyle name="Обычный 11 2 3 3 4 2 2 2" xfId="45065"/>
    <cellStyle name="Обычный 11 2 3 3 4 2 3" xfId="25160"/>
    <cellStyle name="Обычный 11 2 3 3 4 2 3 2" xfId="55015"/>
    <cellStyle name="Обычный 11 2 3 3 4 2 4" xfId="35115"/>
    <cellStyle name="Обычный 11 2 3 3 4 3" xfId="7142"/>
    <cellStyle name="Обычный 11 2 3 3 4 3 2" xfId="17092"/>
    <cellStyle name="Обычный 11 2 3 3 4 3 2 2" xfId="46947"/>
    <cellStyle name="Обычный 11 2 3 3 4 3 3" xfId="27042"/>
    <cellStyle name="Обычный 11 2 3 3 4 3 3 2" xfId="56897"/>
    <cellStyle name="Обычный 11 2 3 3 4 3 4" xfId="36997"/>
    <cellStyle name="Обычный 11 2 3 3 4 4" xfId="10457"/>
    <cellStyle name="Обычный 11 2 3 3 4 4 2" xfId="40312"/>
    <cellStyle name="Обычный 11 2 3 3 4 5" xfId="20406"/>
    <cellStyle name="Обычный 11 2 3 3 4 5 2" xfId="50261"/>
    <cellStyle name="Обычный 11 2 3 3 4 6" xfId="30361"/>
    <cellStyle name="Обычный 11 2 3 3 5" xfId="3687"/>
    <cellStyle name="Обычный 11 2 3 3 5 2" xfId="13639"/>
    <cellStyle name="Обычный 11 2 3 3 5 2 2" xfId="43494"/>
    <cellStyle name="Обычный 11 2 3 3 5 3" xfId="23589"/>
    <cellStyle name="Обычный 11 2 3 3 5 3 2" xfId="53444"/>
    <cellStyle name="Обычный 11 2 3 3 5 4" xfId="33544"/>
    <cellStyle name="Обычный 11 2 3 3 6" xfId="7135"/>
    <cellStyle name="Обычный 11 2 3 3 6 2" xfId="17085"/>
    <cellStyle name="Обычный 11 2 3 3 6 2 2" xfId="46940"/>
    <cellStyle name="Обычный 11 2 3 3 6 3" xfId="27035"/>
    <cellStyle name="Обычный 11 2 3 3 6 3 2" xfId="56890"/>
    <cellStyle name="Обычный 11 2 3 3 6 4" xfId="36990"/>
    <cellStyle name="Обычный 11 2 3 3 7" xfId="10450"/>
    <cellStyle name="Обычный 11 2 3 3 7 2" xfId="40305"/>
    <cellStyle name="Обычный 11 2 3 3 8" xfId="20399"/>
    <cellStyle name="Обычный 11 2 3 3 8 2" xfId="50254"/>
    <cellStyle name="Обычный 11 2 3 3 9" xfId="30354"/>
    <cellStyle name="Обычный 11 2 3 4" xfId="488"/>
    <cellStyle name="Обычный 11 2 3 4 2" xfId="489"/>
    <cellStyle name="Обычный 11 2 3 4 2 2" xfId="490"/>
    <cellStyle name="Обычный 11 2 3 4 2 2 2" xfId="5259"/>
    <cellStyle name="Обычный 11 2 3 4 2 2 2 2" xfId="15211"/>
    <cellStyle name="Обычный 11 2 3 4 2 2 2 2 2" xfId="45066"/>
    <cellStyle name="Обычный 11 2 3 4 2 2 2 3" xfId="25161"/>
    <cellStyle name="Обычный 11 2 3 4 2 2 2 3 2" xfId="55016"/>
    <cellStyle name="Обычный 11 2 3 4 2 2 2 4" xfId="35116"/>
    <cellStyle name="Обычный 11 2 3 4 2 2 3" xfId="7145"/>
    <cellStyle name="Обычный 11 2 3 4 2 2 3 2" xfId="17095"/>
    <cellStyle name="Обычный 11 2 3 4 2 2 3 2 2" xfId="46950"/>
    <cellStyle name="Обычный 11 2 3 4 2 2 3 3" xfId="27045"/>
    <cellStyle name="Обычный 11 2 3 4 2 2 3 3 2" xfId="56900"/>
    <cellStyle name="Обычный 11 2 3 4 2 2 3 4" xfId="37000"/>
    <cellStyle name="Обычный 11 2 3 4 2 2 4" xfId="10460"/>
    <cellStyle name="Обычный 11 2 3 4 2 2 4 2" xfId="40315"/>
    <cellStyle name="Обычный 11 2 3 4 2 2 5" xfId="20409"/>
    <cellStyle name="Обычный 11 2 3 4 2 2 5 2" xfId="50264"/>
    <cellStyle name="Обычный 11 2 3 4 2 2 6" xfId="30364"/>
    <cellStyle name="Обычный 11 2 3 4 2 3" xfId="4595"/>
    <cellStyle name="Обычный 11 2 3 4 2 3 2" xfId="14547"/>
    <cellStyle name="Обычный 11 2 3 4 2 3 2 2" xfId="44402"/>
    <cellStyle name="Обычный 11 2 3 4 2 3 3" xfId="24497"/>
    <cellStyle name="Обычный 11 2 3 4 2 3 3 2" xfId="54352"/>
    <cellStyle name="Обычный 11 2 3 4 2 3 4" xfId="34452"/>
    <cellStyle name="Обычный 11 2 3 4 2 4" xfId="7144"/>
    <cellStyle name="Обычный 11 2 3 4 2 4 2" xfId="17094"/>
    <cellStyle name="Обычный 11 2 3 4 2 4 2 2" xfId="46949"/>
    <cellStyle name="Обычный 11 2 3 4 2 4 3" xfId="27044"/>
    <cellStyle name="Обычный 11 2 3 4 2 4 3 2" xfId="56899"/>
    <cellStyle name="Обычный 11 2 3 4 2 4 4" xfId="36999"/>
    <cellStyle name="Обычный 11 2 3 4 2 5" xfId="10459"/>
    <cellStyle name="Обычный 11 2 3 4 2 5 2" xfId="40314"/>
    <cellStyle name="Обычный 11 2 3 4 2 6" xfId="20408"/>
    <cellStyle name="Обычный 11 2 3 4 2 6 2" xfId="50263"/>
    <cellStyle name="Обычный 11 2 3 4 2 7" xfId="30363"/>
    <cellStyle name="Обычный 11 2 3 4 3" xfId="491"/>
    <cellStyle name="Обычный 11 2 3 4 3 2" xfId="5260"/>
    <cellStyle name="Обычный 11 2 3 4 3 2 2" xfId="15212"/>
    <cellStyle name="Обычный 11 2 3 4 3 2 2 2" xfId="45067"/>
    <cellStyle name="Обычный 11 2 3 4 3 2 3" xfId="25162"/>
    <cellStyle name="Обычный 11 2 3 4 3 2 3 2" xfId="55017"/>
    <cellStyle name="Обычный 11 2 3 4 3 2 4" xfId="35117"/>
    <cellStyle name="Обычный 11 2 3 4 3 3" xfId="7146"/>
    <cellStyle name="Обычный 11 2 3 4 3 3 2" xfId="17096"/>
    <cellStyle name="Обычный 11 2 3 4 3 3 2 2" xfId="46951"/>
    <cellStyle name="Обычный 11 2 3 4 3 3 3" xfId="27046"/>
    <cellStyle name="Обычный 11 2 3 4 3 3 3 2" xfId="56901"/>
    <cellStyle name="Обычный 11 2 3 4 3 3 4" xfId="37001"/>
    <cellStyle name="Обычный 11 2 3 4 3 4" xfId="10461"/>
    <cellStyle name="Обычный 11 2 3 4 3 4 2" xfId="40316"/>
    <cellStyle name="Обычный 11 2 3 4 3 5" xfId="20410"/>
    <cellStyle name="Обычный 11 2 3 4 3 5 2" xfId="50265"/>
    <cellStyle name="Обычный 11 2 3 4 3 6" xfId="30365"/>
    <cellStyle name="Обычный 11 2 3 4 4" xfId="3772"/>
    <cellStyle name="Обычный 11 2 3 4 4 2" xfId="13724"/>
    <cellStyle name="Обычный 11 2 3 4 4 2 2" xfId="43579"/>
    <cellStyle name="Обычный 11 2 3 4 4 3" xfId="23674"/>
    <cellStyle name="Обычный 11 2 3 4 4 3 2" xfId="53529"/>
    <cellStyle name="Обычный 11 2 3 4 4 4" xfId="33629"/>
    <cellStyle name="Обычный 11 2 3 4 5" xfId="7143"/>
    <cellStyle name="Обычный 11 2 3 4 5 2" xfId="17093"/>
    <cellStyle name="Обычный 11 2 3 4 5 2 2" xfId="46948"/>
    <cellStyle name="Обычный 11 2 3 4 5 3" xfId="27043"/>
    <cellStyle name="Обычный 11 2 3 4 5 3 2" xfId="56898"/>
    <cellStyle name="Обычный 11 2 3 4 5 4" xfId="36998"/>
    <cellStyle name="Обычный 11 2 3 4 6" xfId="10458"/>
    <cellStyle name="Обычный 11 2 3 4 6 2" xfId="40313"/>
    <cellStyle name="Обычный 11 2 3 4 7" xfId="20407"/>
    <cellStyle name="Обычный 11 2 3 4 7 2" xfId="50262"/>
    <cellStyle name="Обычный 11 2 3 4 8" xfId="30362"/>
    <cellStyle name="Обычный 11 2 3 5" xfId="492"/>
    <cellStyle name="Обычный 11 2 3 5 2" xfId="493"/>
    <cellStyle name="Обычный 11 2 3 5 2 2" xfId="494"/>
    <cellStyle name="Обычный 11 2 3 5 2 2 2" xfId="5261"/>
    <cellStyle name="Обычный 11 2 3 5 2 2 2 2" xfId="15213"/>
    <cellStyle name="Обычный 11 2 3 5 2 2 2 2 2" xfId="45068"/>
    <cellStyle name="Обычный 11 2 3 5 2 2 2 3" xfId="25163"/>
    <cellStyle name="Обычный 11 2 3 5 2 2 2 3 2" xfId="55018"/>
    <cellStyle name="Обычный 11 2 3 5 2 2 2 4" xfId="35118"/>
    <cellStyle name="Обычный 11 2 3 5 2 2 3" xfId="7149"/>
    <cellStyle name="Обычный 11 2 3 5 2 2 3 2" xfId="17099"/>
    <cellStyle name="Обычный 11 2 3 5 2 2 3 2 2" xfId="46954"/>
    <cellStyle name="Обычный 11 2 3 5 2 2 3 3" xfId="27049"/>
    <cellStyle name="Обычный 11 2 3 5 2 2 3 3 2" xfId="56904"/>
    <cellStyle name="Обычный 11 2 3 5 2 2 3 4" xfId="37004"/>
    <cellStyle name="Обычный 11 2 3 5 2 2 4" xfId="10464"/>
    <cellStyle name="Обычный 11 2 3 5 2 2 4 2" xfId="40319"/>
    <cellStyle name="Обычный 11 2 3 5 2 2 5" xfId="20413"/>
    <cellStyle name="Обычный 11 2 3 5 2 2 5 2" xfId="50268"/>
    <cellStyle name="Обычный 11 2 3 5 2 2 6" xfId="30368"/>
    <cellStyle name="Обычный 11 2 3 5 2 3" xfId="4894"/>
    <cellStyle name="Обычный 11 2 3 5 2 3 2" xfId="14846"/>
    <cellStyle name="Обычный 11 2 3 5 2 3 2 2" xfId="44701"/>
    <cellStyle name="Обычный 11 2 3 5 2 3 3" xfId="24796"/>
    <cellStyle name="Обычный 11 2 3 5 2 3 3 2" xfId="54651"/>
    <cellStyle name="Обычный 11 2 3 5 2 3 4" xfId="34751"/>
    <cellStyle name="Обычный 11 2 3 5 2 4" xfId="7148"/>
    <cellStyle name="Обычный 11 2 3 5 2 4 2" xfId="17098"/>
    <cellStyle name="Обычный 11 2 3 5 2 4 2 2" xfId="46953"/>
    <cellStyle name="Обычный 11 2 3 5 2 4 3" xfId="27048"/>
    <cellStyle name="Обычный 11 2 3 5 2 4 3 2" xfId="56903"/>
    <cellStyle name="Обычный 11 2 3 5 2 4 4" xfId="37003"/>
    <cellStyle name="Обычный 11 2 3 5 2 5" xfId="10463"/>
    <cellStyle name="Обычный 11 2 3 5 2 5 2" xfId="40318"/>
    <cellStyle name="Обычный 11 2 3 5 2 6" xfId="20412"/>
    <cellStyle name="Обычный 11 2 3 5 2 6 2" xfId="50267"/>
    <cellStyle name="Обычный 11 2 3 5 2 7" xfId="30367"/>
    <cellStyle name="Обычный 11 2 3 5 3" xfId="495"/>
    <cellStyle name="Обычный 11 2 3 5 3 2" xfId="5262"/>
    <cellStyle name="Обычный 11 2 3 5 3 2 2" xfId="15214"/>
    <cellStyle name="Обычный 11 2 3 5 3 2 2 2" xfId="45069"/>
    <cellStyle name="Обычный 11 2 3 5 3 2 3" xfId="25164"/>
    <cellStyle name="Обычный 11 2 3 5 3 2 3 2" xfId="55019"/>
    <cellStyle name="Обычный 11 2 3 5 3 2 4" xfId="35119"/>
    <cellStyle name="Обычный 11 2 3 5 3 3" xfId="7150"/>
    <cellStyle name="Обычный 11 2 3 5 3 3 2" xfId="17100"/>
    <cellStyle name="Обычный 11 2 3 5 3 3 2 2" xfId="46955"/>
    <cellStyle name="Обычный 11 2 3 5 3 3 3" xfId="27050"/>
    <cellStyle name="Обычный 11 2 3 5 3 3 3 2" xfId="56905"/>
    <cellStyle name="Обычный 11 2 3 5 3 3 4" xfId="37005"/>
    <cellStyle name="Обычный 11 2 3 5 3 4" xfId="10465"/>
    <cellStyle name="Обычный 11 2 3 5 3 4 2" xfId="40320"/>
    <cellStyle name="Обычный 11 2 3 5 3 5" xfId="20414"/>
    <cellStyle name="Обычный 11 2 3 5 3 5 2" xfId="50269"/>
    <cellStyle name="Обычный 11 2 3 5 3 6" xfId="30369"/>
    <cellStyle name="Обычный 11 2 3 5 4" xfId="4071"/>
    <cellStyle name="Обычный 11 2 3 5 4 2" xfId="14023"/>
    <cellStyle name="Обычный 11 2 3 5 4 2 2" xfId="43878"/>
    <cellStyle name="Обычный 11 2 3 5 4 3" xfId="23973"/>
    <cellStyle name="Обычный 11 2 3 5 4 3 2" xfId="53828"/>
    <cellStyle name="Обычный 11 2 3 5 4 4" xfId="33928"/>
    <cellStyle name="Обычный 11 2 3 5 5" xfId="7147"/>
    <cellStyle name="Обычный 11 2 3 5 5 2" xfId="17097"/>
    <cellStyle name="Обычный 11 2 3 5 5 2 2" xfId="46952"/>
    <cellStyle name="Обычный 11 2 3 5 5 3" xfId="27047"/>
    <cellStyle name="Обычный 11 2 3 5 5 3 2" xfId="56902"/>
    <cellStyle name="Обычный 11 2 3 5 5 4" xfId="37002"/>
    <cellStyle name="Обычный 11 2 3 5 6" xfId="10462"/>
    <cellStyle name="Обычный 11 2 3 5 6 2" xfId="40317"/>
    <cellStyle name="Обычный 11 2 3 5 7" xfId="20411"/>
    <cellStyle name="Обычный 11 2 3 5 7 2" xfId="50266"/>
    <cellStyle name="Обычный 11 2 3 5 8" xfId="30366"/>
    <cellStyle name="Обычный 11 2 3 6" xfId="496"/>
    <cellStyle name="Обычный 11 2 3 6 2" xfId="497"/>
    <cellStyle name="Обычный 11 2 3 6 2 2" xfId="498"/>
    <cellStyle name="Обычный 11 2 3 6 2 2 2" xfId="5263"/>
    <cellStyle name="Обычный 11 2 3 6 2 2 2 2" xfId="15215"/>
    <cellStyle name="Обычный 11 2 3 6 2 2 2 2 2" xfId="45070"/>
    <cellStyle name="Обычный 11 2 3 6 2 2 2 3" xfId="25165"/>
    <cellStyle name="Обычный 11 2 3 6 2 2 2 3 2" xfId="55020"/>
    <cellStyle name="Обычный 11 2 3 6 2 2 2 4" xfId="35120"/>
    <cellStyle name="Обычный 11 2 3 6 2 2 3" xfId="7153"/>
    <cellStyle name="Обычный 11 2 3 6 2 2 3 2" xfId="17103"/>
    <cellStyle name="Обычный 11 2 3 6 2 2 3 2 2" xfId="46958"/>
    <cellStyle name="Обычный 11 2 3 6 2 2 3 3" xfId="27053"/>
    <cellStyle name="Обычный 11 2 3 6 2 2 3 3 2" xfId="56908"/>
    <cellStyle name="Обычный 11 2 3 6 2 2 3 4" xfId="37008"/>
    <cellStyle name="Обычный 11 2 3 6 2 2 4" xfId="10468"/>
    <cellStyle name="Обычный 11 2 3 6 2 2 4 2" xfId="40323"/>
    <cellStyle name="Обычный 11 2 3 6 2 2 5" xfId="20417"/>
    <cellStyle name="Обычный 11 2 3 6 2 2 5 2" xfId="50272"/>
    <cellStyle name="Обычный 11 2 3 6 2 2 6" xfId="30372"/>
    <cellStyle name="Обычный 11 2 3 6 2 3" xfId="4981"/>
    <cellStyle name="Обычный 11 2 3 6 2 3 2" xfId="14933"/>
    <cellStyle name="Обычный 11 2 3 6 2 3 2 2" xfId="44788"/>
    <cellStyle name="Обычный 11 2 3 6 2 3 3" xfId="24883"/>
    <cellStyle name="Обычный 11 2 3 6 2 3 3 2" xfId="54738"/>
    <cellStyle name="Обычный 11 2 3 6 2 3 4" xfId="34838"/>
    <cellStyle name="Обычный 11 2 3 6 2 4" xfId="7152"/>
    <cellStyle name="Обычный 11 2 3 6 2 4 2" xfId="17102"/>
    <cellStyle name="Обычный 11 2 3 6 2 4 2 2" xfId="46957"/>
    <cellStyle name="Обычный 11 2 3 6 2 4 3" xfId="27052"/>
    <cellStyle name="Обычный 11 2 3 6 2 4 3 2" xfId="56907"/>
    <cellStyle name="Обычный 11 2 3 6 2 4 4" xfId="37007"/>
    <cellStyle name="Обычный 11 2 3 6 2 5" xfId="10467"/>
    <cellStyle name="Обычный 11 2 3 6 2 5 2" xfId="40322"/>
    <cellStyle name="Обычный 11 2 3 6 2 6" xfId="20416"/>
    <cellStyle name="Обычный 11 2 3 6 2 6 2" xfId="50271"/>
    <cellStyle name="Обычный 11 2 3 6 2 7" xfId="30371"/>
    <cellStyle name="Обычный 11 2 3 6 3" xfId="499"/>
    <cellStyle name="Обычный 11 2 3 6 3 2" xfId="5264"/>
    <cellStyle name="Обычный 11 2 3 6 3 2 2" xfId="15216"/>
    <cellStyle name="Обычный 11 2 3 6 3 2 2 2" xfId="45071"/>
    <cellStyle name="Обычный 11 2 3 6 3 2 3" xfId="25166"/>
    <cellStyle name="Обычный 11 2 3 6 3 2 3 2" xfId="55021"/>
    <cellStyle name="Обычный 11 2 3 6 3 2 4" xfId="35121"/>
    <cellStyle name="Обычный 11 2 3 6 3 3" xfId="7154"/>
    <cellStyle name="Обычный 11 2 3 6 3 3 2" xfId="17104"/>
    <cellStyle name="Обычный 11 2 3 6 3 3 2 2" xfId="46959"/>
    <cellStyle name="Обычный 11 2 3 6 3 3 3" xfId="27054"/>
    <cellStyle name="Обычный 11 2 3 6 3 3 3 2" xfId="56909"/>
    <cellStyle name="Обычный 11 2 3 6 3 3 4" xfId="37009"/>
    <cellStyle name="Обычный 11 2 3 6 3 4" xfId="10469"/>
    <cellStyle name="Обычный 11 2 3 6 3 4 2" xfId="40324"/>
    <cellStyle name="Обычный 11 2 3 6 3 5" xfId="20418"/>
    <cellStyle name="Обычный 11 2 3 6 3 5 2" xfId="50273"/>
    <cellStyle name="Обычный 11 2 3 6 3 6" xfId="30373"/>
    <cellStyle name="Обычный 11 2 3 6 4" xfId="4158"/>
    <cellStyle name="Обычный 11 2 3 6 4 2" xfId="14110"/>
    <cellStyle name="Обычный 11 2 3 6 4 2 2" xfId="43965"/>
    <cellStyle name="Обычный 11 2 3 6 4 3" xfId="24060"/>
    <cellStyle name="Обычный 11 2 3 6 4 3 2" xfId="53915"/>
    <cellStyle name="Обычный 11 2 3 6 4 4" xfId="34015"/>
    <cellStyle name="Обычный 11 2 3 6 5" xfId="7151"/>
    <cellStyle name="Обычный 11 2 3 6 5 2" xfId="17101"/>
    <cellStyle name="Обычный 11 2 3 6 5 2 2" xfId="46956"/>
    <cellStyle name="Обычный 11 2 3 6 5 3" xfId="27051"/>
    <cellStyle name="Обычный 11 2 3 6 5 3 2" xfId="56906"/>
    <cellStyle name="Обычный 11 2 3 6 5 4" xfId="37006"/>
    <cellStyle name="Обычный 11 2 3 6 6" xfId="10466"/>
    <cellStyle name="Обычный 11 2 3 6 6 2" xfId="40321"/>
    <cellStyle name="Обычный 11 2 3 6 7" xfId="20415"/>
    <cellStyle name="Обычный 11 2 3 6 7 2" xfId="50270"/>
    <cellStyle name="Обычный 11 2 3 6 8" xfId="30370"/>
    <cellStyle name="Обычный 11 2 3 7" xfId="500"/>
    <cellStyle name="Обычный 11 2 3 7 2" xfId="501"/>
    <cellStyle name="Обычный 11 2 3 7 2 2" xfId="5265"/>
    <cellStyle name="Обычный 11 2 3 7 2 2 2" xfId="15217"/>
    <cellStyle name="Обычный 11 2 3 7 2 2 2 2" xfId="45072"/>
    <cellStyle name="Обычный 11 2 3 7 2 2 3" xfId="25167"/>
    <cellStyle name="Обычный 11 2 3 7 2 2 3 2" xfId="55022"/>
    <cellStyle name="Обычный 11 2 3 7 2 2 4" xfId="35122"/>
    <cellStyle name="Обычный 11 2 3 7 2 3" xfId="7156"/>
    <cellStyle name="Обычный 11 2 3 7 2 3 2" xfId="17106"/>
    <cellStyle name="Обычный 11 2 3 7 2 3 2 2" xfId="46961"/>
    <cellStyle name="Обычный 11 2 3 7 2 3 3" xfId="27056"/>
    <cellStyle name="Обычный 11 2 3 7 2 3 3 2" xfId="56911"/>
    <cellStyle name="Обычный 11 2 3 7 2 3 4" xfId="37011"/>
    <cellStyle name="Обычный 11 2 3 7 2 4" xfId="10471"/>
    <cellStyle name="Обычный 11 2 3 7 2 4 2" xfId="40326"/>
    <cellStyle name="Обычный 11 2 3 7 2 5" xfId="20420"/>
    <cellStyle name="Обычный 11 2 3 7 2 5 2" xfId="50275"/>
    <cellStyle name="Обычный 11 2 3 7 2 6" xfId="30375"/>
    <cellStyle name="Обычный 11 2 3 7 3" xfId="4294"/>
    <cellStyle name="Обычный 11 2 3 7 3 2" xfId="14246"/>
    <cellStyle name="Обычный 11 2 3 7 3 2 2" xfId="44101"/>
    <cellStyle name="Обычный 11 2 3 7 3 3" xfId="24196"/>
    <cellStyle name="Обычный 11 2 3 7 3 3 2" xfId="54051"/>
    <cellStyle name="Обычный 11 2 3 7 3 4" xfId="34151"/>
    <cellStyle name="Обычный 11 2 3 7 4" xfId="7155"/>
    <cellStyle name="Обычный 11 2 3 7 4 2" xfId="17105"/>
    <cellStyle name="Обычный 11 2 3 7 4 2 2" xfId="46960"/>
    <cellStyle name="Обычный 11 2 3 7 4 3" xfId="27055"/>
    <cellStyle name="Обычный 11 2 3 7 4 3 2" xfId="56910"/>
    <cellStyle name="Обычный 11 2 3 7 4 4" xfId="37010"/>
    <cellStyle name="Обычный 11 2 3 7 5" xfId="10470"/>
    <cellStyle name="Обычный 11 2 3 7 5 2" xfId="40325"/>
    <cellStyle name="Обычный 11 2 3 7 6" xfId="20419"/>
    <cellStyle name="Обычный 11 2 3 7 6 2" xfId="50274"/>
    <cellStyle name="Обычный 11 2 3 7 7" xfId="30374"/>
    <cellStyle name="Обычный 11 2 3 8" xfId="502"/>
    <cellStyle name="Обычный 11 2 3 8 2" xfId="5266"/>
    <cellStyle name="Обычный 11 2 3 8 2 2" xfId="15218"/>
    <cellStyle name="Обычный 11 2 3 8 2 2 2" xfId="45073"/>
    <cellStyle name="Обычный 11 2 3 8 2 3" xfId="25168"/>
    <cellStyle name="Обычный 11 2 3 8 2 3 2" xfId="55023"/>
    <cellStyle name="Обычный 11 2 3 8 2 4" xfId="35123"/>
    <cellStyle name="Обычный 11 2 3 8 3" xfId="7157"/>
    <cellStyle name="Обычный 11 2 3 8 3 2" xfId="17107"/>
    <cellStyle name="Обычный 11 2 3 8 3 2 2" xfId="46962"/>
    <cellStyle name="Обычный 11 2 3 8 3 3" xfId="27057"/>
    <cellStyle name="Обычный 11 2 3 8 3 3 2" xfId="56912"/>
    <cellStyle name="Обычный 11 2 3 8 3 4" xfId="37012"/>
    <cellStyle name="Обычный 11 2 3 8 4" xfId="10472"/>
    <cellStyle name="Обычный 11 2 3 8 4 2" xfId="40327"/>
    <cellStyle name="Обычный 11 2 3 8 5" xfId="20421"/>
    <cellStyle name="Обычный 11 2 3 8 5 2" xfId="50276"/>
    <cellStyle name="Обычный 11 2 3 8 6" xfId="30376"/>
    <cellStyle name="Обычный 11 2 3 9" xfId="3471"/>
    <cellStyle name="Обычный 11 2 3 9 2" xfId="13423"/>
    <cellStyle name="Обычный 11 2 3 9 2 2" xfId="43278"/>
    <cellStyle name="Обычный 11 2 3 9 3" xfId="23373"/>
    <cellStyle name="Обычный 11 2 3 9 3 2" xfId="53228"/>
    <cellStyle name="Обычный 11 2 3 9 4" xfId="33328"/>
    <cellStyle name="Обычный 11 2 4" xfId="503"/>
    <cellStyle name="Обычный 11 2 4 10" xfId="7158"/>
    <cellStyle name="Обычный 11 2 4 10 2" xfId="17108"/>
    <cellStyle name="Обычный 11 2 4 10 2 2" xfId="46963"/>
    <cellStyle name="Обычный 11 2 4 10 3" xfId="27058"/>
    <cellStyle name="Обычный 11 2 4 10 3 2" xfId="56913"/>
    <cellStyle name="Обычный 11 2 4 10 4" xfId="37013"/>
    <cellStyle name="Обычный 11 2 4 11" xfId="10473"/>
    <cellStyle name="Обычный 11 2 4 11 2" xfId="40328"/>
    <cellStyle name="Обычный 11 2 4 12" xfId="20422"/>
    <cellStyle name="Обычный 11 2 4 12 2" xfId="50277"/>
    <cellStyle name="Обычный 11 2 4 13" xfId="30377"/>
    <cellStyle name="Обычный 11 2 4 2" xfId="504"/>
    <cellStyle name="Обычный 11 2 4 2 2" xfId="505"/>
    <cellStyle name="Обычный 11 2 4 2 2 2" xfId="506"/>
    <cellStyle name="Обычный 11 2 4 2 2 2 2" xfId="507"/>
    <cellStyle name="Обычный 11 2 4 2 2 2 2 2" xfId="5267"/>
    <cellStyle name="Обычный 11 2 4 2 2 2 2 2 2" xfId="15219"/>
    <cellStyle name="Обычный 11 2 4 2 2 2 2 2 2 2" xfId="45074"/>
    <cellStyle name="Обычный 11 2 4 2 2 2 2 2 3" xfId="25169"/>
    <cellStyle name="Обычный 11 2 4 2 2 2 2 2 3 2" xfId="55024"/>
    <cellStyle name="Обычный 11 2 4 2 2 2 2 2 4" xfId="35124"/>
    <cellStyle name="Обычный 11 2 4 2 2 2 2 3" xfId="7162"/>
    <cellStyle name="Обычный 11 2 4 2 2 2 2 3 2" xfId="17112"/>
    <cellStyle name="Обычный 11 2 4 2 2 2 2 3 2 2" xfId="46967"/>
    <cellStyle name="Обычный 11 2 4 2 2 2 2 3 3" xfId="27062"/>
    <cellStyle name="Обычный 11 2 4 2 2 2 2 3 3 2" xfId="56917"/>
    <cellStyle name="Обычный 11 2 4 2 2 2 2 3 4" xfId="37017"/>
    <cellStyle name="Обычный 11 2 4 2 2 2 2 4" xfId="10477"/>
    <cellStyle name="Обычный 11 2 4 2 2 2 2 4 2" xfId="40332"/>
    <cellStyle name="Обычный 11 2 4 2 2 2 2 5" xfId="20426"/>
    <cellStyle name="Обычный 11 2 4 2 2 2 2 5 2" xfId="50281"/>
    <cellStyle name="Обычный 11 2 4 2 2 2 2 6" xfId="30381"/>
    <cellStyle name="Обычный 11 2 4 2 2 2 3" xfId="4599"/>
    <cellStyle name="Обычный 11 2 4 2 2 2 3 2" xfId="14551"/>
    <cellStyle name="Обычный 11 2 4 2 2 2 3 2 2" xfId="44406"/>
    <cellStyle name="Обычный 11 2 4 2 2 2 3 3" xfId="24501"/>
    <cellStyle name="Обычный 11 2 4 2 2 2 3 3 2" xfId="54356"/>
    <cellStyle name="Обычный 11 2 4 2 2 2 3 4" xfId="34456"/>
    <cellStyle name="Обычный 11 2 4 2 2 2 4" xfId="7161"/>
    <cellStyle name="Обычный 11 2 4 2 2 2 4 2" xfId="17111"/>
    <cellStyle name="Обычный 11 2 4 2 2 2 4 2 2" xfId="46966"/>
    <cellStyle name="Обычный 11 2 4 2 2 2 4 3" xfId="27061"/>
    <cellStyle name="Обычный 11 2 4 2 2 2 4 3 2" xfId="56916"/>
    <cellStyle name="Обычный 11 2 4 2 2 2 4 4" xfId="37016"/>
    <cellStyle name="Обычный 11 2 4 2 2 2 5" xfId="10476"/>
    <cellStyle name="Обычный 11 2 4 2 2 2 5 2" xfId="40331"/>
    <cellStyle name="Обычный 11 2 4 2 2 2 6" xfId="20425"/>
    <cellStyle name="Обычный 11 2 4 2 2 2 6 2" xfId="50280"/>
    <cellStyle name="Обычный 11 2 4 2 2 2 7" xfId="30380"/>
    <cellStyle name="Обычный 11 2 4 2 2 3" xfId="508"/>
    <cellStyle name="Обычный 11 2 4 2 2 3 2" xfId="5268"/>
    <cellStyle name="Обычный 11 2 4 2 2 3 2 2" xfId="15220"/>
    <cellStyle name="Обычный 11 2 4 2 2 3 2 2 2" xfId="45075"/>
    <cellStyle name="Обычный 11 2 4 2 2 3 2 3" xfId="25170"/>
    <cellStyle name="Обычный 11 2 4 2 2 3 2 3 2" xfId="55025"/>
    <cellStyle name="Обычный 11 2 4 2 2 3 2 4" xfId="35125"/>
    <cellStyle name="Обычный 11 2 4 2 2 3 3" xfId="7163"/>
    <cellStyle name="Обычный 11 2 4 2 2 3 3 2" xfId="17113"/>
    <cellStyle name="Обычный 11 2 4 2 2 3 3 2 2" xfId="46968"/>
    <cellStyle name="Обычный 11 2 4 2 2 3 3 3" xfId="27063"/>
    <cellStyle name="Обычный 11 2 4 2 2 3 3 3 2" xfId="56918"/>
    <cellStyle name="Обычный 11 2 4 2 2 3 3 4" xfId="37018"/>
    <cellStyle name="Обычный 11 2 4 2 2 3 4" xfId="10478"/>
    <cellStyle name="Обычный 11 2 4 2 2 3 4 2" xfId="40333"/>
    <cellStyle name="Обычный 11 2 4 2 2 3 5" xfId="20427"/>
    <cellStyle name="Обычный 11 2 4 2 2 3 5 2" xfId="50282"/>
    <cellStyle name="Обычный 11 2 4 2 2 3 6" xfId="30382"/>
    <cellStyle name="Обычный 11 2 4 2 2 4" xfId="3776"/>
    <cellStyle name="Обычный 11 2 4 2 2 4 2" xfId="13728"/>
    <cellStyle name="Обычный 11 2 4 2 2 4 2 2" xfId="43583"/>
    <cellStyle name="Обычный 11 2 4 2 2 4 3" xfId="23678"/>
    <cellStyle name="Обычный 11 2 4 2 2 4 3 2" xfId="53533"/>
    <cellStyle name="Обычный 11 2 4 2 2 4 4" xfId="33633"/>
    <cellStyle name="Обычный 11 2 4 2 2 5" xfId="7160"/>
    <cellStyle name="Обычный 11 2 4 2 2 5 2" xfId="17110"/>
    <cellStyle name="Обычный 11 2 4 2 2 5 2 2" xfId="46965"/>
    <cellStyle name="Обычный 11 2 4 2 2 5 3" xfId="27060"/>
    <cellStyle name="Обычный 11 2 4 2 2 5 3 2" xfId="56915"/>
    <cellStyle name="Обычный 11 2 4 2 2 5 4" xfId="37015"/>
    <cellStyle name="Обычный 11 2 4 2 2 6" xfId="10475"/>
    <cellStyle name="Обычный 11 2 4 2 2 6 2" xfId="40330"/>
    <cellStyle name="Обычный 11 2 4 2 2 7" xfId="20424"/>
    <cellStyle name="Обычный 11 2 4 2 2 7 2" xfId="50279"/>
    <cellStyle name="Обычный 11 2 4 2 2 8" xfId="30379"/>
    <cellStyle name="Обычный 11 2 4 2 3" xfId="509"/>
    <cellStyle name="Обычный 11 2 4 2 3 2" xfId="510"/>
    <cellStyle name="Обычный 11 2 4 2 3 2 2" xfId="5269"/>
    <cellStyle name="Обычный 11 2 4 2 3 2 2 2" xfId="15221"/>
    <cellStyle name="Обычный 11 2 4 2 3 2 2 2 2" xfId="45076"/>
    <cellStyle name="Обычный 11 2 4 2 3 2 2 3" xfId="25171"/>
    <cellStyle name="Обычный 11 2 4 2 3 2 2 3 2" xfId="55026"/>
    <cellStyle name="Обычный 11 2 4 2 3 2 2 4" xfId="35126"/>
    <cellStyle name="Обычный 11 2 4 2 3 2 3" xfId="7165"/>
    <cellStyle name="Обычный 11 2 4 2 3 2 3 2" xfId="17115"/>
    <cellStyle name="Обычный 11 2 4 2 3 2 3 2 2" xfId="46970"/>
    <cellStyle name="Обычный 11 2 4 2 3 2 3 3" xfId="27065"/>
    <cellStyle name="Обычный 11 2 4 2 3 2 3 3 2" xfId="56920"/>
    <cellStyle name="Обычный 11 2 4 2 3 2 3 4" xfId="37020"/>
    <cellStyle name="Обычный 11 2 4 2 3 2 4" xfId="10480"/>
    <cellStyle name="Обычный 11 2 4 2 3 2 4 2" xfId="40335"/>
    <cellStyle name="Обычный 11 2 4 2 3 2 5" xfId="20429"/>
    <cellStyle name="Обычный 11 2 4 2 3 2 5 2" xfId="50284"/>
    <cellStyle name="Обычный 11 2 4 2 3 2 6" xfId="30384"/>
    <cellStyle name="Обычный 11 2 4 2 3 3" xfId="4433"/>
    <cellStyle name="Обычный 11 2 4 2 3 3 2" xfId="14385"/>
    <cellStyle name="Обычный 11 2 4 2 3 3 2 2" xfId="44240"/>
    <cellStyle name="Обычный 11 2 4 2 3 3 3" xfId="24335"/>
    <cellStyle name="Обычный 11 2 4 2 3 3 3 2" xfId="54190"/>
    <cellStyle name="Обычный 11 2 4 2 3 3 4" xfId="34290"/>
    <cellStyle name="Обычный 11 2 4 2 3 4" xfId="7164"/>
    <cellStyle name="Обычный 11 2 4 2 3 4 2" xfId="17114"/>
    <cellStyle name="Обычный 11 2 4 2 3 4 2 2" xfId="46969"/>
    <cellStyle name="Обычный 11 2 4 2 3 4 3" xfId="27064"/>
    <cellStyle name="Обычный 11 2 4 2 3 4 3 2" xfId="56919"/>
    <cellStyle name="Обычный 11 2 4 2 3 4 4" xfId="37019"/>
    <cellStyle name="Обычный 11 2 4 2 3 5" xfId="10479"/>
    <cellStyle name="Обычный 11 2 4 2 3 5 2" xfId="40334"/>
    <cellStyle name="Обычный 11 2 4 2 3 6" xfId="20428"/>
    <cellStyle name="Обычный 11 2 4 2 3 6 2" xfId="50283"/>
    <cellStyle name="Обычный 11 2 4 2 3 7" xfId="30383"/>
    <cellStyle name="Обычный 11 2 4 2 4" xfId="511"/>
    <cellStyle name="Обычный 11 2 4 2 4 2" xfId="5270"/>
    <cellStyle name="Обычный 11 2 4 2 4 2 2" xfId="15222"/>
    <cellStyle name="Обычный 11 2 4 2 4 2 2 2" xfId="45077"/>
    <cellStyle name="Обычный 11 2 4 2 4 2 3" xfId="25172"/>
    <cellStyle name="Обычный 11 2 4 2 4 2 3 2" xfId="55027"/>
    <cellStyle name="Обычный 11 2 4 2 4 2 4" xfId="35127"/>
    <cellStyle name="Обычный 11 2 4 2 4 3" xfId="7166"/>
    <cellStyle name="Обычный 11 2 4 2 4 3 2" xfId="17116"/>
    <cellStyle name="Обычный 11 2 4 2 4 3 2 2" xfId="46971"/>
    <cellStyle name="Обычный 11 2 4 2 4 3 3" xfId="27066"/>
    <cellStyle name="Обычный 11 2 4 2 4 3 3 2" xfId="56921"/>
    <cellStyle name="Обычный 11 2 4 2 4 3 4" xfId="37021"/>
    <cellStyle name="Обычный 11 2 4 2 4 4" xfId="10481"/>
    <cellStyle name="Обычный 11 2 4 2 4 4 2" xfId="40336"/>
    <cellStyle name="Обычный 11 2 4 2 4 5" xfId="20430"/>
    <cellStyle name="Обычный 11 2 4 2 4 5 2" xfId="50285"/>
    <cellStyle name="Обычный 11 2 4 2 4 6" xfId="30385"/>
    <cellStyle name="Обычный 11 2 4 2 5" xfId="3610"/>
    <cellStyle name="Обычный 11 2 4 2 5 2" xfId="13562"/>
    <cellStyle name="Обычный 11 2 4 2 5 2 2" xfId="43417"/>
    <cellStyle name="Обычный 11 2 4 2 5 3" xfId="23512"/>
    <cellStyle name="Обычный 11 2 4 2 5 3 2" xfId="53367"/>
    <cellStyle name="Обычный 11 2 4 2 5 4" xfId="33467"/>
    <cellStyle name="Обычный 11 2 4 2 6" xfId="7159"/>
    <cellStyle name="Обычный 11 2 4 2 6 2" xfId="17109"/>
    <cellStyle name="Обычный 11 2 4 2 6 2 2" xfId="46964"/>
    <cellStyle name="Обычный 11 2 4 2 6 3" xfId="27059"/>
    <cellStyle name="Обычный 11 2 4 2 6 3 2" xfId="56914"/>
    <cellStyle name="Обычный 11 2 4 2 6 4" xfId="37014"/>
    <cellStyle name="Обычный 11 2 4 2 7" xfId="10474"/>
    <cellStyle name="Обычный 11 2 4 2 7 2" xfId="40329"/>
    <cellStyle name="Обычный 11 2 4 2 8" xfId="20423"/>
    <cellStyle name="Обычный 11 2 4 2 8 2" xfId="50278"/>
    <cellStyle name="Обычный 11 2 4 2 9" xfId="30378"/>
    <cellStyle name="Обычный 11 2 4 3" xfId="512"/>
    <cellStyle name="Обычный 11 2 4 3 2" xfId="513"/>
    <cellStyle name="Обычный 11 2 4 3 2 2" xfId="514"/>
    <cellStyle name="Обычный 11 2 4 3 2 2 2" xfId="515"/>
    <cellStyle name="Обычный 11 2 4 3 2 2 2 2" xfId="5271"/>
    <cellStyle name="Обычный 11 2 4 3 2 2 2 2 2" xfId="15223"/>
    <cellStyle name="Обычный 11 2 4 3 2 2 2 2 2 2" xfId="45078"/>
    <cellStyle name="Обычный 11 2 4 3 2 2 2 2 3" xfId="25173"/>
    <cellStyle name="Обычный 11 2 4 3 2 2 2 2 3 2" xfId="55028"/>
    <cellStyle name="Обычный 11 2 4 3 2 2 2 2 4" xfId="35128"/>
    <cellStyle name="Обычный 11 2 4 3 2 2 2 3" xfId="7170"/>
    <cellStyle name="Обычный 11 2 4 3 2 2 2 3 2" xfId="17120"/>
    <cellStyle name="Обычный 11 2 4 3 2 2 2 3 2 2" xfId="46975"/>
    <cellStyle name="Обычный 11 2 4 3 2 2 2 3 3" xfId="27070"/>
    <cellStyle name="Обычный 11 2 4 3 2 2 2 3 3 2" xfId="56925"/>
    <cellStyle name="Обычный 11 2 4 3 2 2 2 3 4" xfId="37025"/>
    <cellStyle name="Обычный 11 2 4 3 2 2 2 4" xfId="10485"/>
    <cellStyle name="Обычный 11 2 4 3 2 2 2 4 2" xfId="40340"/>
    <cellStyle name="Обычный 11 2 4 3 2 2 2 5" xfId="20434"/>
    <cellStyle name="Обычный 11 2 4 3 2 2 2 5 2" xfId="50289"/>
    <cellStyle name="Обычный 11 2 4 3 2 2 2 6" xfId="30389"/>
    <cellStyle name="Обычный 11 2 4 3 2 2 3" xfId="4600"/>
    <cellStyle name="Обычный 11 2 4 3 2 2 3 2" xfId="14552"/>
    <cellStyle name="Обычный 11 2 4 3 2 2 3 2 2" xfId="44407"/>
    <cellStyle name="Обычный 11 2 4 3 2 2 3 3" xfId="24502"/>
    <cellStyle name="Обычный 11 2 4 3 2 2 3 3 2" xfId="54357"/>
    <cellStyle name="Обычный 11 2 4 3 2 2 3 4" xfId="34457"/>
    <cellStyle name="Обычный 11 2 4 3 2 2 4" xfId="7169"/>
    <cellStyle name="Обычный 11 2 4 3 2 2 4 2" xfId="17119"/>
    <cellStyle name="Обычный 11 2 4 3 2 2 4 2 2" xfId="46974"/>
    <cellStyle name="Обычный 11 2 4 3 2 2 4 3" xfId="27069"/>
    <cellStyle name="Обычный 11 2 4 3 2 2 4 3 2" xfId="56924"/>
    <cellStyle name="Обычный 11 2 4 3 2 2 4 4" xfId="37024"/>
    <cellStyle name="Обычный 11 2 4 3 2 2 5" xfId="10484"/>
    <cellStyle name="Обычный 11 2 4 3 2 2 5 2" xfId="40339"/>
    <cellStyle name="Обычный 11 2 4 3 2 2 6" xfId="20433"/>
    <cellStyle name="Обычный 11 2 4 3 2 2 6 2" xfId="50288"/>
    <cellStyle name="Обычный 11 2 4 3 2 2 7" xfId="30388"/>
    <cellStyle name="Обычный 11 2 4 3 2 3" xfId="516"/>
    <cellStyle name="Обычный 11 2 4 3 2 3 2" xfId="5272"/>
    <cellStyle name="Обычный 11 2 4 3 2 3 2 2" xfId="15224"/>
    <cellStyle name="Обычный 11 2 4 3 2 3 2 2 2" xfId="45079"/>
    <cellStyle name="Обычный 11 2 4 3 2 3 2 3" xfId="25174"/>
    <cellStyle name="Обычный 11 2 4 3 2 3 2 3 2" xfId="55029"/>
    <cellStyle name="Обычный 11 2 4 3 2 3 2 4" xfId="35129"/>
    <cellStyle name="Обычный 11 2 4 3 2 3 3" xfId="7171"/>
    <cellStyle name="Обычный 11 2 4 3 2 3 3 2" xfId="17121"/>
    <cellStyle name="Обычный 11 2 4 3 2 3 3 2 2" xfId="46976"/>
    <cellStyle name="Обычный 11 2 4 3 2 3 3 3" xfId="27071"/>
    <cellStyle name="Обычный 11 2 4 3 2 3 3 3 2" xfId="56926"/>
    <cellStyle name="Обычный 11 2 4 3 2 3 3 4" xfId="37026"/>
    <cellStyle name="Обычный 11 2 4 3 2 3 4" xfId="10486"/>
    <cellStyle name="Обычный 11 2 4 3 2 3 4 2" xfId="40341"/>
    <cellStyle name="Обычный 11 2 4 3 2 3 5" xfId="20435"/>
    <cellStyle name="Обычный 11 2 4 3 2 3 5 2" xfId="50290"/>
    <cellStyle name="Обычный 11 2 4 3 2 3 6" xfId="30390"/>
    <cellStyle name="Обычный 11 2 4 3 2 4" xfId="3777"/>
    <cellStyle name="Обычный 11 2 4 3 2 4 2" xfId="13729"/>
    <cellStyle name="Обычный 11 2 4 3 2 4 2 2" xfId="43584"/>
    <cellStyle name="Обычный 11 2 4 3 2 4 3" xfId="23679"/>
    <cellStyle name="Обычный 11 2 4 3 2 4 3 2" xfId="53534"/>
    <cellStyle name="Обычный 11 2 4 3 2 4 4" xfId="33634"/>
    <cellStyle name="Обычный 11 2 4 3 2 5" xfId="7168"/>
    <cellStyle name="Обычный 11 2 4 3 2 5 2" xfId="17118"/>
    <cellStyle name="Обычный 11 2 4 3 2 5 2 2" xfId="46973"/>
    <cellStyle name="Обычный 11 2 4 3 2 5 3" xfId="27068"/>
    <cellStyle name="Обычный 11 2 4 3 2 5 3 2" xfId="56923"/>
    <cellStyle name="Обычный 11 2 4 3 2 5 4" xfId="37023"/>
    <cellStyle name="Обычный 11 2 4 3 2 6" xfId="10483"/>
    <cellStyle name="Обычный 11 2 4 3 2 6 2" xfId="40338"/>
    <cellStyle name="Обычный 11 2 4 3 2 7" xfId="20432"/>
    <cellStyle name="Обычный 11 2 4 3 2 7 2" xfId="50287"/>
    <cellStyle name="Обычный 11 2 4 3 2 8" xfId="30387"/>
    <cellStyle name="Обычный 11 2 4 3 3" xfId="517"/>
    <cellStyle name="Обычный 11 2 4 3 3 2" xfId="518"/>
    <cellStyle name="Обычный 11 2 4 3 3 2 2" xfId="5273"/>
    <cellStyle name="Обычный 11 2 4 3 3 2 2 2" xfId="15225"/>
    <cellStyle name="Обычный 11 2 4 3 3 2 2 2 2" xfId="45080"/>
    <cellStyle name="Обычный 11 2 4 3 3 2 2 3" xfId="25175"/>
    <cellStyle name="Обычный 11 2 4 3 3 2 2 3 2" xfId="55030"/>
    <cellStyle name="Обычный 11 2 4 3 3 2 2 4" xfId="35130"/>
    <cellStyle name="Обычный 11 2 4 3 3 2 3" xfId="7173"/>
    <cellStyle name="Обычный 11 2 4 3 3 2 3 2" xfId="17123"/>
    <cellStyle name="Обычный 11 2 4 3 3 2 3 2 2" xfId="46978"/>
    <cellStyle name="Обычный 11 2 4 3 3 2 3 3" xfId="27073"/>
    <cellStyle name="Обычный 11 2 4 3 3 2 3 3 2" xfId="56928"/>
    <cellStyle name="Обычный 11 2 4 3 3 2 3 4" xfId="37028"/>
    <cellStyle name="Обычный 11 2 4 3 3 2 4" xfId="10488"/>
    <cellStyle name="Обычный 11 2 4 3 3 2 4 2" xfId="40343"/>
    <cellStyle name="Обычный 11 2 4 3 3 2 5" xfId="20437"/>
    <cellStyle name="Обычный 11 2 4 3 3 2 5 2" xfId="50292"/>
    <cellStyle name="Обычный 11 2 4 3 3 2 6" xfId="30392"/>
    <cellStyle name="Обычный 11 2 4 3 3 3" xfId="4520"/>
    <cellStyle name="Обычный 11 2 4 3 3 3 2" xfId="14472"/>
    <cellStyle name="Обычный 11 2 4 3 3 3 2 2" xfId="44327"/>
    <cellStyle name="Обычный 11 2 4 3 3 3 3" xfId="24422"/>
    <cellStyle name="Обычный 11 2 4 3 3 3 3 2" xfId="54277"/>
    <cellStyle name="Обычный 11 2 4 3 3 3 4" xfId="34377"/>
    <cellStyle name="Обычный 11 2 4 3 3 4" xfId="7172"/>
    <cellStyle name="Обычный 11 2 4 3 3 4 2" xfId="17122"/>
    <cellStyle name="Обычный 11 2 4 3 3 4 2 2" xfId="46977"/>
    <cellStyle name="Обычный 11 2 4 3 3 4 3" xfId="27072"/>
    <cellStyle name="Обычный 11 2 4 3 3 4 3 2" xfId="56927"/>
    <cellStyle name="Обычный 11 2 4 3 3 4 4" xfId="37027"/>
    <cellStyle name="Обычный 11 2 4 3 3 5" xfId="10487"/>
    <cellStyle name="Обычный 11 2 4 3 3 5 2" xfId="40342"/>
    <cellStyle name="Обычный 11 2 4 3 3 6" xfId="20436"/>
    <cellStyle name="Обычный 11 2 4 3 3 6 2" xfId="50291"/>
    <cellStyle name="Обычный 11 2 4 3 3 7" xfId="30391"/>
    <cellStyle name="Обычный 11 2 4 3 4" xfId="519"/>
    <cellStyle name="Обычный 11 2 4 3 4 2" xfId="5274"/>
    <cellStyle name="Обычный 11 2 4 3 4 2 2" xfId="15226"/>
    <cellStyle name="Обычный 11 2 4 3 4 2 2 2" xfId="45081"/>
    <cellStyle name="Обычный 11 2 4 3 4 2 3" xfId="25176"/>
    <cellStyle name="Обычный 11 2 4 3 4 2 3 2" xfId="55031"/>
    <cellStyle name="Обычный 11 2 4 3 4 2 4" xfId="35131"/>
    <cellStyle name="Обычный 11 2 4 3 4 3" xfId="7174"/>
    <cellStyle name="Обычный 11 2 4 3 4 3 2" xfId="17124"/>
    <cellStyle name="Обычный 11 2 4 3 4 3 2 2" xfId="46979"/>
    <cellStyle name="Обычный 11 2 4 3 4 3 3" xfId="27074"/>
    <cellStyle name="Обычный 11 2 4 3 4 3 3 2" xfId="56929"/>
    <cellStyle name="Обычный 11 2 4 3 4 3 4" xfId="37029"/>
    <cellStyle name="Обычный 11 2 4 3 4 4" xfId="10489"/>
    <cellStyle name="Обычный 11 2 4 3 4 4 2" xfId="40344"/>
    <cellStyle name="Обычный 11 2 4 3 4 5" xfId="20438"/>
    <cellStyle name="Обычный 11 2 4 3 4 5 2" xfId="50293"/>
    <cellStyle name="Обычный 11 2 4 3 4 6" xfId="30393"/>
    <cellStyle name="Обычный 11 2 4 3 5" xfId="3697"/>
    <cellStyle name="Обычный 11 2 4 3 5 2" xfId="13649"/>
    <cellStyle name="Обычный 11 2 4 3 5 2 2" xfId="43504"/>
    <cellStyle name="Обычный 11 2 4 3 5 3" xfId="23599"/>
    <cellStyle name="Обычный 11 2 4 3 5 3 2" xfId="53454"/>
    <cellStyle name="Обычный 11 2 4 3 5 4" xfId="33554"/>
    <cellStyle name="Обычный 11 2 4 3 6" xfId="7167"/>
    <cellStyle name="Обычный 11 2 4 3 6 2" xfId="17117"/>
    <cellStyle name="Обычный 11 2 4 3 6 2 2" xfId="46972"/>
    <cellStyle name="Обычный 11 2 4 3 6 3" xfId="27067"/>
    <cellStyle name="Обычный 11 2 4 3 6 3 2" xfId="56922"/>
    <cellStyle name="Обычный 11 2 4 3 6 4" xfId="37022"/>
    <cellStyle name="Обычный 11 2 4 3 7" xfId="10482"/>
    <cellStyle name="Обычный 11 2 4 3 7 2" xfId="40337"/>
    <cellStyle name="Обычный 11 2 4 3 8" xfId="20431"/>
    <cellStyle name="Обычный 11 2 4 3 8 2" xfId="50286"/>
    <cellStyle name="Обычный 11 2 4 3 9" xfId="30386"/>
    <cellStyle name="Обычный 11 2 4 4" xfId="520"/>
    <cellStyle name="Обычный 11 2 4 4 2" xfId="521"/>
    <cellStyle name="Обычный 11 2 4 4 2 2" xfId="522"/>
    <cellStyle name="Обычный 11 2 4 4 2 2 2" xfId="5275"/>
    <cellStyle name="Обычный 11 2 4 4 2 2 2 2" xfId="15227"/>
    <cellStyle name="Обычный 11 2 4 4 2 2 2 2 2" xfId="45082"/>
    <cellStyle name="Обычный 11 2 4 4 2 2 2 3" xfId="25177"/>
    <cellStyle name="Обычный 11 2 4 4 2 2 2 3 2" xfId="55032"/>
    <cellStyle name="Обычный 11 2 4 4 2 2 2 4" xfId="35132"/>
    <cellStyle name="Обычный 11 2 4 4 2 2 3" xfId="7177"/>
    <cellStyle name="Обычный 11 2 4 4 2 2 3 2" xfId="17127"/>
    <cellStyle name="Обычный 11 2 4 4 2 2 3 2 2" xfId="46982"/>
    <cellStyle name="Обычный 11 2 4 4 2 2 3 3" xfId="27077"/>
    <cellStyle name="Обычный 11 2 4 4 2 2 3 3 2" xfId="56932"/>
    <cellStyle name="Обычный 11 2 4 4 2 2 3 4" xfId="37032"/>
    <cellStyle name="Обычный 11 2 4 4 2 2 4" xfId="10492"/>
    <cellStyle name="Обычный 11 2 4 4 2 2 4 2" xfId="40347"/>
    <cellStyle name="Обычный 11 2 4 4 2 2 5" xfId="20441"/>
    <cellStyle name="Обычный 11 2 4 4 2 2 5 2" xfId="50296"/>
    <cellStyle name="Обычный 11 2 4 4 2 2 6" xfId="30396"/>
    <cellStyle name="Обычный 11 2 4 4 2 3" xfId="4598"/>
    <cellStyle name="Обычный 11 2 4 4 2 3 2" xfId="14550"/>
    <cellStyle name="Обычный 11 2 4 4 2 3 2 2" xfId="44405"/>
    <cellStyle name="Обычный 11 2 4 4 2 3 3" xfId="24500"/>
    <cellStyle name="Обычный 11 2 4 4 2 3 3 2" xfId="54355"/>
    <cellStyle name="Обычный 11 2 4 4 2 3 4" xfId="34455"/>
    <cellStyle name="Обычный 11 2 4 4 2 4" xfId="7176"/>
    <cellStyle name="Обычный 11 2 4 4 2 4 2" xfId="17126"/>
    <cellStyle name="Обычный 11 2 4 4 2 4 2 2" xfId="46981"/>
    <cellStyle name="Обычный 11 2 4 4 2 4 3" xfId="27076"/>
    <cellStyle name="Обычный 11 2 4 4 2 4 3 2" xfId="56931"/>
    <cellStyle name="Обычный 11 2 4 4 2 4 4" xfId="37031"/>
    <cellStyle name="Обычный 11 2 4 4 2 5" xfId="10491"/>
    <cellStyle name="Обычный 11 2 4 4 2 5 2" xfId="40346"/>
    <cellStyle name="Обычный 11 2 4 4 2 6" xfId="20440"/>
    <cellStyle name="Обычный 11 2 4 4 2 6 2" xfId="50295"/>
    <cellStyle name="Обычный 11 2 4 4 2 7" xfId="30395"/>
    <cellStyle name="Обычный 11 2 4 4 3" xfId="523"/>
    <cellStyle name="Обычный 11 2 4 4 3 2" xfId="5276"/>
    <cellStyle name="Обычный 11 2 4 4 3 2 2" xfId="15228"/>
    <cellStyle name="Обычный 11 2 4 4 3 2 2 2" xfId="45083"/>
    <cellStyle name="Обычный 11 2 4 4 3 2 3" xfId="25178"/>
    <cellStyle name="Обычный 11 2 4 4 3 2 3 2" xfId="55033"/>
    <cellStyle name="Обычный 11 2 4 4 3 2 4" xfId="35133"/>
    <cellStyle name="Обычный 11 2 4 4 3 3" xfId="7178"/>
    <cellStyle name="Обычный 11 2 4 4 3 3 2" xfId="17128"/>
    <cellStyle name="Обычный 11 2 4 4 3 3 2 2" xfId="46983"/>
    <cellStyle name="Обычный 11 2 4 4 3 3 3" xfId="27078"/>
    <cellStyle name="Обычный 11 2 4 4 3 3 3 2" xfId="56933"/>
    <cellStyle name="Обычный 11 2 4 4 3 3 4" xfId="37033"/>
    <cellStyle name="Обычный 11 2 4 4 3 4" xfId="10493"/>
    <cellStyle name="Обычный 11 2 4 4 3 4 2" xfId="40348"/>
    <cellStyle name="Обычный 11 2 4 4 3 5" xfId="20442"/>
    <cellStyle name="Обычный 11 2 4 4 3 5 2" xfId="50297"/>
    <cellStyle name="Обычный 11 2 4 4 3 6" xfId="30397"/>
    <cellStyle name="Обычный 11 2 4 4 4" xfId="3775"/>
    <cellStyle name="Обычный 11 2 4 4 4 2" xfId="13727"/>
    <cellStyle name="Обычный 11 2 4 4 4 2 2" xfId="43582"/>
    <cellStyle name="Обычный 11 2 4 4 4 3" xfId="23677"/>
    <cellStyle name="Обычный 11 2 4 4 4 3 2" xfId="53532"/>
    <cellStyle name="Обычный 11 2 4 4 4 4" xfId="33632"/>
    <cellStyle name="Обычный 11 2 4 4 5" xfId="7175"/>
    <cellStyle name="Обычный 11 2 4 4 5 2" xfId="17125"/>
    <cellStyle name="Обычный 11 2 4 4 5 2 2" xfId="46980"/>
    <cellStyle name="Обычный 11 2 4 4 5 3" xfId="27075"/>
    <cellStyle name="Обычный 11 2 4 4 5 3 2" xfId="56930"/>
    <cellStyle name="Обычный 11 2 4 4 5 4" xfId="37030"/>
    <cellStyle name="Обычный 11 2 4 4 6" xfId="10490"/>
    <cellStyle name="Обычный 11 2 4 4 6 2" xfId="40345"/>
    <cellStyle name="Обычный 11 2 4 4 7" xfId="20439"/>
    <cellStyle name="Обычный 11 2 4 4 7 2" xfId="50294"/>
    <cellStyle name="Обычный 11 2 4 4 8" xfId="30394"/>
    <cellStyle name="Обычный 11 2 4 5" xfId="524"/>
    <cellStyle name="Обычный 11 2 4 5 2" xfId="525"/>
    <cellStyle name="Обычный 11 2 4 5 2 2" xfId="526"/>
    <cellStyle name="Обычный 11 2 4 5 2 2 2" xfId="5277"/>
    <cellStyle name="Обычный 11 2 4 5 2 2 2 2" xfId="15229"/>
    <cellStyle name="Обычный 11 2 4 5 2 2 2 2 2" xfId="45084"/>
    <cellStyle name="Обычный 11 2 4 5 2 2 2 3" xfId="25179"/>
    <cellStyle name="Обычный 11 2 4 5 2 2 2 3 2" xfId="55034"/>
    <cellStyle name="Обычный 11 2 4 5 2 2 2 4" xfId="35134"/>
    <cellStyle name="Обычный 11 2 4 5 2 2 3" xfId="7181"/>
    <cellStyle name="Обычный 11 2 4 5 2 2 3 2" xfId="17131"/>
    <cellStyle name="Обычный 11 2 4 5 2 2 3 2 2" xfId="46986"/>
    <cellStyle name="Обычный 11 2 4 5 2 2 3 3" xfId="27081"/>
    <cellStyle name="Обычный 11 2 4 5 2 2 3 3 2" xfId="56936"/>
    <cellStyle name="Обычный 11 2 4 5 2 2 3 4" xfId="37036"/>
    <cellStyle name="Обычный 11 2 4 5 2 2 4" xfId="10496"/>
    <cellStyle name="Обычный 11 2 4 5 2 2 4 2" xfId="40351"/>
    <cellStyle name="Обычный 11 2 4 5 2 2 5" xfId="20445"/>
    <cellStyle name="Обычный 11 2 4 5 2 2 5 2" xfId="50300"/>
    <cellStyle name="Обычный 11 2 4 5 2 2 6" xfId="30400"/>
    <cellStyle name="Обычный 11 2 4 5 2 3" xfId="4895"/>
    <cellStyle name="Обычный 11 2 4 5 2 3 2" xfId="14847"/>
    <cellStyle name="Обычный 11 2 4 5 2 3 2 2" xfId="44702"/>
    <cellStyle name="Обычный 11 2 4 5 2 3 3" xfId="24797"/>
    <cellStyle name="Обычный 11 2 4 5 2 3 3 2" xfId="54652"/>
    <cellStyle name="Обычный 11 2 4 5 2 3 4" xfId="34752"/>
    <cellStyle name="Обычный 11 2 4 5 2 4" xfId="7180"/>
    <cellStyle name="Обычный 11 2 4 5 2 4 2" xfId="17130"/>
    <cellStyle name="Обычный 11 2 4 5 2 4 2 2" xfId="46985"/>
    <cellStyle name="Обычный 11 2 4 5 2 4 3" xfId="27080"/>
    <cellStyle name="Обычный 11 2 4 5 2 4 3 2" xfId="56935"/>
    <cellStyle name="Обычный 11 2 4 5 2 4 4" xfId="37035"/>
    <cellStyle name="Обычный 11 2 4 5 2 5" xfId="10495"/>
    <cellStyle name="Обычный 11 2 4 5 2 5 2" xfId="40350"/>
    <cellStyle name="Обычный 11 2 4 5 2 6" xfId="20444"/>
    <cellStyle name="Обычный 11 2 4 5 2 6 2" xfId="50299"/>
    <cellStyle name="Обычный 11 2 4 5 2 7" xfId="30399"/>
    <cellStyle name="Обычный 11 2 4 5 3" xfId="527"/>
    <cellStyle name="Обычный 11 2 4 5 3 2" xfId="5278"/>
    <cellStyle name="Обычный 11 2 4 5 3 2 2" xfId="15230"/>
    <cellStyle name="Обычный 11 2 4 5 3 2 2 2" xfId="45085"/>
    <cellStyle name="Обычный 11 2 4 5 3 2 3" xfId="25180"/>
    <cellStyle name="Обычный 11 2 4 5 3 2 3 2" xfId="55035"/>
    <cellStyle name="Обычный 11 2 4 5 3 2 4" xfId="35135"/>
    <cellStyle name="Обычный 11 2 4 5 3 3" xfId="7182"/>
    <cellStyle name="Обычный 11 2 4 5 3 3 2" xfId="17132"/>
    <cellStyle name="Обычный 11 2 4 5 3 3 2 2" xfId="46987"/>
    <cellStyle name="Обычный 11 2 4 5 3 3 3" xfId="27082"/>
    <cellStyle name="Обычный 11 2 4 5 3 3 3 2" xfId="56937"/>
    <cellStyle name="Обычный 11 2 4 5 3 3 4" xfId="37037"/>
    <cellStyle name="Обычный 11 2 4 5 3 4" xfId="10497"/>
    <cellStyle name="Обычный 11 2 4 5 3 4 2" xfId="40352"/>
    <cellStyle name="Обычный 11 2 4 5 3 5" xfId="20446"/>
    <cellStyle name="Обычный 11 2 4 5 3 5 2" xfId="50301"/>
    <cellStyle name="Обычный 11 2 4 5 3 6" xfId="30401"/>
    <cellStyle name="Обычный 11 2 4 5 4" xfId="4072"/>
    <cellStyle name="Обычный 11 2 4 5 4 2" xfId="14024"/>
    <cellStyle name="Обычный 11 2 4 5 4 2 2" xfId="43879"/>
    <cellStyle name="Обычный 11 2 4 5 4 3" xfId="23974"/>
    <cellStyle name="Обычный 11 2 4 5 4 3 2" xfId="53829"/>
    <cellStyle name="Обычный 11 2 4 5 4 4" xfId="33929"/>
    <cellStyle name="Обычный 11 2 4 5 5" xfId="7179"/>
    <cellStyle name="Обычный 11 2 4 5 5 2" xfId="17129"/>
    <cellStyle name="Обычный 11 2 4 5 5 2 2" xfId="46984"/>
    <cellStyle name="Обычный 11 2 4 5 5 3" xfId="27079"/>
    <cellStyle name="Обычный 11 2 4 5 5 3 2" xfId="56934"/>
    <cellStyle name="Обычный 11 2 4 5 5 4" xfId="37034"/>
    <cellStyle name="Обычный 11 2 4 5 6" xfId="10494"/>
    <cellStyle name="Обычный 11 2 4 5 6 2" xfId="40349"/>
    <cellStyle name="Обычный 11 2 4 5 7" xfId="20443"/>
    <cellStyle name="Обычный 11 2 4 5 7 2" xfId="50298"/>
    <cellStyle name="Обычный 11 2 4 5 8" xfId="30398"/>
    <cellStyle name="Обычный 11 2 4 6" xfId="528"/>
    <cellStyle name="Обычный 11 2 4 6 2" xfId="529"/>
    <cellStyle name="Обычный 11 2 4 6 2 2" xfId="530"/>
    <cellStyle name="Обычный 11 2 4 6 2 2 2" xfId="5279"/>
    <cellStyle name="Обычный 11 2 4 6 2 2 2 2" xfId="15231"/>
    <cellStyle name="Обычный 11 2 4 6 2 2 2 2 2" xfId="45086"/>
    <cellStyle name="Обычный 11 2 4 6 2 2 2 3" xfId="25181"/>
    <cellStyle name="Обычный 11 2 4 6 2 2 2 3 2" xfId="55036"/>
    <cellStyle name="Обычный 11 2 4 6 2 2 2 4" xfId="35136"/>
    <cellStyle name="Обычный 11 2 4 6 2 2 3" xfId="7185"/>
    <cellStyle name="Обычный 11 2 4 6 2 2 3 2" xfId="17135"/>
    <cellStyle name="Обычный 11 2 4 6 2 2 3 2 2" xfId="46990"/>
    <cellStyle name="Обычный 11 2 4 6 2 2 3 3" xfId="27085"/>
    <cellStyle name="Обычный 11 2 4 6 2 2 3 3 2" xfId="56940"/>
    <cellStyle name="Обычный 11 2 4 6 2 2 3 4" xfId="37040"/>
    <cellStyle name="Обычный 11 2 4 6 2 2 4" xfId="10500"/>
    <cellStyle name="Обычный 11 2 4 6 2 2 4 2" xfId="40355"/>
    <cellStyle name="Обычный 11 2 4 6 2 2 5" xfId="20449"/>
    <cellStyle name="Обычный 11 2 4 6 2 2 5 2" xfId="50304"/>
    <cellStyle name="Обычный 11 2 4 6 2 2 6" xfId="30404"/>
    <cellStyle name="Обычный 11 2 4 6 2 3" xfId="4982"/>
    <cellStyle name="Обычный 11 2 4 6 2 3 2" xfId="14934"/>
    <cellStyle name="Обычный 11 2 4 6 2 3 2 2" xfId="44789"/>
    <cellStyle name="Обычный 11 2 4 6 2 3 3" xfId="24884"/>
    <cellStyle name="Обычный 11 2 4 6 2 3 3 2" xfId="54739"/>
    <cellStyle name="Обычный 11 2 4 6 2 3 4" xfId="34839"/>
    <cellStyle name="Обычный 11 2 4 6 2 4" xfId="7184"/>
    <cellStyle name="Обычный 11 2 4 6 2 4 2" xfId="17134"/>
    <cellStyle name="Обычный 11 2 4 6 2 4 2 2" xfId="46989"/>
    <cellStyle name="Обычный 11 2 4 6 2 4 3" xfId="27084"/>
    <cellStyle name="Обычный 11 2 4 6 2 4 3 2" xfId="56939"/>
    <cellStyle name="Обычный 11 2 4 6 2 4 4" xfId="37039"/>
    <cellStyle name="Обычный 11 2 4 6 2 5" xfId="10499"/>
    <cellStyle name="Обычный 11 2 4 6 2 5 2" xfId="40354"/>
    <cellStyle name="Обычный 11 2 4 6 2 6" xfId="20448"/>
    <cellStyle name="Обычный 11 2 4 6 2 6 2" xfId="50303"/>
    <cellStyle name="Обычный 11 2 4 6 2 7" xfId="30403"/>
    <cellStyle name="Обычный 11 2 4 6 3" xfId="531"/>
    <cellStyle name="Обычный 11 2 4 6 3 2" xfId="5280"/>
    <cellStyle name="Обычный 11 2 4 6 3 2 2" xfId="15232"/>
    <cellStyle name="Обычный 11 2 4 6 3 2 2 2" xfId="45087"/>
    <cellStyle name="Обычный 11 2 4 6 3 2 3" xfId="25182"/>
    <cellStyle name="Обычный 11 2 4 6 3 2 3 2" xfId="55037"/>
    <cellStyle name="Обычный 11 2 4 6 3 2 4" xfId="35137"/>
    <cellStyle name="Обычный 11 2 4 6 3 3" xfId="7186"/>
    <cellStyle name="Обычный 11 2 4 6 3 3 2" xfId="17136"/>
    <cellStyle name="Обычный 11 2 4 6 3 3 2 2" xfId="46991"/>
    <cellStyle name="Обычный 11 2 4 6 3 3 3" xfId="27086"/>
    <cellStyle name="Обычный 11 2 4 6 3 3 3 2" xfId="56941"/>
    <cellStyle name="Обычный 11 2 4 6 3 3 4" xfId="37041"/>
    <cellStyle name="Обычный 11 2 4 6 3 4" xfId="10501"/>
    <cellStyle name="Обычный 11 2 4 6 3 4 2" xfId="40356"/>
    <cellStyle name="Обычный 11 2 4 6 3 5" xfId="20450"/>
    <cellStyle name="Обычный 11 2 4 6 3 5 2" xfId="50305"/>
    <cellStyle name="Обычный 11 2 4 6 3 6" xfId="30405"/>
    <cellStyle name="Обычный 11 2 4 6 4" xfId="4159"/>
    <cellStyle name="Обычный 11 2 4 6 4 2" xfId="14111"/>
    <cellStyle name="Обычный 11 2 4 6 4 2 2" xfId="43966"/>
    <cellStyle name="Обычный 11 2 4 6 4 3" xfId="24061"/>
    <cellStyle name="Обычный 11 2 4 6 4 3 2" xfId="53916"/>
    <cellStyle name="Обычный 11 2 4 6 4 4" xfId="34016"/>
    <cellStyle name="Обычный 11 2 4 6 5" xfId="7183"/>
    <cellStyle name="Обычный 11 2 4 6 5 2" xfId="17133"/>
    <cellStyle name="Обычный 11 2 4 6 5 2 2" xfId="46988"/>
    <cellStyle name="Обычный 11 2 4 6 5 3" xfId="27083"/>
    <cellStyle name="Обычный 11 2 4 6 5 3 2" xfId="56938"/>
    <cellStyle name="Обычный 11 2 4 6 5 4" xfId="37038"/>
    <cellStyle name="Обычный 11 2 4 6 6" xfId="10498"/>
    <cellStyle name="Обычный 11 2 4 6 6 2" xfId="40353"/>
    <cellStyle name="Обычный 11 2 4 6 7" xfId="20447"/>
    <cellStyle name="Обычный 11 2 4 6 7 2" xfId="50302"/>
    <cellStyle name="Обычный 11 2 4 6 8" xfId="30402"/>
    <cellStyle name="Обычный 11 2 4 7" xfId="532"/>
    <cellStyle name="Обычный 11 2 4 7 2" xfId="533"/>
    <cellStyle name="Обычный 11 2 4 7 2 2" xfId="5281"/>
    <cellStyle name="Обычный 11 2 4 7 2 2 2" xfId="15233"/>
    <cellStyle name="Обычный 11 2 4 7 2 2 2 2" xfId="45088"/>
    <cellStyle name="Обычный 11 2 4 7 2 2 3" xfId="25183"/>
    <cellStyle name="Обычный 11 2 4 7 2 2 3 2" xfId="55038"/>
    <cellStyle name="Обычный 11 2 4 7 2 2 4" xfId="35138"/>
    <cellStyle name="Обычный 11 2 4 7 2 3" xfId="7188"/>
    <cellStyle name="Обычный 11 2 4 7 2 3 2" xfId="17138"/>
    <cellStyle name="Обычный 11 2 4 7 2 3 2 2" xfId="46993"/>
    <cellStyle name="Обычный 11 2 4 7 2 3 3" xfId="27088"/>
    <cellStyle name="Обычный 11 2 4 7 2 3 3 2" xfId="56943"/>
    <cellStyle name="Обычный 11 2 4 7 2 3 4" xfId="37043"/>
    <cellStyle name="Обычный 11 2 4 7 2 4" xfId="10503"/>
    <cellStyle name="Обычный 11 2 4 7 2 4 2" xfId="40358"/>
    <cellStyle name="Обычный 11 2 4 7 2 5" xfId="20452"/>
    <cellStyle name="Обычный 11 2 4 7 2 5 2" xfId="50307"/>
    <cellStyle name="Обычный 11 2 4 7 2 6" xfId="30407"/>
    <cellStyle name="Обычный 11 2 4 7 3" xfId="4304"/>
    <cellStyle name="Обычный 11 2 4 7 3 2" xfId="14256"/>
    <cellStyle name="Обычный 11 2 4 7 3 2 2" xfId="44111"/>
    <cellStyle name="Обычный 11 2 4 7 3 3" xfId="24206"/>
    <cellStyle name="Обычный 11 2 4 7 3 3 2" xfId="54061"/>
    <cellStyle name="Обычный 11 2 4 7 3 4" xfId="34161"/>
    <cellStyle name="Обычный 11 2 4 7 4" xfId="7187"/>
    <cellStyle name="Обычный 11 2 4 7 4 2" xfId="17137"/>
    <cellStyle name="Обычный 11 2 4 7 4 2 2" xfId="46992"/>
    <cellStyle name="Обычный 11 2 4 7 4 3" xfId="27087"/>
    <cellStyle name="Обычный 11 2 4 7 4 3 2" xfId="56942"/>
    <cellStyle name="Обычный 11 2 4 7 4 4" xfId="37042"/>
    <cellStyle name="Обычный 11 2 4 7 5" xfId="10502"/>
    <cellStyle name="Обычный 11 2 4 7 5 2" xfId="40357"/>
    <cellStyle name="Обычный 11 2 4 7 6" xfId="20451"/>
    <cellStyle name="Обычный 11 2 4 7 6 2" xfId="50306"/>
    <cellStyle name="Обычный 11 2 4 7 7" xfId="30406"/>
    <cellStyle name="Обычный 11 2 4 8" xfId="534"/>
    <cellStyle name="Обычный 11 2 4 8 2" xfId="5282"/>
    <cellStyle name="Обычный 11 2 4 8 2 2" xfId="15234"/>
    <cellStyle name="Обычный 11 2 4 8 2 2 2" xfId="45089"/>
    <cellStyle name="Обычный 11 2 4 8 2 3" xfId="25184"/>
    <cellStyle name="Обычный 11 2 4 8 2 3 2" xfId="55039"/>
    <cellStyle name="Обычный 11 2 4 8 2 4" xfId="35139"/>
    <cellStyle name="Обычный 11 2 4 8 3" xfId="7189"/>
    <cellStyle name="Обычный 11 2 4 8 3 2" xfId="17139"/>
    <cellStyle name="Обычный 11 2 4 8 3 2 2" xfId="46994"/>
    <cellStyle name="Обычный 11 2 4 8 3 3" xfId="27089"/>
    <cellStyle name="Обычный 11 2 4 8 3 3 2" xfId="56944"/>
    <cellStyle name="Обычный 11 2 4 8 3 4" xfId="37044"/>
    <cellStyle name="Обычный 11 2 4 8 4" xfId="10504"/>
    <cellStyle name="Обычный 11 2 4 8 4 2" xfId="40359"/>
    <cellStyle name="Обычный 11 2 4 8 5" xfId="20453"/>
    <cellStyle name="Обычный 11 2 4 8 5 2" xfId="50308"/>
    <cellStyle name="Обычный 11 2 4 8 6" xfId="30408"/>
    <cellStyle name="Обычный 11 2 4 9" xfId="3481"/>
    <cellStyle name="Обычный 11 2 4 9 2" xfId="13433"/>
    <cellStyle name="Обычный 11 2 4 9 2 2" xfId="43288"/>
    <cellStyle name="Обычный 11 2 4 9 3" xfId="23383"/>
    <cellStyle name="Обычный 11 2 4 9 3 2" xfId="53238"/>
    <cellStyle name="Обычный 11 2 4 9 4" xfId="33338"/>
    <cellStyle name="Обычный 11 2 5" xfId="535"/>
    <cellStyle name="Обычный 11 2 5 2" xfId="536"/>
    <cellStyle name="Обычный 11 2 5 2 2" xfId="537"/>
    <cellStyle name="Обычный 11 2 5 2 2 2" xfId="538"/>
    <cellStyle name="Обычный 11 2 5 2 2 2 2" xfId="5283"/>
    <cellStyle name="Обычный 11 2 5 2 2 2 2 2" xfId="15235"/>
    <cellStyle name="Обычный 11 2 5 2 2 2 2 2 2" xfId="45090"/>
    <cellStyle name="Обычный 11 2 5 2 2 2 2 3" xfId="25185"/>
    <cellStyle name="Обычный 11 2 5 2 2 2 2 3 2" xfId="55040"/>
    <cellStyle name="Обычный 11 2 5 2 2 2 2 4" xfId="35140"/>
    <cellStyle name="Обычный 11 2 5 2 2 2 3" xfId="7193"/>
    <cellStyle name="Обычный 11 2 5 2 2 2 3 2" xfId="17143"/>
    <cellStyle name="Обычный 11 2 5 2 2 2 3 2 2" xfId="46998"/>
    <cellStyle name="Обычный 11 2 5 2 2 2 3 3" xfId="27093"/>
    <cellStyle name="Обычный 11 2 5 2 2 2 3 3 2" xfId="56948"/>
    <cellStyle name="Обычный 11 2 5 2 2 2 3 4" xfId="37048"/>
    <cellStyle name="Обычный 11 2 5 2 2 2 4" xfId="10508"/>
    <cellStyle name="Обычный 11 2 5 2 2 2 4 2" xfId="40363"/>
    <cellStyle name="Обычный 11 2 5 2 2 2 5" xfId="20457"/>
    <cellStyle name="Обычный 11 2 5 2 2 2 5 2" xfId="50312"/>
    <cellStyle name="Обычный 11 2 5 2 2 2 6" xfId="30412"/>
    <cellStyle name="Обычный 11 2 5 2 2 3" xfId="4601"/>
    <cellStyle name="Обычный 11 2 5 2 2 3 2" xfId="14553"/>
    <cellStyle name="Обычный 11 2 5 2 2 3 2 2" xfId="44408"/>
    <cellStyle name="Обычный 11 2 5 2 2 3 3" xfId="24503"/>
    <cellStyle name="Обычный 11 2 5 2 2 3 3 2" xfId="54358"/>
    <cellStyle name="Обычный 11 2 5 2 2 3 4" xfId="34458"/>
    <cellStyle name="Обычный 11 2 5 2 2 4" xfId="7192"/>
    <cellStyle name="Обычный 11 2 5 2 2 4 2" xfId="17142"/>
    <cellStyle name="Обычный 11 2 5 2 2 4 2 2" xfId="46997"/>
    <cellStyle name="Обычный 11 2 5 2 2 4 3" xfId="27092"/>
    <cellStyle name="Обычный 11 2 5 2 2 4 3 2" xfId="56947"/>
    <cellStyle name="Обычный 11 2 5 2 2 4 4" xfId="37047"/>
    <cellStyle name="Обычный 11 2 5 2 2 5" xfId="10507"/>
    <cellStyle name="Обычный 11 2 5 2 2 5 2" xfId="40362"/>
    <cellStyle name="Обычный 11 2 5 2 2 6" xfId="20456"/>
    <cellStyle name="Обычный 11 2 5 2 2 6 2" xfId="50311"/>
    <cellStyle name="Обычный 11 2 5 2 2 7" xfId="30411"/>
    <cellStyle name="Обычный 11 2 5 2 3" xfId="539"/>
    <cellStyle name="Обычный 11 2 5 2 3 2" xfId="5284"/>
    <cellStyle name="Обычный 11 2 5 2 3 2 2" xfId="15236"/>
    <cellStyle name="Обычный 11 2 5 2 3 2 2 2" xfId="45091"/>
    <cellStyle name="Обычный 11 2 5 2 3 2 3" xfId="25186"/>
    <cellStyle name="Обычный 11 2 5 2 3 2 3 2" xfId="55041"/>
    <cellStyle name="Обычный 11 2 5 2 3 2 4" xfId="35141"/>
    <cellStyle name="Обычный 11 2 5 2 3 3" xfId="7194"/>
    <cellStyle name="Обычный 11 2 5 2 3 3 2" xfId="17144"/>
    <cellStyle name="Обычный 11 2 5 2 3 3 2 2" xfId="46999"/>
    <cellStyle name="Обычный 11 2 5 2 3 3 3" xfId="27094"/>
    <cellStyle name="Обычный 11 2 5 2 3 3 3 2" xfId="56949"/>
    <cellStyle name="Обычный 11 2 5 2 3 3 4" xfId="37049"/>
    <cellStyle name="Обычный 11 2 5 2 3 4" xfId="10509"/>
    <cellStyle name="Обычный 11 2 5 2 3 4 2" xfId="40364"/>
    <cellStyle name="Обычный 11 2 5 2 3 5" xfId="20458"/>
    <cellStyle name="Обычный 11 2 5 2 3 5 2" xfId="50313"/>
    <cellStyle name="Обычный 11 2 5 2 3 6" xfId="30413"/>
    <cellStyle name="Обычный 11 2 5 2 4" xfId="3778"/>
    <cellStyle name="Обычный 11 2 5 2 4 2" xfId="13730"/>
    <cellStyle name="Обычный 11 2 5 2 4 2 2" xfId="43585"/>
    <cellStyle name="Обычный 11 2 5 2 4 3" xfId="23680"/>
    <cellStyle name="Обычный 11 2 5 2 4 3 2" xfId="53535"/>
    <cellStyle name="Обычный 11 2 5 2 4 4" xfId="33635"/>
    <cellStyle name="Обычный 11 2 5 2 5" xfId="7191"/>
    <cellStyle name="Обычный 11 2 5 2 5 2" xfId="17141"/>
    <cellStyle name="Обычный 11 2 5 2 5 2 2" xfId="46996"/>
    <cellStyle name="Обычный 11 2 5 2 5 3" xfId="27091"/>
    <cellStyle name="Обычный 11 2 5 2 5 3 2" xfId="56946"/>
    <cellStyle name="Обычный 11 2 5 2 5 4" xfId="37046"/>
    <cellStyle name="Обычный 11 2 5 2 6" xfId="10506"/>
    <cellStyle name="Обычный 11 2 5 2 6 2" xfId="40361"/>
    <cellStyle name="Обычный 11 2 5 2 7" xfId="20455"/>
    <cellStyle name="Обычный 11 2 5 2 7 2" xfId="50310"/>
    <cellStyle name="Обычный 11 2 5 2 8" xfId="30410"/>
    <cellStyle name="Обычный 11 2 5 3" xfId="540"/>
    <cellStyle name="Обычный 11 2 5 3 2" xfId="541"/>
    <cellStyle name="Обычный 11 2 5 3 2 2" xfId="5285"/>
    <cellStyle name="Обычный 11 2 5 3 2 2 2" xfId="15237"/>
    <cellStyle name="Обычный 11 2 5 3 2 2 2 2" xfId="45092"/>
    <cellStyle name="Обычный 11 2 5 3 2 2 3" xfId="25187"/>
    <cellStyle name="Обычный 11 2 5 3 2 2 3 2" xfId="55042"/>
    <cellStyle name="Обычный 11 2 5 3 2 2 4" xfId="35142"/>
    <cellStyle name="Обычный 11 2 5 3 2 3" xfId="7196"/>
    <cellStyle name="Обычный 11 2 5 3 2 3 2" xfId="17146"/>
    <cellStyle name="Обычный 11 2 5 3 2 3 2 2" xfId="47001"/>
    <cellStyle name="Обычный 11 2 5 3 2 3 3" xfId="27096"/>
    <cellStyle name="Обычный 11 2 5 3 2 3 3 2" xfId="56951"/>
    <cellStyle name="Обычный 11 2 5 3 2 3 4" xfId="37051"/>
    <cellStyle name="Обычный 11 2 5 3 2 4" xfId="10511"/>
    <cellStyle name="Обычный 11 2 5 3 2 4 2" xfId="40366"/>
    <cellStyle name="Обычный 11 2 5 3 2 5" xfId="20460"/>
    <cellStyle name="Обычный 11 2 5 3 2 5 2" xfId="50315"/>
    <cellStyle name="Обычный 11 2 5 3 2 6" xfId="30415"/>
    <cellStyle name="Обычный 11 2 5 3 3" xfId="4325"/>
    <cellStyle name="Обычный 11 2 5 3 3 2" xfId="14277"/>
    <cellStyle name="Обычный 11 2 5 3 3 2 2" xfId="44132"/>
    <cellStyle name="Обычный 11 2 5 3 3 3" xfId="24227"/>
    <cellStyle name="Обычный 11 2 5 3 3 3 2" xfId="54082"/>
    <cellStyle name="Обычный 11 2 5 3 3 4" xfId="34182"/>
    <cellStyle name="Обычный 11 2 5 3 4" xfId="7195"/>
    <cellStyle name="Обычный 11 2 5 3 4 2" xfId="17145"/>
    <cellStyle name="Обычный 11 2 5 3 4 2 2" xfId="47000"/>
    <cellStyle name="Обычный 11 2 5 3 4 3" xfId="27095"/>
    <cellStyle name="Обычный 11 2 5 3 4 3 2" xfId="56950"/>
    <cellStyle name="Обычный 11 2 5 3 4 4" xfId="37050"/>
    <cellStyle name="Обычный 11 2 5 3 5" xfId="10510"/>
    <cellStyle name="Обычный 11 2 5 3 5 2" xfId="40365"/>
    <cellStyle name="Обычный 11 2 5 3 6" xfId="20459"/>
    <cellStyle name="Обычный 11 2 5 3 6 2" xfId="50314"/>
    <cellStyle name="Обычный 11 2 5 3 7" xfId="30414"/>
    <cellStyle name="Обычный 11 2 5 4" xfId="542"/>
    <cellStyle name="Обычный 11 2 5 4 2" xfId="5286"/>
    <cellStyle name="Обычный 11 2 5 4 2 2" xfId="15238"/>
    <cellStyle name="Обычный 11 2 5 4 2 2 2" xfId="45093"/>
    <cellStyle name="Обычный 11 2 5 4 2 3" xfId="25188"/>
    <cellStyle name="Обычный 11 2 5 4 2 3 2" xfId="55043"/>
    <cellStyle name="Обычный 11 2 5 4 2 4" xfId="35143"/>
    <cellStyle name="Обычный 11 2 5 4 3" xfId="7197"/>
    <cellStyle name="Обычный 11 2 5 4 3 2" xfId="17147"/>
    <cellStyle name="Обычный 11 2 5 4 3 2 2" xfId="47002"/>
    <cellStyle name="Обычный 11 2 5 4 3 3" xfId="27097"/>
    <cellStyle name="Обычный 11 2 5 4 3 3 2" xfId="56952"/>
    <cellStyle name="Обычный 11 2 5 4 3 4" xfId="37052"/>
    <cellStyle name="Обычный 11 2 5 4 4" xfId="10512"/>
    <cellStyle name="Обычный 11 2 5 4 4 2" xfId="40367"/>
    <cellStyle name="Обычный 11 2 5 4 5" xfId="20461"/>
    <cellStyle name="Обычный 11 2 5 4 5 2" xfId="50316"/>
    <cellStyle name="Обычный 11 2 5 4 6" xfId="30416"/>
    <cellStyle name="Обычный 11 2 5 5" xfId="3502"/>
    <cellStyle name="Обычный 11 2 5 5 2" xfId="13454"/>
    <cellStyle name="Обычный 11 2 5 5 2 2" xfId="43309"/>
    <cellStyle name="Обычный 11 2 5 5 3" xfId="23404"/>
    <cellStyle name="Обычный 11 2 5 5 3 2" xfId="53259"/>
    <cellStyle name="Обычный 11 2 5 5 4" xfId="33359"/>
    <cellStyle name="Обычный 11 2 5 6" xfId="7190"/>
    <cellStyle name="Обычный 11 2 5 6 2" xfId="17140"/>
    <cellStyle name="Обычный 11 2 5 6 2 2" xfId="46995"/>
    <cellStyle name="Обычный 11 2 5 6 3" xfId="27090"/>
    <cellStyle name="Обычный 11 2 5 6 3 2" xfId="56945"/>
    <cellStyle name="Обычный 11 2 5 6 4" xfId="37045"/>
    <cellStyle name="Обычный 11 2 5 7" xfId="10505"/>
    <cellStyle name="Обычный 11 2 5 7 2" xfId="40360"/>
    <cellStyle name="Обычный 11 2 5 8" xfId="20454"/>
    <cellStyle name="Обычный 11 2 5 8 2" xfId="50309"/>
    <cellStyle name="Обычный 11 2 5 9" xfId="30409"/>
    <cellStyle name="Обычный 11 2 6" xfId="543"/>
    <cellStyle name="Обычный 11 2 6 2" xfId="544"/>
    <cellStyle name="Обычный 11 2 6 2 2" xfId="545"/>
    <cellStyle name="Обычный 11 2 6 2 2 2" xfId="546"/>
    <cellStyle name="Обычный 11 2 6 2 2 2 2" xfId="5287"/>
    <cellStyle name="Обычный 11 2 6 2 2 2 2 2" xfId="15239"/>
    <cellStyle name="Обычный 11 2 6 2 2 2 2 2 2" xfId="45094"/>
    <cellStyle name="Обычный 11 2 6 2 2 2 2 3" xfId="25189"/>
    <cellStyle name="Обычный 11 2 6 2 2 2 2 3 2" xfId="55044"/>
    <cellStyle name="Обычный 11 2 6 2 2 2 2 4" xfId="35144"/>
    <cellStyle name="Обычный 11 2 6 2 2 2 3" xfId="7201"/>
    <cellStyle name="Обычный 11 2 6 2 2 2 3 2" xfId="17151"/>
    <cellStyle name="Обычный 11 2 6 2 2 2 3 2 2" xfId="47006"/>
    <cellStyle name="Обычный 11 2 6 2 2 2 3 3" xfId="27101"/>
    <cellStyle name="Обычный 11 2 6 2 2 2 3 3 2" xfId="56956"/>
    <cellStyle name="Обычный 11 2 6 2 2 2 3 4" xfId="37056"/>
    <cellStyle name="Обычный 11 2 6 2 2 2 4" xfId="10516"/>
    <cellStyle name="Обычный 11 2 6 2 2 2 4 2" xfId="40371"/>
    <cellStyle name="Обычный 11 2 6 2 2 2 5" xfId="20465"/>
    <cellStyle name="Обычный 11 2 6 2 2 2 5 2" xfId="50320"/>
    <cellStyle name="Обычный 11 2 6 2 2 2 6" xfId="30420"/>
    <cellStyle name="Обычный 11 2 6 2 2 3" xfId="4602"/>
    <cellStyle name="Обычный 11 2 6 2 2 3 2" xfId="14554"/>
    <cellStyle name="Обычный 11 2 6 2 2 3 2 2" xfId="44409"/>
    <cellStyle name="Обычный 11 2 6 2 2 3 3" xfId="24504"/>
    <cellStyle name="Обычный 11 2 6 2 2 3 3 2" xfId="54359"/>
    <cellStyle name="Обычный 11 2 6 2 2 3 4" xfId="34459"/>
    <cellStyle name="Обычный 11 2 6 2 2 4" xfId="7200"/>
    <cellStyle name="Обычный 11 2 6 2 2 4 2" xfId="17150"/>
    <cellStyle name="Обычный 11 2 6 2 2 4 2 2" xfId="47005"/>
    <cellStyle name="Обычный 11 2 6 2 2 4 3" xfId="27100"/>
    <cellStyle name="Обычный 11 2 6 2 2 4 3 2" xfId="56955"/>
    <cellStyle name="Обычный 11 2 6 2 2 4 4" xfId="37055"/>
    <cellStyle name="Обычный 11 2 6 2 2 5" xfId="10515"/>
    <cellStyle name="Обычный 11 2 6 2 2 5 2" xfId="40370"/>
    <cellStyle name="Обычный 11 2 6 2 2 6" xfId="20464"/>
    <cellStyle name="Обычный 11 2 6 2 2 6 2" xfId="50319"/>
    <cellStyle name="Обычный 11 2 6 2 2 7" xfId="30419"/>
    <cellStyle name="Обычный 11 2 6 2 3" xfId="547"/>
    <cellStyle name="Обычный 11 2 6 2 3 2" xfId="5288"/>
    <cellStyle name="Обычный 11 2 6 2 3 2 2" xfId="15240"/>
    <cellStyle name="Обычный 11 2 6 2 3 2 2 2" xfId="45095"/>
    <cellStyle name="Обычный 11 2 6 2 3 2 3" xfId="25190"/>
    <cellStyle name="Обычный 11 2 6 2 3 2 3 2" xfId="55045"/>
    <cellStyle name="Обычный 11 2 6 2 3 2 4" xfId="35145"/>
    <cellStyle name="Обычный 11 2 6 2 3 3" xfId="7202"/>
    <cellStyle name="Обычный 11 2 6 2 3 3 2" xfId="17152"/>
    <cellStyle name="Обычный 11 2 6 2 3 3 2 2" xfId="47007"/>
    <cellStyle name="Обычный 11 2 6 2 3 3 3" xfId="27102"/>
    <cellStyle name="Обычный 11 2 6 2 3 3 3 2" xfId="56957"/>
    <cellStyle name="Обычный 11 2 6 2 3 3 4" xfId="37057"/>
    <cellStyle name="Обычный 11 2 6 2 3 4" xfId="10517"/>
    <cellStyle name="Обычный 11 2 6 2 3 4 2" xfId="40372"/>
    <cellStyle name="Обычный 11 2 6 2 3 5" xfId="20466"/>
    <cellStyle name="Обычный 11 2 6 2 3 5 2" xfId="50321"/>
    <cellStyle name="Обычный 11 2 6 2 3 6" xfId="30421"/>
    <cellStyle name="Обычный 11 2 6 2 4" xfId="3779"/>
    <cellStyle name="Обычный 11 2 6 2 4 2" xfId="13731"/>
    <cellStyle name="Обычный 11 2 6 2 4 2 2" xfId="43586"/>
    <cellStyle name="Обычный 11 2 6 2 4 3" xfId="23681"/>
    <cellStyle name="Обычный 11 2 6 2 4 3 2" xfId="53536"/>
    <cellStyle name="Обычный 11 2 6 2 4 4" xfId="33636"/>
    <cellStyle name="Обычный 11 2 6 2 5" xfId="7199"/>
    <cellStyle name="Обычный 11 2 6 2 5 2" xfId="17149"/>
    <cellStyle name="Обычный 11 2 6 2 5 2 2" xfId="47004"/>
    <cellStyle name="Обычный 11 2 6 2 5 3" xfId="27099"/>
    <cellStyle name="Обычный 11 2 6 2 5 3 2" xfId="56954"/>
    <cellStyle name="Обычный 11 2 6 2 5 4" xfId="37054"/>
    <cellStyle name="Обычный 11 2 6 2 6" xfId="10514"/>
    <cellStyle name="Обычный 11 2 6 2 6 2" xfId="40369"/>
    <cellStyle name="Обычный 11 2 6 2 7" xfId="20463"/>
    <cellStyle name="Обычный 11 2 6 2 7 2" xfId="50318"/>
    <cellStyle name="Обычный 11 2 6 2 8" xfId="30418"/>
    <cellStyle name="Обычный 11 2 6 3" xfId="548"/>
    <cellStyle name="Обычный 11 2 6 3 2" xfId="549"/>
    <cellStyle name="Обычный 11 2 6 3 2 2" xfId="5289"/>
    <cellStyle name="Обычный 11 2 6 3 2 2 2" xfId="15241"/>
    <cellStyle name="Обычный 11 2 6 3 2 2 2 2" xfId="45096"/>
    <cellStyle name="Обычный 11 2 6 3 2 2 3" xfId="25191"/>
    <cellStyle name="Обычный 11 2 6 3 2 2 3 2" xfId="55046"/>
    <cellStyle name="Обычный 11 2 6 3 2 2 4" xfId="35146"/>
    <cellStyle name="Обычный 11 2 6 3 2 3" xfId="7204"/>
    <cellStyle name="Обычный 11 2 6 3 2 3 2" xfId="17154"/>
    <cellStyle name="Обычный 11 2 6 3 2 3 2 2" xfId="47009"/>
    <cellStyle name="Обычный 11 2 6 3 2 3 3" xfId="27104"/>
    <cellStyle name="Обычный 11 2 6 3 2 3 3 2" xfId="56959"/>
    <cellStyle name="Обычный 11 2 6 3 2 3 4" xfId="37059"/>
    <cellStyle name="Обычный 11 2 6 3 2 4" xfId="10519"/>
    <cellStyle name="Обычный 11 2 6 3 2 4 2" xfId="40374"/>
    <cellStyle name="Обычный 11 2 6 3 2 5" xfId="20468"/>
    <cellStyle name="Обычный 11 2 6 3 2 5 2" xfId="50323"/>
    <cellStyle name="Обычный 11 2 6 3 2 6" xfId="30423"/>
    <cellStyle name="Обычный 11 2 6 3 3" xfId="4360"/>
    <cellStyle name="Обычный 11 2 6 3 3 2" xfId="14312"/>
    <cellStyle name="Обычный 11 2 6 3 3 2 2" xfId="44167"/>
    <cellStyle name="Обычный 11 2 6 3 3 3" xfId="24262"/>
    <cellStyle name="Обычный 11 2 6 3 3 3 2" xfId="54117"/>
    <cellStyle name="Обычный 11 2 6 3 3 4" xfId="34217"/>
    <cellStyle name="Обычный 11 2 6 3 4" xfId="7203"/>
    <cellStyle name="Обычный 11 2 6 3 4 2" xfId="17153"/>
    <cellStyle name="Обычный 11 2 6 3 4 2 2" xfId="47008"/>
    <cellStyle name="Обычный 11 2 6 3 4 3" xfId="27103"/>
    <cellStyle name="Обычный 11 2 6 3 4 3 2" xfId="56958"/>
    <cellStyle name="Обычный 11 2 6 3 4 4" xfId="37058"/>
    <cellStyle name="Обычный 11 2 6 3 5" xfId="10518"/>
    <cellStyle name="Обычный 11 2 6 3 5 2" xfId="40373"/>
    <cellStyle name="Обычный 11 2 6 3 6" xfId="20467"/>
    <cellStyle name="Обычный 11 2 6 3 6 2" xfId="50322"/>
    <cellStyle name="Обычный 11 2 6 3 7" xfId="30422"/>
    <cellStyle name="Обычный 11 2 6 4" xfId="550"/>
    <cellStyle name="Обычный 11 2 6 4 2" xfId="5290"/>
    <cellStyle name="Обычный 11 2 6 4 2 2" xfId="15242"/>
    <cellStyle name="Обычный 11 2 6 4 2 2 2" xfId="45097"/>
    <cellStyle name="Обычный 11 2 6 4 2 3" xfId="25192"/>
    <cellStyle name="Обычный 11 2 6 4 2 3 2" xfId="55047"/>
    <cellStyle name="Обычный 11 2 6 4 2 4" xfId="35147"/>
    <cellStyle name="Обычный 11 2 6 4 3" xfId="7205"/>
    <cellStyle name="Обычный 11 2 6 4 3 2" xfId="17155"/>
    <cellStyle name="Обычный 11 2 6 4 3 2 2" xfId="47010"/>
    <cellStyle name="Обычный 11 2 6 4 3 3" xfId="27105"/>
    <cellStyle name="Обычный 11 2 6 4 3 3 2" xfId="56960"/>
    <cellStyle name="Обычный 11 2 6 4 3 4" xfId="37060"/>
    <cellStyle name="Обычный 11 2 6 4 4" xfId="10520"/>
    <cellStyle name="Обычный 11 2 6 4 4 2" xfId="40375"/>
    <cellStyle name="Обычный 11 2 6 4 5" xfId="20469"/>
    <cellStyle name="Обычный 11 2 6 4 5 2" xfId="50324"/>
    <cellStyle name="Обычный 11 2 6 4 6" xfId="30424"/>
    <cellStyle name="Обычный 11 2 6 5" xfId="3537"/>
    <cellStyle name="Обычный 11 2 6 5 2" xfId="13489"/>
    <cellStyle name="Обычный 11 2 6 5 2 2" xfId="43344"/>
    <cellStyle name="Обычный 11 2 6 5 3" xfId="23439"/>
    <cellStyle name="Обычный 11 2 6 5 3 2" xfId="53294"/>
    <cellStyle name="Обычный 11 2 6 5 4" xfId="33394"/>
    <cellStyle name="Обычный 11 2 6 6" xfId="7198"/>
    <cellStyle name="Обычный 11 2 6 6 2" xfId="17148"/>
    <cellStyle name="Обычный 11 2 6 6 2 2" xfId="47003"/>
    <cellStyle name="Обычный 11 2 6 6 3" xfId="27098"/>
    <cellStyle name="Обычный 11 2 6 6 3 2" xfId="56953"/>
    <cellStyle name="Обычный 11 2 6 6 4" xfId="37053"/>
    <cellStyle name="Обычный 11 2 6 7" xfId="10513"/>
    <cellStyle name="Обычный 11 2 6 7 2" xfId="40368"/>
    <cellStyle name="Обычный 11 2 6 8" xfId="20462"/>
    <cellStyle name="Обычный 11 2 6 8 2" xfId="50317"/>
    <cellStyle name="Обычный 11 2 6 9" xfId="30417"/>
    <cellStyle name="Обычный 11 2 7" xfId="551"/>
    <cellStyle name="Обычный 11 2 7 2" xfId="552"/>
    <cellStyle name="Обычный 11 2 7 2 2" xfId="553"/>
    <cellStyle name="Обычный 11 2 7 2 2 2" xfId="554"/>
    <cellStyle name="Обычный 11 2 7 2 2 2 2" xfId="5291"/>
    <cellStyle name="Обычный 11 2 7 2 2 2 2 2" xfId="15243"/>
    <cellStyle name="Обычный 11 2 7 2 2 2 2 2 2" xfId="45098"/>
    <cellStyle name="Обычный 11 2 7 2 2 2 2 3" xfId="25193"/>
    <cellStyle name="Обычный 11 2 7 2 2 2 2 3 2" xfId="55048"/>
    <cellStyle name="Обычный 11 2 7 2 2 2 2 4" xfId="35148"/>
    <cellStyle name="Обычный 11 2 7 2 2 2 3" xfId="7209"/>
    <cellStyle name="Обычный 11 2 7 2 2 2 3 2" xfId="17159"/>
    <cellStyle name="Обычный 11 2 7 2 2 2 3 2 2" xfId="47014"/>
    <cellStyle name="Обычный 11 2 7 2 2 2 3 3" xfId="27109"/>
    <cellStyle name="Обычный 11 2 7 2 2 2 3 3 2" xfId="56964"/>
    <cellStyle name="Обычный 11 2 7 2 2 2 3 4" xfId="37064"/>
    <cellStyle name="Обычный 11 2 7 2 2 2 4" xfId="10524"/>
    <cellStyle name="Обычный 11 2 7 2 2 2 4 2" xfId="40379"/>
    <cellStyle name="Обычный 11 2 7 2 2 2 5" xfId="20473"/>
    <cellStyle name="Обычный 11 2 7 2 2 2 5 2" xfId="50328"/>
    <cellStyle name="Обычный 11 2 7 2 2 2 6" xfId="30428"/>
    <cellStyle name="Обычный 11 2 7 2 2 3" xfId="4603"/>
    <cellStyle name="Обычный 11 2 7 2 2 3 2" xfId="14555"/>
    <cellStyle name="Обычный 11 2 7 2 2 3 2 2" xfId="44410"/>
    <cellStyle name="Обычный 11 2 7 2 2 3 3" xfId="24505"/>
    <cellStyle name="Обычный 11 2 7 2 2 3 3 2" xfId="54360"/>
    <cellStyle name="Обычный 11 2 7 2 2 3 4" xfId="34460"/>
    <cellStyle name="Обычный 11 2 7 2 2 4" xfId="7208"/>
    <cellStyle name="Обычный 11 2 7 2 2 4 2" xfId="17158"/>
    <cellStyle name="Обычный 11 2 7 2 2 4 2 2" xfId="47013"/>
    <cellStyle name="Обычный 11 2 7 2 2 4 3" xfId="27108"/>
    <cellStyle name="Обычный 11 2 7 2 2 4 3 2" xfId="56963"/>
    <cellStyle name="Обычный 11 2 7 2 2 4 4" xfId="37063"/>
    <cellStyle name="Обычный 11 2 7 2 2 5" xfId="10523"/>
    <cellStyle name="Обычный 11 2 7 2 2 5 2" xfId="40378"/>
    <cellStyle name="Обычный 11 2 7 2 2 6" xfId="20472"/>
    <cellStyle name="Обычный 11 2 7 2 2 6 2" xfId="50327"/>
    <cellStyle name="Обычный 11 2 7 2 2 7" xfId="30427"/>
    <cellStyle name="Обычный 11 2 7 2 3" xfId="555"/>
    <cellStyle name="Обычный 11 2 7 2 3 2" xfId="5292"/>
    <cellStyle name="Обычный 11 2 7 2 3 2 2" xfId="15244"/>
    <cellStyle name="Обычный 11 2 7 2 3 2 2 2" xfId="45099"/>
    <cellStyle name="Обычный 11 2 7 2 3 2 3" xfId="25194"/>
    <cellStyle name="Обычный 11 2 7 2 3 2 3 2" xfId="55049"/>
    <cellStyle name="Обычный 11 2 7 2 3 2 4" xfId="35149"/>
    <cellStyle name="Обычный 11 2 7 2 3 3" xfId="7210"/>
    <cellStyle name="Обычный 11 2 7 2 3 3 2" xfId="17160"/>
    <cellStyle name="Обычный 11 2 7 2 3 3 2 2" xfId="47015"/>
    <cellStyle name="Обычный 11 2 7 2 3 3 3" xfId="27110"/>
    <cellStyle name="Обычный 11 2 7 2 3 3 3 2" xfId="56965"/>
    <cellStyle name="Обычный 11 2 7 2 3 3 4" xfId="37065"/>
    <cellStyle name="Обычный 11 2 7 2 3 4" xfId="10525"/>
    <cellStyle name="Обычный 11 2 7 2 3 4 2" xfId="40380"/>
    <cellStyle name="Обычный 11 2 7 2 3 5" xfId="20474"/>
    <cellStyle name="Обычный 11 2 7 2 3 5 2" xfId="50329"/>
    <cellStyle name="Обычный 11 2 7 2 3 6" xfId="30429"/>
    <cellStyle name="Обычный 11 2 7 2 4" xfId="3780"/>
    <cellStyle name="Обычный 11 2 7 2 4 2" xfId="13732"/>
    <cellStyle name="Обычный 11 2 7 2 4 2 2" xfId="43587"/>
    <cellStyle name="Обычный 11 2 7 2 4 3" xfId="23682"/>
    <cellStyle name="Обычный 11 2 7 2 4 3 2" xfId="53537"/>
    <cellStyle name="Обычный 11 2 7 2 4 4" xfId="33637"/>
    <cellStyle name="Обычный 11 2 7 2 5" xfId="7207"/>
    <cellStyle name="Обычный 11 2 7 2 5 2" xfId="17157"/>
    <cellStyle name="Обычный 11 2 7 2 5 2 2" xfId="47012"/>
    <cellStyle name="Обычный 11 2 7 2 5 3" xfId="27107"/>
    <cellStyle name="Обычный 11 2 7 2 5 3 2" xfId="56962"/>
    <cellStyle name="Обычный 11 2 7 2 5 4" xfId="37062"/>
    <cellStyle name="Обычный 11 2 7 2 6" xfId="10522"/>
    <cellStyle name="Обычный 11 2 7 2 6 2" xfId="40377"/>
    <cellStyle name="Обычный 11 2 7 2 7" xfId="20471"/>
    <cellStyle name="Обычный 11 2 7 2 7 2" xfId="50326"/>
    <cellStyle name="Обычный 11 2 7 2 8" xfId="30426"/>
    <cellStyle name="Обычный 11 2 7 3" xfId="556"/>
    <cellStyle name="Обычный 11 2 7 3 2" xfId="557"/>
    <cellStyle name="Обычный 11 2 7 3 2 2" xfId="5293"/>
    <cellStyle name="Обычный 11 2 7 3 2 2 2" xfId="15245"/>
    <cellStyle name="Обычный 11 2 7 3 2 2 2 2" xfId="45100"/>
    <cellStyle name="Обычный 11 2 7 3 2 2 3" xfId="25195"/>
    <cellStyle name="Обычный 11 2 7 3 2 2 3 2" xfId="55050"/>
    <cellStyle name="Обычный 11 2 7 3 2 2 4" xfId="35150"/>
    <cellStyle name="Обычный 11 2 7 3 2 3" xfId="7212"/>
    <cellStyle name="Обычный 11 2 7 3 2 3 2" xfId="17162"/>
    <cellStyle name="Обычный 11 2 7 3 2 3 2 2" xfId="47017"/>
    <cellStyle name="Обычный 11 2 7 3 2 3 3" xfId="27112"/>
    <cellStyle name="Обычный 11 2 7 3 2 3 3 2" xfId="56967"/>
    <cellStyle name="Обычный 11 2 7 3 2 3 4" xfId="37067"/>
    <cellStyle name="Обычный 11 2 7 3 2 4" xfId="10527"/>
    <cellStyle name="Обычный 11 2 7 3 2 4 2" xfId="40382"/>
    <cellStyle name="Обычный 11 2 7 3 2 5" xfId="20476"/>
    <cellStyle name="Обычный 11 2 7 3 2 5 2" xfId="50331"/>
    <cellStyle name="Обычный 11 2 7 3 2 6" xfId="30431"/>
    <cellStyle name="Обычный 11 2 7 3 3" xfId="4381"/>
    <cellStyle name="Обычный 11 2 7 3 3 2" xfId="14333"/>
    <cellStyle name="Обычный 11 2 7 3 3 2 2" xfId="44188"/>
    <cellStyle name="Обычный 11 2 7 3 3 3" xfId="24283"/>
    <cellStyle name="Обычный 11 2 7 3 3 3 2" xfId="54138"/>
    <cellStyle name="Обычный 11 2 7 3 3 4" xfId="34238"/>
    <cellStyle name="Обычный 11 2 7 3 4" xfId="7211"/>
    <cellStyle name="Обычный 11 2 7 3 4 2" xfId="17161"/>
    <cellStyle name="Обычный 11 2 7 3 4 2 2" xfId="47016"/>
    <cellStyle name="Обычный 11 2 7 3 4 3" xfId="27111"/>
    <cellStyle name="Обычный 11 2 7 3 4 3 2" xfId="56966"/>
    <cellStyle name="Обычный 11 2 7 3 4 4" xfId="37066"/>
    <cellStyle name="Обычный 11 2 7 3 5" xfId="10526"/>
    <cellStyle name="Обычный 11 2 7 3 5 2" xfId="40381"/>
    <cellStyle name="Обычный 11 2 7 3 6" xfId="20475"/>
    <cellStyle name="Обычный 11 2 7 3 6 2" xfId="50330"/>
    <cellStyle name="Обычный 11 2 7 3 7" xfId="30430"/>
    <cellStyle name="Обычный 11 2 7 4" xfId="558"/>
    <cellStyle name="Обычный 11 2 7 4 2" xfId="5294"/>
    <cellStyle name="Обычный 11 2 7 4 2 2" xfId="15246"/>
    <cellStyle name="Обычный 11 2 7 4 2 2 2" xfId="45101"/>
    <cellStyle name="Обычный 11 2 7 4 2 3" xfId="25196"/>
    <cellStyle name="Обычный 11 2 7 4 2 3 2" xfId="55051"/>
    <cellStyle name="Обычный 11 2 7 4 2 4" xfId="35151"/>
    <cellStyle name="Обычный 11 2 7 4 3" xfId="7213"/>
    <cellStyle name="Обычный 11 2 7 4 3 2" xfId="17163"/>
    <cellStyle name="Обычный 11 2 7 4 3 2 2" xfId="47018"/>
    <cellStyle name="Обычный 11 2 7 4 3 3" xfId="27113"/>
    <cellStyle name="Обычный 11 2 7 4 3 3 2" xfId="56968"/>
    <cellStyle name="Обычный 11 2 7 4 3 4" xfId="37068"/>
    <cellStyle name="Обычный 11 2 7 4 4" xfId="10528"/>
    <cellStyle name="Обычный 11 2 7 4 4 2" xfId="40383"/>
    <cellStyle name="Обычный 11 2 7 4 5" xfId="20477"/>
    <cellStyle name="Обычный 11 2 7 4 5 2" xfId="50332"/>
    <cellStyle name="Обычный 11 2 7 4 6" xfId="30432"/>
    <cellStyle name="Обычный 11 2 7 5" xfId="3558"/>
    <cellStyle name="Обычный 11 2 7 5 2" xfId="13510"/>
    <cellStyle name="Обычный 11 2 7 5 2 2" xfId="43365"/>
    <cellStyle name="Обычный 11 2 7 5 3" xfId="23460"/>
    <cellStyle name="Обычный 11 2 7 5 3 2" xfId="53315"/>
    <cellStyle name="Обычный 11 2 7 5 4" xfId="33415"/>
    <cellStyle name="Обычный 11 2 7 6" xfId="7206"/>
    <cellStyle name="Обычный 11 2 7 6 2" xfId="17156"/>
    <cellStyle name="Обычный 11 2 7 6 2 2" xfId="47011"/>
    <cellStyle name="Обычный 11 2 7 6 3" xfId="27106"/>
    <cellStyle name="Обычный 11 2 7 6 3 2" xfId="56961"/>
    <cellStyle name="Обычный 11 2 7 6 4" xfId="37061"/>
    <cellStyle name="Обычный 11 2 7 7" xfId="10521"/>
    <cellStyle name="Обычный 11 2 7 7 2" xfId="40376"/>
    <cellStyle name="Обычный 11 2 7 8" xfId="20470"/>
    <cellStyle name="Обычный 11 2 7 8 2" xfId="50325"/>
    <cellStyle name="Обычный 11 2 7 9" xfId="30425"/>
    <cellStyle name="Обычный 11 2 8" xfId="559"/>
    <cellStyle name="Обычный 11 2 8 2" xfId="560"/>
    <cellStyle name="Обычный 11 2 8 2 2" xfId="561"/>
    <cellStyle name="Обычный 11 2 8 2 2 2" xfId="562"/>
    <cellStyle name="Обычный 11 2 8 2 2 2 2" xfId="5295"/>
    <cellStyle name="Обычный 11 2 8 2 2 2 2 2" xfId="15247"/>
    <cellStyle name="Обычный 11 2 8 2 2 2 2 2 2" xfId="45102"/>
    <cellStyle name="Обычный 11 2 8 2 2 2 2 3" xfId="25197"/>
    <cellStyle name="Обычный 11 2 8 2 2 2 2 3 2" xfId="55052"/>
    <cellStyle name="Обычный 11 2 8 2 2 2 2 4" xfId="35152"/>
    <cellStyle name="Обычный 11 2 8 2 2 2 3" xfId="7217"/>
    <cellStyle name="Обычный 11 2 8 2 2 2 3 2" xfId="17167"/>
    <cellStyle name="Обычный 11 2 8 2 2 2 3 2 2" xfId="47022"/>
    <cellStyle name="Обычный 11 2 8 2 2 2 3 3" xfId="27117"/>
    <cellStyle name="Обычный 11 2 8 2 2 2 3 3 2" xfId="56972"/>
    <cellStyle name="Обычный 11 2 8 2 2 2 3 4" xfId="37072"/>
    <cellStyle name="Обычный 11 2 8 2 2 2 4" xfId="10532"/>
    <cellStyle name="Обычный 11 2 8 2 2 2 4 2" xfId="40387"/>
    <cellStyle name="Обычный 11 2 8 2 2 2 5" xfId="20481"/>
    <cellStyle name="Обычный 11 2 8 2 2 2 5 2" xfId="50336"/>
    <cellStyle name="Обычный 11 2 8 2 2 2 6" xfId="30436"/>
    <cellStyle name="Обычный 11 2 8 2 2 3" xfId="4604"/>
    <cellStyle name="Обычный 11 2 8 2 2 3 2" xfId="14556"/>
    <cellStyle name="Обычный 11 2 8 2 2 3 2 2" xfId="44411"/>
    <cellStyle name="Обычный 11 2 8 2 2 3 3" xfId="24506"/>
    <cellStyle name="Обычный 11 2 8 2 2 3 3 2" xfId="54361"/>
    <cellStyle name="Обычный 11 2 8 2 2 3 4" xfId="34461"/>
    <cellStyle name="Обычный 11 2 8 2 2 4" xfId="7216"/>
    <cellStyle name="Обычный 11 2 8 2 2 4 2" xfId="17166"/>
    <cellStyle name="Обычный 11 2 8 2 2 4 2 2" xfId="47021"/>
    <cellStyle name="Обычный 11 2 8 2 2 4 3" xfId="27116"/>
    <cellStyle name="Обычный 11 2 8 2 2 4 3 2" xfId="56971"/>
    <cellStyle name="Обычный 11 2 8 2 2 4 4" xfId="37071"/>
    <cellStyle name="Обычный 11 2 8 2 2 5" xfId="10531"/>
    <cellStyle name="Обычный 11 2 8 2 2 5 2" xfId="40386"/>
    <cellStyle name="Обычный 11 2 8 2 2 6" xfId="20480"/>
    <cellStyle name="Обычный 11 2 8 2 2 6 2" xfId="50335"/>
    <cellStyle name="Обычный 11 2 8 2 2 7" xfId="30435"/>
    <cellStyle name="Обычный 11 2 8 2 3" xfId="563"/>
    <cellStyle name="Обычный 11 2 8 2 3 2" xfId="5296"/>
    <cellStyle name="Обычный 11 2 8 2 3 2 2" xfId="15248"/>
    <cellStyle name="Обычный 11 2 8 2 3 2 2 2" xfId="45103"/>
    <cellStyle name="Обычный 11 2 8 2 3 2 3" xfId="25198"/>
    <cellStyle name="Обычный 11 2 8 2 3 2 3 2" xfId="55053"/>
    <cellStyle name="Обычный 11 2 8 2 3 2 4" xfId="35153"/>
    <cellStyle name="Обычный 11 2 8 2 3 3" xfId="7218"/>
    <cellStyle name="Обычный 11 2 8 2 3 3 2" xfId="17168"/>
    <cellStyle name="Обычный 11 2 8 2 3 3 2 2" xfId="47023"/>
    <cellStyle name="Обычный 11 2 8 2 3 3 3" xfId="27118"/>
    <cellStyle name="Обычный 11 2 8 2 3 3 3 2" xfId="56973"/>
    <cellStyle name="Обычный 11 2 8 2 3 3 4" xfId="37073"/>
    <cellStyle name="Обычный 11 2 8 2 3 4" xfId="10533"/>
    <cellStyle name="Обычный 11 2 8 2 3 4 2" xfId="40388"/>
    <cellStyle name="Обычный 11 2 8 2 3 5" xfId="20482"/>
    <cellStyle name="Обычный 11 2 8 2 3 5 2" xfId="50337"/>
    <cellStyle name="Обычный 11 2 8 2 3 6" xfId="30437"/>
    <cellStyle name="Обычный 11 2 8 2 4" xfId="3781"/>
    <cellStyle name="Обычный 11 2 8 2 4 2" xfId="13733"/>
    <cellStyle name="Обычный 11 2 8 2 4 2 2" xfId="43588"/>
    <cellStyle name="Обычный 11 2 8 2 4 3" xfId="23683"/>
    <cellStyle name="Обычный 11 2 8 2 4 3 2" xfId="53538"/>
    <cellStyle name="Обычный 11 2 8 2 4 4" xfId="33638"/>
    <cellStyle name="Обычный 11 2 8 2 5" xfId="7215"/>
    <cellStyle name="Обычный 11 2 8 2 5 2" xfId="17165"/>
    <cellStyle name="Обычный 11 2 8 2 5 2 2" xfId="47020"/>
    <cellStyle name="Обычный 11 2 8 2 5 3" xfId="27115"/>
    <cellStyle name="Обычный 11 2 8 2 5 3 2" xfId="56970"/>
    <cellStyle name="Обычный 11 2 8 2 5 4" xfId="37070"/>
    <cellStyle name="Обычный 11 2 8 2 6" xfId="10530"/>
    <cellStyle name="Обычный 11 2 8 2 6 2" xfId="40385"/>
    <cellStyle name="Обычный 11 2 8 2 7" xfId="20479"/>
    <cellStyle name="Обычный 11 2 8 2 7 2" xfId="50334"/>
    <cellStyle name="Обычный 11 2 8 2 8" xfId="30434"/>
    <cellStyle name="Обычный 11 2 8 3" xfId="564"/>
    <cellStyle name="Обычный 11 2 8 3 2" xfId="565"/>
    <cellStyle name="Обычный 11 2 8 3 2 2" xfId="5297"/>
    <cellStyle name="Обычный 11 2 8 3 2 2 2" xfId="15249"/>
    <cellStyle name="Обычный 11 2 8 3 2 2 2 2" xfId="45104"/>
    <cellStyle name="Обычный 11 2 8 3 2 2 3" xfId="25199"/>
    <cellStyle name="Обычный 11 2 8 3 2 2 3 2" xfId="55054"/>
    <cellStyle name="Обычный 11 2 8 3 2 2 4" xfId="35154"/>
    <cellStyle name="Обычный 11 2 8 3 2 3" xfId="7220"/>
    <cellStyle name="Обычный 11 2 8 3 2 3 2" xfId="17170"/>
    <cellStyle name="Обычный 11 2 8 3 2 3 2 2" xfId="47025"/>
    <cellStyle name="Обычный 11 2 8 3 2 3 3" xfId="27120"/>
    <cellStyle name="Обычный 11 2 8 3 2 3 3 2" xfId="56975"/>
    <cellStyle name="Обычный 11 2 8 3 2 3 4" xfId="37075"/>
    <cellStyle name="Обычный 11 2 8 3 2 4" xfId="10535"/>
    <cellStyle name="Обычный 11 2 8 3 2 4 2" xfId="40390"/>
    <cellStyle name="Обычный 11 2 8 3 2 5" xfId="20484"/>
    <cellStyle name="Обычный 11 2 8 3 2 5 2" xfId="50339"/>
    <cellStyle name="Обычный 11 2 8 3 2 6" xfId="30439"/>
    <cellStyle name="Обычный 11 2 8 3 3" xfId="4468"/>
    <cellStyle name="Обычный 11 2 8 3 3 2" xfId="14420"/>
    <cellStyle name="Обычный 11 2 8 3 3 2 2" xfId="44275"/>
    <cellStyle name="Обычный 11 2 8 3 3 3" xfId="24370"/>
    <cellStyle name="Обычный 11 2 8 3 3 3 2" xfId="54225"/>
    <cellStyle name="Обычный 11 2 8 3 3 4" xfId="34325"/>
    <cellStyle name="Обычный 11 2 8 3 4" xfId="7219"/>
    <cellStyle name="Обычный 11 2 8 3 4 2" xfId="17169"/>
    <cellStyle name="Обычный 11 2 8 3 4 2 2" xfId="47024"/>
    <cellStyle name="Обычный 11 2 8 3 4 3" xfId="27119"/>
    <cellStyle name="Обычный 11 2 8 3 4 3 2" xfId="56974"/>
    <cellStyle name="Обычный 11 2 8 3 4 4" xfId="37074"/>
    <cellStyle name="Обычный 11 2 8 3 5" xfId="10534"/>
    <cellStyle name="Обычный 11 2 8 3 5 2" xfId="40389"/>
    <cellStyle name="Обычный 11 2 8 3 6" xfId="20483"/>
    <cellStyle name="Обычный 11 2 8 3 6 2" xfId="50338"/>
    <cellStyle name="Обычный 11 2 8 3 7" xfId="30438"/>
    <cellStyle name="Обычный 11 2 8 4" xfId="566"/>
    <cellStyle name="Обычный 11 2 8 4 2" xfId="5298"/>
    <cellStyle name="Обычный 11 2 8 4 2 2" xfId="15250"/>
    <cellStyle name="Обычный 11 2 8 4 2 2 2" xfId="45105"/>
    <cellStyle name="Обычный 11 2 8 4 2 3" xfId="25200"/>
    <cellStyle name="Обычный 11 2 8 4 2 3 2" xfId="55055"/>
    <cellStyle name="Обычный 11 2 8 4 2 4" xfId="35155"/>
    <cellStyle name="Обычный 11 2 8 4 3" xfId="7221"/>
    <cellStyle name="Обычный 11 2 8 4 3 2" xfId="17171"/>
    <cellStyle name="Обычный 11 2 8 4 3 2 2" xfId="47026"/>
    <cellStyle name="Обычный 11 2 8 4 3 3" xfId="27121"/>
    <cellStyle name="Обычный 11 2 8 4 3 3 2" xfId="56976"/>
    <cellStyle name="Обычный 11 2 8 4 3 4" xfId="37076"/>
    <cellStyle name="Обычный 11 2 8 4 4" xfId="10536"/>
    <cellStyle name="Обычный 11 2 8 4 4 2" xfId="40391"/>
    <cellStyle name="Обычный 11 2 8 4 5" xfId="20485"/>
    <cellStyle name="Обычный 11 2 8 4 5 2" xfId="50340"/>
    <cellStyle name="Обычный 11 2 8 4 6" xfId="30440"/>
    <cellStyle name="Обычный 11 2 8 5" xfId="3645"/>
    <cellStyle name="Обычный 11 2 8 5 2" xfId="13597"/>
    <cellStyle name="Обычный 11 2 8 5 2 2" xfId="43452"/>
    <cellStyle name="Обычный 11 2 8 5 3" xfId="23547"/>
    <cellStyle name="Обычный 11 2 8 5 3 2" xfId="53402"/>
    <cellStyle name="Обычный 11 2 8 5 4" xfId="33502"/>
    <cellStyle name="Обычный 11 2 8 6" xfId="7214"/>
    <cellStyle name="Обычный 11 2 8 6 2" xfId="17164"/>
    <cellStyle name="Обычный 11 2 8 6 2 2" xfId="47019"/>
    <cellStyle name="Обычный 11 2 8 6 3" xfId="27114"/>
    <cellStyle name="Обычный 11 2 8 6 3 2" xfId="56969"/>
    <cellStyle name="Обычный 11 2 8 6 4" xfId="37069"/>
    <cellStyle name="Обычный 11 2 8 7" xfId="10529"/>
    <cellStyle name="Обычный 11 2 8 7 2" xfId="40384"/>
    <cellStyle name="Обычный 11 2 8 8" xfId="20478"/>
    <cellStyle name="Обычный 11 2 8 8 2" xfId="50333"/>
    <cellStyle name="Обычный 11 2 8 9" xfId="30433"/>
    <cellStyle name="Обычный 11 2 9" xfId="567"/>
    <cellStyle name="Обычный 11 2 9 2" xfId="568"/>
    <cellStyle name="Обычный 11 2 9 2 2" xfId="569"/>
    <cellStyle name="Обычный 11 2 9 2 2 2" xfId="570"/>
    <cellStyle name="Обычный 11 2 9 2 2 2 2" xfId="5299"/>
    <cellStyle name="Обычный 11 2 9 2 2 2 2 2" xfId="15251"/>
    <cellStyle name="Обычный 11 2 9 2 2 2 2 2 2" xfId="45106"/>
    <cellStyle name="Обычный 11 2 9 2 2 2 2 3" xfId="25201"/>
    <cellStyle name="Обычный 11 2 9 2 2 2 2 3 2" xfId="55056"/>
    <cellStyle name="Обычный 11 2 9 2 2 2 2 4" xfId="35156"/>
    <cellStyle name="Обычный 11 2 9 2 2 2 3" xfId="7225"/>
    <cellStyle name="Обычный 11 2 9 2 2 2 3 2" xfId="17175"/>
    <cellStyle name="Обычный 11 2 9 2 2 2 3 2 2" xfId="47030"/>
    <cellStyle name="Обычный 11 2 9 2 2 2 3 3" xfId="27125"/>
    <cellStyle name="Обычный 11 2 9 2 2 2 3 3 2" xfId="56980"/>
    <cellStyle name="Обычный 11 2 9 2 2 2 3 4" xfId="37080"/>
    <cellStyle name="Обычный 11 2 9 2 2 2 4" xfId="10540"/>
    <cellStyle name="Обычный 11 2 9 2 2 2 4 2" xfId="40395"/>
    <cellStyle name="Обычный 11 2 9 2 2 2 5" xfId="20489"/>
    <cellStyle name="Обычный 11 2 9 2 2 2 5 2" xfId="50344"/>
    <cellStyle name="Обычный 11 2 9 2 2 2 6" xfId="30444"/>
    <cellStyle name="Обычный 11 2 9 2 2 3" xfId="4605"/>
    <cellStyle name="Обычный 11 2 9 2 2 3 2" xfId="14557"/>
    <cellStyle name="Обычный 11 2 9 2 2 3 2 2" xfId="44412"/>
    <cellStyle name="Обычный 11 2 9 2 2 3 3" xfId="24507"/>
    <cellStyle name="Обычный 11 2 9 2 2 3 3 2" xfId="54362"/>
    <cellStyle name="Обычный 11 2 9 2 2 3 4" xfId="34462"/>
    <cellStyle name="Обычный 11 2 9 2 2 4" xfId="7224"/>
    <cellStyle name="Обычный 11 2 9 2 2 4 2" xfId="17174"/>
    <cellStyle name="Обычный 11 2 9 2 2 4 2 2" xfId="47029"/>
    <cellStyle name="Обычный 11 2 9 2 2 4 3" xfId="27124"/>
    <cellStyle name="Обычный 11 2 9 2 2 4 3 2" xfId="56979"/>
    <cellStyle name="Обычный 11 2 9 2 2 4 4" xfId="37079"/>
    <cellStyle name="Обычный 11 2 9 2 2 5" xfId="10539"/>
    <cellStyle name="Обычный 11 2 9 2 2 5 2" xfId="40394"/>
    <cellStyle name="Обычный 11 2 9 2 2 6" xfId="20488"/>
    <cellStyle name="Обычный 11 2 9 2 2 6 2" xfId="50343"/>
    <cellStyle name="Обычный 11 2 9 2 2 7" xfId="30443"/>
    <cellStyle name="Обычный 11 2 9 2 3" xfId="571"/>
    <cellStyle name="Обычный 11 2 9 2 3 2" xfId="5300"/>
    <cellStyle name="Обычный 11 2 9 2 3 2 2" xfId="15252"/>
    <cellStyle name="Обычный 11 2 9 2 3 2 2 2" xfId="45107"/>
    <cellStyle name="Обычный 11 2 9 2 3 2 3" xfId="25202"/>
    <cellStyle name="Обычный 11 2 9 2 3 2 3 2" xfId="55057"/>
    <cellStyle name="Обычный 11 2 9 2 3 2 4" xfId="35157"/>
    <cellStyle name="Обычный 11 2 9 2 3 3" xfId="7226"/>
    <cellStyle name="Обычный 11 2 9 2 3 3 2" xfId="17176"/>
    <cellStyle name="Обычный 11 2 9 2 3 3 2 2" xfId="47031"/>
    <cellStyle name="Обычный 11 2 9 2 3 3 3" xfId="27126"/>
    <cellStyle name="Обычный 11 2 9 2 3 3 3 2" xfId="56981"/>
    <cellStyle name="Обычный 11 2 9 2 3 3 4" xfId="37081"/>
    <cellStyle name="Обычный 11 2 9 2 3 4" xfId="10541"/>
    <cellStyle name="Обычный 11 2 9 2 3 4 2" xfId="40396"/>
    <cellStyle name="Обычный 11 2 9 2 3 5" xfId="20490"/>
    <cellStyle name="Обычный 11 2 9 2 3 5 2" xfId="50345"/>
    <cellStyle name="Обычный 11 2 9 2 3 6" xfId="30445"/>
    <cellStyle name="Обычный 11 2 9 2 4" xfId="3782"/>
    <cellStyle name="Обычный 11 2 9 2 4 2" xfId="13734"/>
    <cellStyle name="Обычный 11 2 9 2 4 2 2" xfId="43589"/>
    <cellStyle name="Обычный 11 2 9 2 4 3" xfId="23684"/>
    <cellStyle name="Обычный 11 2 9 2 4 3 2" xfId="53539"/>
    <cellStyle name="Обычный 11 2 9 2 4 4" xfId="33639"/>
    <cellStyle name="Обычный 11 2 9 2 5" xfId="7223"/>
    <cellStyle name="Обычный 11 2 9 2 5 2" xfId="17173"/>
    <cellStyle name="Обычный 11 2 9 2 5 2 2" xfId="47028"/>
    <cellStyle name="Обычный 11 2 9 2 5 3" xfId="27123"/>
    <cellStyle name="Обычный 11 2 9 2 5 3 2" xfId="56978"/>
    <cellStyle name="Обычный 11 2 9 2 5 4" xfId="37078"/>
    <cellStyle name="Обычный 11 2 9 2 6" xfId="10538"/>
    <cellStyle name="Обычный 11 2 9 2 6 2" xfId="40393"/>
    <cellStyle name="Обычный 11 2 9 2 7" xfId="20487"/>
    <cellStyle name="Обычный 11 2 9 2 7 2" xfId="50342"/>
    <cellStyle name="Обычный 11 2 9 2 8" xfId="30442"/>
    <cellStyle name="Обычный 11 2 9 3" xfId="572"/>
    <cellStyle name="Обычный 11 2 9 3 2" xfId="573"/>
    <cellStyle name="Обычный 11 2 9 3 2 2" xfId="5301"/>
    <cellStyle name="Обычный 11 2 9 3 2 2 2" xfId="15253"/>
    <cellStyle name="Обычный 11 2 9 3 2 2 2 2" xfId="45108"/>
    <cellStyle name="Обычный 11 2 9 3 2 2 3" xfId="25203"/>
    <cellStyle name="Обычный 11 2 9 3 2 2 3 2" xfId="55058"/>
    <cellStyle name="Обычный 11 2 9 3 2 2 4" xfId="35158"/>
    <cellStyle name="Обычный 11 2 9 3 2 3" xfId="7228"/>
    <cellStyle name="Обычный 11 2 9 3 2 3 2" xfId="17178"/>
    <cellStyle name="Обычный 11 2 9 3 2 3 2 2" xfId="47033"/>
    <cellStyle name="Обычный 11 2 9 3 2 3 3" xfId="27128"/>
    <cellStyle name="Обычный 11 2 9 3 2 3 3 2" xfId="56983"/>
    <cellStyle name="Обычный 11 2 9 3 2 3 4" xfId="37083"/>
    <cellStyle name="Обычный 11 2 9 3 2 4" xfId="10543"/>
    <cellStyle name="Обычный 11 2 9 3 2 4 2" xfId="40398"/>
    <cellStyle name="Обычный 11 2 9 3 2 5" xfId="20492"/>
    <cellStyle name="Обычный 11 2 9 3 2 5 2" xfId="50347"/>
    <cellStyle name="Обычный 11 2 9 3 2 6" xfId="30447"/>
    <cellStyle name="Обычный 11 2 9 3 3" xfId="4555"/>
    <cellStyle name="Обычный 11 2 9 3 3 2" xfId="14507"/>
    <cellStyle name="Обычный 11 2 9 3 3 2 2" xfId="44362"/>
    <cellStyle name="Обычный 11 2 9 3 3 3" xfId="24457"/>
    <cellStyle name="Обычный 11 2 9 3 3 3 2" xfId="54312"/>
    <cellStyle name="Обычный 11 2 9 3 3 4" xfId="34412"/>
    <cellStyle name="Обычный 11 2 9 3 4" xfId="7227"/>
    <cellStyle name="Обычный 11 2 9 3 4 2" xfId="17177"/>
    <cellStyle name="Обычный 11 2 9 3 4 2 2" xfId="47032"/>
    <cellStyle name="Обычный 11 2 9 3 4 3" xfId="27127"/>
    <cellStyle name="Обычный 11 2 9 3 4 3 2" xfId="56982"/>
    <cellStyle name="Обычный 11 2 9 3 4 4" xfId="37082"/>
    <cellStyle name="Обычный 11 2 9 3 5" xfId="10542"/>
    <cellStyle name="Обычный 11 2 9 3 5 2" xfId="40397"/>
    <cellStyle name="Обычный 11 2 9 3 6" xfId="20491"/>
    <cellStyle name="Обычный 11 2 9 3 6 2" xfId="50346"/>
    <cellStyle name="Обычный 11 2 9 3 7" xfId="30446"/>
    <cellStyle name="Обычный 11 2 9 4" xfId="574"/>
    <cellStyle name="Обычный 11 2 9 4 2" xfId="5302"/>
    <cellStyle name="Обычный 11 2 9 4 2 2" xfId="15254"/>
    <cellStyle name="Обычный 11 2 9 4 2 2 2" xfId="45109"/>
    <cellStyle name="Обычный 11 2 9 4 2 3" xfId="25204"/>
    <cellStyle name="Обычный 11 2 9 4 2 3 2" xfId="55059"/>
    <cellStyle name="Обычный 11 2 9 4 2 4" xfId="35159"/>
    <cellStyle name="Обычный 11 2 9 4 3" xfId="7229"/>
    <cellStyle name="Обычный 11 2 9 4 3 2" xfId="17179"/>
    <cellStyle name="Обычный 11 2 9 4 3 2 2" xfId="47034"/>
    <cellStyle name="Обычный 11 2 9 4 3 3" xfId="27129"/>
    <cellStyle name="Обычный 11 2 9 4 3 3 2" xfId="56984"/>
    <cellStyle name="Обычный 11 2 9 4 3 4" xfId="37084"/>
    <cellStyle name="Обычный 11 2 9 4 4" xfId="10544"/>
    <cellStyle name="Обычный 11 2 9 4 4 2" xfId="40399"/>
    <cellStyle name="Обычный 11 2 9 4 5" xfId="20493"/>
    <cellStyle name="Обычный 11 2 9 4 5 2" xfId="50348"/>
    <cellStyle name="Обычный 11 2 9 4 6" xfId="30448"/>
    <cellStyle name="Обычный 11 2 9 5" xfId="3732"/>
    <cellStyle name="Обычный 11 2 9 5 2" xfId="13684"/>
    <cellStyle name="Обычный 11 2 9 5 2 2" xfId="43539"/>
    <cellStyle name="Обычный 11 2 9 5 3" xfId="23634"/>
    <cellStyle name="Обычный 11 2 9 5 3 2" xfId="53489"/>
    <cellStyle name="Обычный 11 2 9 5 4" xfId="33589"/>
    <cellStyle name="Обычный 11 2 9 6" xfId="7222"/>
    <cellStyle name="Обычный 11 2 9 6 2" xfId="17172"/>
    <cellStyle name="Обычный 11 2 9 6 2 2" xfId="47027"/>
    <cellStyle name="Обычный 11 2 9 6 3" xfId="27122"/>
    <cellStyle name="Обычный 11 2 9 6 3 2" xfId="56977"/>
    <cellStyle name="Обычный 11 2 9 6 4" xfId="37077"/>
    <cellStyle name="Обычный 11 2 9 7" xfId="10537"/>
    <cellStyle name="Обычный 11 2 9 7 2" xfId="40392"/>
    <cellStyle name="Обычный 11 2 9 8" xfId="20486"/>
    <cellStyle name="Обычный 11 2 9 8 2" xfId="50341"/>
    <cellStyle name="Обычный 11 2 9 9" xfId="30441"/>
    <cellStyle name="Обычный 11 3" xfId="575"/>
    <cellStyle name="Обычный 11 3 10" xfId="7230"/>
    <cellStyle name="Обычный 11 3 10 2" xfId="17180"/>
    <cellStyle name="Обычный 11 3 10 2 2" xfId="47035"/>
    <cellStyle name="Обычный 11 3 10 3" xfId="27130"/>
    <cellStyle name="Обычный 11 3 10 3 2" xfId="56985"/>
    <cellStyle name="Обычный 11 3 10 4" xfId="37085"/>
    <cellStyle name="Обычный 11 3 11" xfId="10545"/>
    <cellStyle name="Обычный 11 3 11 2" xfId="40400"/>
    <cellStyle name="Обычный 11 3 12" xfId="20494"/>
    <cellStyle name="Обычный 11 3 12 2" xfId="50349"/>
    <cellStyle name="Обычный 11 3 13" xfId="30449"/>
    <cellStyle name="Обычный 11 3 2" xfId="576"/>
    <cellStyle name="Обычный 11 3 2 2" xfId="577"/>
    <cellStyle name="Обычный 11 3 2 2 2" xfId="578"/>
    <cellStyle name="Обычный 11 3 2 2 2 2" xfId="579"/>
    <cellStyle name="Обычный 11 3 2 2 2 2 2" xfId="5303"/>
    <cellStyle name="Обычный 11 3 2 2 2 2 2 2" xfId="15255"/>
    <cellStyle name="Обычный 11 3 2 2 2 2 2 2 2" xfId="45110"/>
    <cellStyle name="Обычный 11 3 2 2 2 2 2 3" xfId="25205"/>
    <cellStyle name="Обычный 11 3 2 2 2 2 2 3 2" xfId="55060"/>
    <cellStyle name="Обычный 11 3 2 2 2 2 2 4" xfId="35160"/>
    <cellStyle name="Обычный 11 3 2 2 2 2 3" xfId="7234"/>
    <cellStyle name="Обычный 11 3 2 2 2 2 3 2" xfId="17184"/>
    <cellStyle name="Обычный 11 3 2 2 2 2 3 2 2" xfId="47039"/>
    <cellStyle name="Обычный 11 3 2 2 2 2 3 3" xfId="27134"/>
    <cellStyle name="Обычный 11 3 2 2 2 2 3 3 2" xfId="56989"/>
    <cellStyle name="Обычный 11 3 2 2 2 2 3 4" xfId="37089"/>
    <cellStyle name="Обычный 11 3 2 2 2 2 4" xfId="10549"/>
    <cellStyle name="Обычный 11 3 2 2 2 2 4 2" xfId="40404"/>
    <cellStyle name="Обычный 11 3 2 2 2 2 5" xfId="20498"/>
    <cellStyle name="Обычный 11 3 2 2 2 2 5 2" xfId="50353"/>
    <cellStyle name="Обычный 11 3 2 2 2 2 6" xfId="30453"/>
    <cellStyle name="Обычный 11 3 2 2 2 3" xfId="4607"/>
    <cellStyle name="Обычный 11 3 2 2 2 3 2" xfId="14559"/>
    <cellStyle name="Обычный 11 3 2 2 2 3 2 2" xfId="44414"/>
    <cellStyle name="Обычный 11 3 2 2 2 3 3" xfId="24509"/>
    <cellStyle name="Обычный 11 3 2 2 2 3 3 2" xfId="54364"/>
    <cellStyle name="Обычный 11 3 2 2 2 3 4" xfId="34464"/>
    <cellStyle name="Обычный 11 3 2 2 2 4" xfId="7233"/>
    <cellStyle name="Обычный 11 3 2 2 2 4 2" xfId="17183"/>
    <cellStyle name="Обычный 11 3 2 2 2 4 2 2" xfId="47038"/>
    <cellStyle name="Обычный 11 3 2 2 2 4 3" xfId="27133"/>
    <cellStyle name="Обычный 11 3 2 2 2 4 3 2" xfId="56988"/>
    <cellStyle name="Обычный 11 3 2 2 2 4 4" xfId="37088"/>
    <cellStyle name="Обычный 11 3 2 2 2 5" xfId="10548"/>
    <cellStyle name="Обычный 11 3 2 2 2 5 2" xfId="40403"/>
    <cellStyle name="Обычный 11 3 2 2 2 6" xfId="20497"/>
    <cellStyle name="Обычный 11 3 2 2 2 6 2" xfId="50352"/>
    <cellStyle name="Обычный 11 3 2 2 2 7" xfId="30452"/>
    <cellStyle name="Обычный 11 3 2 2 3" xfId="580"/>
    <cellStyle name="Обычный 11 3 2 2 3 2" xfId="5304"/>
    <cellStyle name="Обычный 11 3 2 2 3 2 2" xfId="15256"/>
    <cellStyle name="Обычный 11 3 2 2 3 2 2 2" xfId="45111"/>
    <cellStyle name="Обычный 11 3 2 2 3 2 3" xfId="25206"/>
    <cellStyle name="Обычный 11 3 2 2 3 2 3 2" xfId="55061"/>
    <cellStyle name="Обычный 11 3 2 2 3 2 4" xfId="35161"/>
    <cellStyle name="Обычный 11 3 2 2 3 3" xfId="7235"/>
    <cellStyle name="Обычный 11 3 2 2 3 3 2" xfId="17185"/>
    <cellStyle name="Обычный 11 3 2 2 3 3 2 2" xfId="47040"/>
    <cellStyle name="Обычный 11 3 2 2 3 3 3" xfId="27135"/>
    <cellStyle name="Обычный 11 3 2 2 3 3 3 2" xfId="56990"/>
    <cellStyle name="Обычный 11 3 2 2 3 3 4" xfId="37090"/>
    <cellStyle name="Обычный 11 3 2 2 3 4" xfId="10550"/>
    <cellStyle name="Обычный 11 3 2 2 3 4 2" xfId="40405"/>
    <cellStyle name="Обычный 11 3 2 2 3 5" xfId="20499"/>
    <cellStyle name="Обычный 11 3 2 2 3 5 2" xfId="50354"/>
    <cellStyle name="Обычный 11 3 2 2 3 6" xfId="30454"/>
    <cellStyle name="Обычный 11 3 2 2 4" xfId="3784"/>
    <cellStyle name="Обычный 11 3 2 2 4 2" xfId="13736"/>
    <cellStyle name="Обычный 11 3 2 2 4 2 2" xfId="43591"/>
    <cellStyle name="Обычный 11 3 2 2 4 3" xfId="23686"/>
    <cellStyle name="Обычный 11 3 2 2 4 3 2" xfId="53541"/>
    <cellStyle name="Обычный 11 3 2 2 4 4" xfId="33641"/>
    <cellStyle name="Обычный 11 3 2 2 5" xfId="7232"/>
    <cellStyle name="Обычный 11 3 2 2 5 2" xfId="17182"/>
    <cellStyle name="Обычный 11 3 2 2 5 2 2" xfId="47037"/>
    <cellStyle name="Обычный 11 3 2 2 5 3" xfId="27132"/>
    <cellStyle name="Обычный 11 3 2 2 5 3 2" xfId="56987"/>
    <cellStyle name="Обычный 11 3 2 2 5 4" xfId="37087"/>
    <cellStyle name="Обычный 11 3 2 2 6" xfId="10547"/>
    <cellStyle name="Обычный 11 3 2 2 6 2" xfId="40402"/>
    <cellStyle name="Обычный 11 3 2 2 7" xfId="20496"/>
    <cellStyle name="Обычный 11 3 2 2 7 2" xfId="50351"/>
    <cellStyle name="Обычный 11 3 2 2 8" xfId="30451"/>
    <cellStyle name="Обычный 11 3 2 3" xfId="581"/>
    <cellStyle name="Обычный 11 3 2 3 2" xfId="582"/>
    <cellStyle name="Обычный 11 3 2 3 2 2" xfId="5305"/>
    <cellStyle name="Обычный 11 3 2 3 2 2 2" xfId="15257"/>
    <cellStyle name="Обычный 11 3 2 3 2 2 2 2" xfId="45112"/>
    <cellStyle name="Обычный 11 3 2 3 2 2 3" xfId="25207"/>
    <cellStyle name="Обычный 11 3 2 3 2 2 3 2" xfId="55062"/>
    <cellStyle name="Обычный 11 3 2 3 2 2 4" xfId="35162"/>
    <cellStyle name="Обычный 11 3 2 3 2 3" xfId="7237"/>
    <cellStyle name="Обычный 11 3 2 3 2 3 2" xfId="17187"/>
    <cellStyle name="Обычный 11 3 2 3 2 3 2 2" xfId="47042"/>
    <cellStyle name="Обычный 11 3 2 3 2 3 3" xfId="27137"/>
    <cellStyle name="Обычный 11 3 2 3 2 3 3 2" xfId="56992"/>
    <cellStyle name="Обычный 11 3 2 3 2 3 4" xfId="37092"/>
    <cellStyle name="Обычный 11 3 2 3 2 4" xfId="10552"/>
    <cellStyle name="Обычный 11 3 2 3 2 4 2" xfId="40407"/>
    <cellStyle name="Обычный 11 3 2 3 2 5" xfId="20501"/>
    <cellStyle name="Обычный 11 3 2 3 2 5 2" xfId="50356"/>
    <cellStyle name="Обычный 11 3 2 3 2 6" xfId="30456"/>
    <cellStyle name="Обычный 11 3 2 3 3" xfId="4390"/>
    <cellStyle name="Обычный 11 3 2 3 3 2" xfId="14342"/>
    <cellStyle name="Обычный 11 3 2 3 3 2 2" xfId="44197"/>
    <cellStyle name="Обычный 11 3 2 3 3 3" xfId="24292"/>
    <cellStyle name="Обычный 11 3 2 3 3 3 2" xfId="54147"/>
    <cellStyle name="Обычный 11 3 2 3 3 4" xfId="34247"/>
    <cellStyle name="Обычный 11 3 2 3 4" xfId="7236"/>
    <cellStyle name="Обычный 11 3 2 3 4 2" xfId="17186"/>
    <cellStyle name="Обычный 11 3 2 3 4 2 2" xfId="47041"/>
    <cellStyle name="Обычный 11 3 2 3 4 3" xfId="27136"/>
    <cellStyle name="Обычный 11 3 2 3 4 3 2" xfId="56991"/>
    <cellStyle name="Обычный 11 3 2 3 4 4" xfId="37091"/>
    <cellStyle name="Обычный 11 3 2 3 5" xfId="10551"/>
    <cellStyle name="Обычный 11 3 2 3 5 2" xfId="40406"/>
    <cellStyle name="Обычный 11 3 2 3 6" xfId="20500"/>
    <cellStyle name="Обычный 11 3 2 3 6 2" xfId="50355"/>
    <cellStyle name="Обычный 11 3 2 3 7" xfId="30455"/>
    <cellStyle name="Обычный 11 3 2 4" xfId="583"/>
    <cellStyle name="Обычный 11 3 2 4 2" xfId="5306"/>
    <cellStyle name="Обычный 11 3 2 4 2 2" xfId="15258"/>
    <cellStyle name="Обычный 11 3 2 4 2 2 2" xfId="45113"/>
    <cellStyle name="Обычный 11 3 2 4 2 3" xfId="25208"/>
    <cellStyle name="Обычный 11 3 2 4 2 3 2" xfId="55063"/>
    <cellStyle name="Обычный 11 3 2 4 2 4" xfId="35163"/>
    <cellStyle name="Обычный 11 3 2 4 3" xfId="7238"/>
    <cellStyle name="Обычный 11 3 2 4 3 2" xfId="17188"/>
    <cellStyle name="Обычный 11 3 2 4 3 2 2" xfId="47043"/>
    <cellStyle name="Обычный 11 3 2 4 3 3" xfId="27138"/>
    <cellStyle name="Обычный 11 3 2 4 3 3 2" xfId="56993"/>
    <cellStyle name="Обычный 11 3 2 4 3 4" xfId="37093"/>
    <cellStyle name="Обычный 11 3 2 4 4" xfId="10553"/>
    <cellStyle name="Обычный 11 3 2 4 4 2" xfId="40408"/>
    <cellStyle name="Обычный 11 3 2 4 5" xfId="20502"/>
    <cellStyle name="Обычный 11 3 2 4 5 2" xfId="50357"/>
    <cellStyle name="Обычный 11 3 2 4 6" xfId="30457"/>
    <cellStyle name="Обычный 11 3 2 5" xfId="3567"/>
    <cellStyle name="Обычный 11 3 2 5 2" xfId="13519"/>
    <cellStyle name="Обычный 11 3 2 5 2 2" xfId="43374"/>
    <cellStyle name="Обычный 11 3 2 5 3" xfId="23469"/>
    <cellStyle name="Обычный 11 3 2 5 3 2" xfId="53324"/>
    <cellStyle name="Обычный 11 3 2 5 4" xfId="33424"/>
    <cellStyle name="Обычный 11 3 2 6" xfId="7231"/>
    <cellStyle name="Обычный 11 3 2 6 2" xfId="17181"/>
    <cellStyle name="Обычный 11 3 2 6 2 2" xfId="47036"/>
    <cellStyle name="Обычный 11 3 2 6 3" xfId="27131"/>
    <cellStyle name="Обычный 11 3 2 6 3 2" xfId="56986"/>
    <cellStyle name="Обычный 11 3 2 6 4" xfId="37086"/>
    <cellStyle name="Обычный 11 3 2 7" xfId="10546"/>
    <cellStyle name="Обычный 11 3 2 7 2" xfId="40401"/>
    <cellStyle name="Обычный 11 3 2 8" xfId="20495"/>
    <cellStyle name="Обычный 11 3 2 8 2" xfId="50350"/>
    <cellStyle name="Обычный 11 3 2 9" xfId="30450"/>
    <cellStyle name="Обычный 11 3 3" xfId="584"/>
    <cellStyle name="Обычный 11 3 3 2" xfId="585"/>
    <cellStyle name="Обычный 11 3 3 2 2" xfId="586"/>
    <cellStyle name="Обычный 11 3 3 2 2 2" xfId="587"/>
    <cellStyle name="Обычный 11 3 3 2 2 2 2" xfId="5307"/>
    <cellStyle name="Обычный 11 3 3 2 2 2 2 2" xfId="15259"/>
    <cellStyle name="Обычный 11 3 3 2 2 2 2 2 2" xfId="45114"/>
    <cellStyle name="Обычный 11 3 3 2 2 2 2 3" xfId="25209"/>
    <cellStyle name="Обычный 11 3 3 2 2 2 2 3 2" xfId="55064"/>
    <cellStyle name="Обычный 11 3 3 2 2 2 2 4" xfId="35164"/>
    <cellStyle name="Обычный 11 3 3 2 2 2 3" xfId="7242"/>
    <cellStyle name="Обычный 11 3 3 2 2 2 3 2" xfId="17192"/>
    <cellStyle name="Обычный 11 3 3 2 2 2 3 2 2" xfId="47047"/>
    <cellStyle name="Обычный 11 3 3 2 2 2 3 3" xfId="27142"/>
    <cellStyle name="Обычный 11 3 3 2 2 2 3 3 2" xfId="56997"/>
    <cellStyle name="Обычный 11 3 3 2 2 2 3 4" xfId="37097"/>
    <cellStyle name="Обычный 11 3 3 2 2 2 4" xfId="10557"/>
    <cellStyle name="Обычный 11 3 3 2 2 2 4 2" xfId="40412"/>
    <cellStyle name="Обычный 11 3 3 2 2 2 5" xfId="20506"/>
    <cellStyle name="Обычный 11 3 3 2 2 2 5 2" xfId="50361"/>
    <cellStyle name="Обычный 11 3 3 2 2 2 6" xfId="30461"/>
    <cellStyle name="Обычный 11 3 3 2 2 3" xfId="4608"/>
    <cellStyle name="Обычный 11 3 3 2 2 3 2" xfId="14560"/>
    <cellStyle name="Обычный 11 3 3 2 2 3 2 2" xfId="44415"/>
    <cellStyle name="Обычный 11 3 3 2 2 3 3" xfId="24510"/>
    <cellStyle name="Обычный 11 3 3 2 2 3 3 2" xfId="54365"/>
    <cellStyle name="Обычный 11 3 3 2 2 3 4" xfId="34465"/>
    <cellStyle name="Обычный 11 3 3 2 2 4" xfId="7241"/>
    <cellStyle name="Обычный 11 3 3 2 2 4 2" xfId="17191"/>
    <cellStyle name="Обычный 11 3 3 2 2 4 2 2" xfId="47046"/>
    <cellStyle name="Обычный 11 3 3 2 2 4 3" xfId="27141"/>
    <cellStyle name="Обычный 11 3 3 2 2 4 3 2" xfId="56996"/>
    <cellStyle name="Обычный 11 3 3 2 2 4 4" xfId="37096"/>
    <cellStyle name="Обычный 11 3 3 2 2 5" xfId="10556"/>
    <cellStyle name="Обычный 11 3 3 2 2 5 2" xfId="40411"/>
    <cellStyle name="Обычный 11 3 3 2 2 6" xfId="20505"/>
    <cellStyle name="Обычный 11 3 3 2 2 6 2" xfId="50360"/>
    <cellStyle name="Обычный 11 3 3 2 2 7" xfId="30460"/>
    <cellStyle name="Обычный 11 3 3 2 3" xfId="588"/>
    <cellStyle name="Обычный 11 3 3 2 3 2" xfId="5308"/>
    <cellStyle name="Обычный 11 3 3 2 3 2 2" xfId="15260"/>
    <cellStyle name="Обычный 11 3 3 2 3 2 2 2" xfId="45115"/>
    <cellStyle name="Обычный 11 3 3 2 3 2 3" xfId="25210"/>
    <cellStyle name="Обычный 11 3 3 2 3 2 3 2" xfId="55065"/>
    <cellStyle name="Обычный 11 3 3 2 3 2 4" xfId="35165"/>
    <cellStyle name="Обычный 11 3 3 2 3 3" xfId="7243"/>
    <cellStyle name="Обычный 11 3 3 2 3 3 2" xfId="17193"/>
    <cellStyle name="Обычный 11 3 3 2 3 3 2 2" xfId="47048"/>
    <cellStyle name="Обычный 11 3 3 2 3 3 3" xfId="27143"/>
    <cellStyle name="Обычный 11 3 3 2 3 3 3 2" xfId="56998"/>
    <cellStyle name="Обычный 11 3 3 2 3 3 4" xfId="37098"/>
    <cellStyle name="Обычный 11 3 3 2 3 4" xfId="10558"/>
    <cellStyle name="Обычный 11 3 3 2 3 4 2" xfId="40413"/>
    <cellStyle name="Обычный 11 3 3 2 3 5" xfId="20507"/>
    <cellStyle name="Обычный 11 3 3 2 3 5 2" xfId="50362"/>
    <cellStyle name="Обычный 11 3 3 2 3 6" xfId="30462"/>
    <cellStyle name="Обычный 11 3 3 2 4" xfId="3785"/>
    <cellStyle name="Обычный 11 3 3 2 4 2" xfId="13737"/>
    <cellStyle name="Обычный 11 3 3 2 4 2 2" xfId="43592"/>
    <cellStyle name="Обычный 11 3 3 2 4 3" xfId="23687"/>
    <cellStyle name="Обычный 11 3 3 2 4 3 2" xfId="53542"/>
    <cellStyle name="Обычный 11 3 3 2 4 4" xfId="33642"/>
    <cellStyle name="Обычный 11 3 3 2 5" xfId="7240"/>
    <cellStyle name="Обычный 11 3 3 2 5 2" xfId="17190"/>
    <cellStyle name="Обычный 11 3 3 2 5 2 2" xfId="47045"/>
    <cellStyle name="Обычный 11 3 3 2 5 3" xfId="27140"/>
    <cellStyle name="Обычный 11 3 3 2 5 3 2" xfId="56995"/>
    <cellStyle name="Обычный 11 3 3 2 5 4" xfId="37095"/>
    <cellStyle name="Обычный 11 3 3 2 6" xfId="10555"/>
    <cellStyle name="Обычный 11 3 3 2 6 2" xfId="40410"/>
    <cellStyle name="Обычный 11 3 3 2 7" xfId="20504"/>
    <cellStyle name="Обычный 11 3 3 2 7 2" xfId="50359"/>
    <cellStyle name="Обычный 11 3 3 2 8" xfId="30459"/>
    <cellStyle name="Обычный 11 3 3 3" xfId="589"/>
    <cellStyle name="Обычный 11 3 3 3 2" xfId="590"/>
    <cellStyle name="Обычный 11 3 3 3 2 2" xfId="5309"/>
    <cellStyle name="Обычный 11 3 3 3 2 2 2" xfId="15261"/>
    <cellStyle name="Обычный 11 3 3 3 2 2 2 2" xfId="45116"/>
    <cellStyle name="Обычный 11 3 3 3 2 2 3" xfId="25211"/>
    <cellStyle name="Обычный 11 3 3 3 2 2 3 2" xfId="55066"/>
    <cellStyle name="Обычный 11 3 3 3 2 2 4" xfId="35166"/>
    <cellStyle name="Обычный 11 3 3 3 2 3" xfId="7245"/>
    <cellStyle name="Обычный 11 3 3 3 2 3 2" xfId="17195"/>
    <cellStyle name="Обычный 11 3 3 3 2 3 2 2" xfId="47050"/>
    <cellStyle name="Обычный 11 3 3 3 2 3 3" xfId="27145"/>
    <cellStyle name="Обычный 11 3 3 3 2 3 3 2" xfId="57000"/>
    <cellStyle name="Обычный 11 3 3 3 2 3 4" xfId="37100"/>
    <cellStyle name="Обычный 11 3 3 3 2 4" xfId="10560"/>
    <cellStyle name="Обычный 11 3 3 3 2 4 2" xfId="40415"/>
    <cellStyle name="Обычный 11 3 3 3 2 5" xfId="20509"/>
    <cellStyle name="Обычный 11 3 3 3 2 5 2" xfId="50364"/>
    <cellStyle name="Обычный 11 3 3 3 2 6" xfId="30464"/>
    <cellStyle name="Обычный 11 3 3 3 3" xfId="4480"/>
    <cellStyle name="Обычный 11 3 3 3 3 2" xfId="14432"/>
    <cellStyle name="Обычный 11 3 3 3 3 2 2" xfId="44287"/>
    <cellStyle name="Обычный 11 3 3 3 3 3" xfId="24382"/>
    <cellStyle name="Обычный 11 3 3 3 3 3 2" xfId="54237"/>
    <cellStyle name="Обычный 11 3 3 3 3 4" xfId="34337"/>
    <cellStyle name="Обычный 11 3 3 3 4" xfId="7244"/>
    <cellStyle name="Обычный 11 3 3 3 4 2" xfId="17194"/>
    <cellStyle name="Обычный 11 3 3 3 4 2 2" xfId="47049"/>
    <cellStyle name="Обычный 11 3 3 3 4 3" xfId="27144"/>
    <cellStyle name="Обычный 11 3 3 3 4 3 2" xfId="56999"/>
    <cellStyle name="Обычный 11 3 3 3 4 4" xfId="37099"/>
    <cellStyle name="Обычный 11 3 3 3 5" xfId="10559"/>
    <cellStyle name="Обычный 11 3 3 3 5 2" xfId="40414"/>
    <cellStyle name="Обычный 11 3 3 3 6" xfId="20508"/>
    <cellStyle name="Обычный 11 3 3 3 6 2" xfId="50363"/>
    <cellStyle name="Обычный 11 3 3 3 7" xfId="30463"/>
    <cellStyle name="Обычный 11 3 3 4" xfId="591"/>
    <cellStyle name="Обычный 11 3 3 4 2" xfId="5310"/>
    <cellStyle name="Обычный 11 3 3 4 2 2" xfId="15262"/>
    <cellStyle name="Обычный 11 3 3 4 2 2 2" xfId="45117"/>
    <cellStyle name="Обычный 11 3 3 4 2 3" xfId="25212"/>
    <cellStyle name="Обычный 11 3 3 4 2 3 2" xfId="55067"/>
    <cellStyle name="Обычный 11 3 3 4 2 4" xfId="35167"/>
    <cellStyle name="Обычный 11 3 3 4 3" xfId="7246"/>
    <cellStyle name="Обычный 11 3 3 4 3 2" xfId="17196"/>
    <cellStyle name="Обычный 11 3 3 4 3 2 2" xfId="47051"/>
    <cellStyle name="Обычный 11 3 3 4 3 3" xfId="27146"/>
    <cellStyle name="Обычный 11 3 3 4 3 3 2" xfId="57001"/>
    <cellStyle name="Обычный 11 3 3 4 3 4" xfId="37101"/>
    <cellStyle name="Обычный 11 3 3 4 4" xfId="10561"/>
    <cellStyle name="Обычный 11 3 3 4 4 2" xfId="40416"/>
    <cellStyle name="Обычный 11 3 3 4 5" xfId="20510"/>
    <cellStyle name="Обычный 11 3 3 4 5 2" xfId="50365"/>
    <cellStyle name="Обычный 11 3 3 4 6" xfId="30465"/>
    <cellStyle name="Обычный 11 3 3 5" xfId="3657"/>
    <cellStyle name="Обычный 11 3 3 5 2" xfId="13609"/>
    <cellStyle name="Обычный 11 3 3 5 2 2" xfId="43464"/>
    <cellStyle name="Обычный 11 3 3 5 3" xfId="23559"/>
    <cellStyle name="Обычный 11 3 3 5 3 2" xfId="53414"/>
    <cellStyle name="Обычный 11 3 3 5 4" xfId="33514"/>
    <cellStyle name="Обычный 11 3 3 6" xfId="7239"/>
    <cellStyle name="Обычный 11 3 3 6 2" xfId="17189"/>
    <cellStyle name="Обычный 11 3 3 6 2 2" xfId="47044"/>
    <cellStyle name="Обычный 11 3 3 6 3" xfId="27139"/>
    <cellStyle name="Обычный 11 3 3 6 3 2" xfId="56994"/>
    <cellStyle name="Обычный 11 3 3 6 4" xfId="37094"/>
    <cellStyle name="Обычный 11 3 3 7" xfId="10554"/>
    <cellStyle name="Обычный 11 3 3 7 2" xfId="40409"/>
    <cellStyle name="Обычный 11 3 3 8" xfId="20503"/>
    <cellStyle name="Обычный 11 3 3 8 2" xfId="50358"/>
    <cellStyle name="Обычный 11 3 3 9" xfId="30458"/>
    <cellStyle name="Обычный 11 3 4" xfId="592"/>
    <cellStyle name="Обычный 11 3 4 2" xfId="593"/>
    <cellStyle name="Обычный 11 3 4 2 2" xfId="594"/>
    <cellStyle name="Обычный 11 3 4 2 2 2" xfId="5311"/>
    <cellStyle name="Обычный 11 3 4 2 2 2 2" xfId="15263"/>
    <cellStyle name="Обычный 11 3 4 2 2 2 2 2" xfId="45118"/>
    <cellStyle name="Обычный 11 3 4 2 2 2 3" xfId="25213"/>
    <cellStyle name="Обычный 11 3 4 2 2 2 3 2" xfId="55068"/>
    <cellStyle name="Обычный 11 3 4 2 2 2 4" xfId="35168"/>
    <cellStyle name="Обычный 11 3 4 2 2 3" xfId="7249"/>
    <cellStyle name="Обычный 11 3 4 2 2 3 2" xfId="17199"/>
    <cellStyle name="Обычный 11 3 4 2 2 3 2 2" xfId="47054"/>
    <cellStyle name="Обычный 11 3 4 2 2 3 3" xfId="27149"/>
    <cellStyle name="Обычный 11 3 4 2 2 3 3 2" xfId="57004"/>
    <cellStyle name="Обычный 11 3 4 2 2 3 4" xfId="37104"/>
    <cellStyle name="Обычный 11 3 4 2 2 4" xfId="10564"/>
    <cellStyle name="Обычный 11 3 4 2 2 4 2" xfId="40419"/>
    <cellStyle name="Обычный 11 3 4 2 2 5" xfId="20513"/>
    <cellStyle name="Обычный 11 3 4 2 2 5 2" xfId="50368"/>
    <cellStyle name="Обычный 11 3 4 2 2 6" xfId="30468"/>
    <cellStyle name="Обычный 11 3 4 2 3" xfId="4606"/>
    <cellStyle name="Обычный 11 3 4 2 3 2" xfId="14558"/>
    <cellStyle name="Обычный 11 3 4 2 3 2 2" xfId="44413"/>
    <cellStyle name="Обычный 11 3 4 2 3 3" xfId="24508"/>
    <cellStyle name="Обычный 11 3 4 2 3 3 2" xfId="54363"/>
    <cellStyle name="Обычный 11 3 4 2 3 4" xfId="34463"/>
    <cellStyle name="Обычный 11 3 4 2 4" xfId="7248"/>
    <cellStyle name="Обычный 11 3 4 2 4 2" xfId="17198"/>
    <cellStyle name="Обычный 11 3 4 2 4 2 2" xfId="47053"/>
    <cellStyle name="Обычный 11 3 4 2 4 3" xfId="27148"/>
    <cellStyle name="Обычный 11 3 4 2 4 3 2" xfId="57003"/>
    <cellStyle name="Обычный 11 3 4 2 4 4" xfId="37103"/>
    <cellStyle name="Обычный 11 3 4 2 5" xfId="10563"/>
    <cellStyle name="Обычный 11 3 4 2 5 2" xfId="40418"/>
    <cellStyle name="Обычный 11 3 4 2 6" xfId="20512"/>
    <cellStyle name="Обычный 11 3 4 2 6 2" xfId="50367"/>
    <cellStyle name="Обычный 11 3 4 2 7" xfId="30467"/>
    <cellStyle name="Обычный 11 3 4 3" xfId="595"/>
    <cellStyle name="Обычный 11 3 4 3 2" xfId="5312"/>
    <cellStyle name="Обычный 11 3 4 3 2 2" xfId="15264"/>
    <cellStyle name="Обычный 11 3 4 3 2 2 2" xfId="45119"/>
    <cellStyle name="Обычный 11 3 4 3 2 3" xfId="25214"/>
    <cellStyle name="Обычный 11 3 4 3 2 3 2" xfId="55069"/>
    <cellStyle name="Обычный 11 3 4 3 2 4" xfId="35169"/>
    <cellStyle name="Обычный 11 3 4 3 3" xfId="7250"/>
    <cellStyle name="Обычный 11 3 4 3 3 2" xfId="17200"/>
    <cellStyle name="Обычный 11 3 4 3 3 2 2" xfId="47055"/>
    <cellStyle name="Обычный 11 3 4 3 3 3" xfId="27150"/>
    <cellStyle name="Обычный 11 3 4 3 3 3 2" xfId="57005"/>
    <cellStyle name="Обычный 11 3 4 3 3 4" xfId="37105"/>
    <cellStyle name="Обычный 11 3 4 3 4" xfId="10565"/>
    <cellStyle name="Обычный 11 3 4 3 4 2" xfId="40420"/>
    <cellStyle name="Обычный 11 3 4 3 5" xfId="20514"/>
    <cellStyle name="Обычный 11 3 4 3 5 2" xfId="50369"/>
    <cellStyle name="Обычный 11 3 4 3 6" xfId="30469"/>
    <cellStyle name="Обычный 11 3 4 4" xfId="3783"/>
    <cellStyle name="Обычный 11 3 4 4 2" xfId="13735"/>
    <cellStyle name="Обычный 11 3 4 4 2 2" xfId="43590"/>
    <cellStyle name="Обычный 11 3 4 4 3" xfId="23685"/>
    <cellStyle name="Обычный 11 3 4 4 3 2" xfId="53540"/>
    <cellStyle name="Обычный 11 3 4 4 4" xfId="33640"/>
    <cellStyle name="Обычный 11 3 4 5" xfId="7247"/>
    <cellStyle name="Обычный 11 3 4 5 2" xfId="17197"/>
    <cellStyle name="Обычный 11 3 4 5 2 2" xfId="47052"/>
    <cellStyle name="Обычный 11 3 4 5 3" xfId="27147"/>
    <cellStyle name="Обычный 11 3 4 5 3 2" xfId="57002"/>
    <cellStyle name="Обычный 11 3 4 5 4" xfId="37102"/>
    <cellStyle name="Обычный 11 3 4 6" xfId="10562"/>
    <cellStyle name="Обычный 11 3 4 6 2" xfId="40417"/>
    <cellStyle name="Обычный 11 3 4 7" xfId="20511"/>
    <cellStyle name="Обычный 11 3 4 7 2" xfId="50366"/>
    <cellStyle name="Обычный 11 3 4 8" xfId="30466"/>
    <cellStyle name="Обычный 11 3 5" xfId="596"/>
    <cellStyle name="Обычный 11 3 5 2" xfId="597"/>
    <cellStyle name="Обычный 11 3 5 2 2" xfId="598"/>
    <cellStyle name="Обычный 11 3 5 2 2 2" xfId="5313"/>
    <cellStyle name="Обычный 11 3 5 2 2 2 2" xfId="15265"/>
    <cellStyle name="Обычный 11 3 5 2 2 2 2 2" xfId="45120"/>
    <cellStyle name="Обычный 11 3 5 2 2 2 3" xfId="25215"/>
    <cellStyle name="Обычный 11 3 5 2 2 2 3 2" xfId="55070"/>
    <cellStyle name="Обычный 11 3 5 2 2 2 4" xfId="35170"/>
    <cellStyle name="Обычный 11 3 5 2 2 3" xfId="7253"/>
    <cellStyle name="Обычный 11 3 5 2 2 3 2" xfId="17203"/>
    <cellStyle name="Обычный 11 3 5 2 2 3 2 2" xfId="47058"/>
    <cellStyle name="Обычный 11 3 5 2 2 3 3" xfId="27153"/>
    <cellStyle name="Обычный 11 3 5 2 2 3 3 2" xfId="57008"/>
    <cellStyle name="Обычный 11 3 5 2 2 3 4" xfId="37108"/>
    <cellStyle name="Обычный 11 3 5 2 2 4" xfId="10568"/>
    <cellStyle name="Обычный 11 3 5 2 2 4 2" xfId="40423"/>
    <cellStyle name="Обычный 11 3 5 2 2 5" xfId="20517"/>
    <cellStyle name="Обычный 11 3 5 2 2 5 2" xfId="50372"/>
    <cellStyle name="Обычный 11 3 5 2 2 6" xfId="30472"/>
    <cellStyle name="Обычный 11 3 5 2 3" xfId="4896"/>
    <cellStyle name="Обычный 11 3 5 2 3 2" xfId="14848"/>
    <cellStyle name="Обычный 11 3 5 2 3 2 2" xfId="44703"/>
    <cellStyle name="Обычный 11 3 5 2 3 3" xfId="24798"/>
    <cellStyle name="Обычный 11 3 5 2 3 3 2" xfId="54653"/>
    <cellStyle name="Обычный 11 3 5 2 3 4" xfId="34753"/>
    <cellStyle name="Обычный 11 3 5 2 4" xfId="7252"/>
    <cellStyle name="Обычный 11 3 5 2 4 2" xfId="17202"/>
    <cellStyle name="Обычный 11 3 5 2 4 2 2" xfId="47057"/>
    <cellStyle name="Обычный 11 3 5 2 4 3" xfId="27152"/>
    <cellStyle name="Обычный 11 3 5 2 4 3 2" xfId="57007"/>
    <cellStyle name="Обычный 11 3 5 2 4 4" xfId="37107"/>
    <cellStyle name="Обычный 11 3 5 2 5" xfId="10567"/>
    <cellStyle name="Обычный 11 3 5 2 5 2" xfId="40422"/>
    <cellStyle name="Обычный 11 3 5 2 6" xfId="20516"/>
    <cellStyle name="Обычный 11 3 5 2 6 2" xfId="50371"/>
    <cellStyle name="Обычный 11 3 5 2 7" xfId="30471"/>
    <cellStyle name="Обычный 11 3 5 3" xfId="599"/>
    <cellStyle name="Обычный 11 3 5 3 2" xfId="5314"/>
    <cellStyle name="Обычный 11 3 5 3 2 2" xfId="15266"/>
    <cellStyle name="Обычный 11 3 5 3 2 2 2" xfId="45121"/>
    <cellStyle name="Обычный 11 3 5 3 2 3" xfId="25216"/>
    <cellStyle name="Обычный 11 3 5 3 2 3 2" xfId="55071"/>
    <cellStyle name="Обычный 11 3 5 3 2 4" xfId="35171"/>
    <cellStyle name="Обычный 11 3 5 3 3" xfId="7254"/>
    <cellStyle name="Обычный 11 3 5 3 3 2" xfId="17204"/>
    <cellStyle name="Обычный 11 3 5 3 3 2 2" xfId="47059"/>
    <cellStyle name="Обычный 11 3 5 3 3 3" xfId="27154"/>
    <cellStyle name="Обычный 11 3 5 3 3 3 2" xfId="57009"/>
    <cellStyle name="Обычный 11 3 5 3 3 4" xfId="37109"/>
    <cellStyle name="Обычный 11 3 5 3 4" xfId="10569"/>
    <cellStyle name="Обычный 11 3 5 3 4 2" xfId="40424"/>
    <cellStyle name="Обычный 11 3 5 3 5" xfId="20518"/>
    <cellStyle name="Обычный 11 3 5 3 5 2" xfId="50373"/>
    <cellStyle name="Обычный 11 3 5 3 6" xfId="30473"/>
    <cellStyle name="Обычный 11 3 5 4" xfId="4073"/>
    <cellStyle name="Обычный 11 3 5 4 2" xfId="14025"/>
    <cellStyle name="Обычный 11 3 5 4 2 2" xfId="43880"/>
    <cellStyle name="Обычный 11 3 5 4 3" xfId="23975"/>
    <cellStyle name="Обычный 11 3 5 4 3 2" xfId="53830"/>
    <cellStyle name="Обычный 11 3 5 4 4" xfId="33930"/>
    <cellStyle name="Обычный 11 3 5 5" xfId="7251"/>
    <cellStyle name="Обычный 11 3 5 5 2" xfId="17201"/>
    <cellStyle name="Обычный 11 3 5 5 2 2" xfId="47056"/>
    <cellStyle name="Обычный 11 3 5 5 3" xfId="27151"/>
    <cellStyle name="Обычный 11 3 5 5 3 2" xfId="57006"/>
    <cellStyle name="Обычный 11 3 5 5 4" xfId="37106"/>
    <cellStyle name="Обычный 11 3 5 6" xfId="10566"/>
    <cellStyle name="Обычный 11 3 5 6 2" xfId="40421"/>
    <cellStyle name="Обычный 11 3 5 7" xfId="20515"/>
    <cellStyle name="Обычный 11 3 5 7 2" xfId="50370"/>
    <cellStyle name="Обычный 11 3 5 8" xfId="30470"/>
    <cellStyle name="Обычный 11 3 6" xfId="600"/>
    <cellStyle name="Обычный 11 3 6 2" xfId="601"/>
    <cellStyle name="Обычный 11 3 6 2 2" xfId="602"/>
    <cellStyle name="Обычный 11 3 6 2 2 2" xfId="5315"/>
    <cellStyle name="Обычный 11 3 6 2 2 2 2" xfId="15267"/>
    <cellStyle name="Обычный 11 3 6 2 2 2 2 2" xfId="45122"/>
    <cellStyle name="Обычный 11 3 6 2 2 2 3" xfId="25217"/>
    <cellStyle name="Обычный 11 3 6 2 2 2 3 2" xfId="55072"/>
    <cellStyle name="Обычный 11 3 6 2 2 2 4" xfId="35172"/>
    <cellStyle name="Обычный 11 3 6 2 2 3" xfId="7257"/>
    <cellStyle name="Обычный 11 3 6 2 2 3 2" xfId="17207"/>
    <cellStyle name="Обычный 11 3 6 2 2 3 2 2" xfId="47062"/>
    <cellStyle name="Обычный 11 3 6 2 2 3 3" xfId="27157"/>
    <cellStyle name="Обычный 11 3 6 2 2 3 3 2" xfId="57012"/>
    <cellStyle name="Обычный 11 3 6 2 2 3 4" xfId="37112"/>
    <cellStyle name="Обычный 11 3 6 2 2 4" xfId="10572"/>
    <cellStyle name="Обычный 11 3 6 2 2 4 2" xfId="40427"/>
    <cellStyle name="Обычный 11 3 6 2 2 5" xfId="20521"/>
    <cellStyle name="Обычный 11 3 6 2 2 5 2" xfId="50376"/>
    <cellStyle name="Обычный 11 3 6 2 2 6" xfId="30476"/>
    <cellStyle name="Обычный 11 3 6 2 3" xfId="4983"/>
    <cellStyle name="Обычный 11 3 6 2 3 2" xfId="14935"/>
    <cellStyle name="Обычный 11 3 6 2 3 2 2" xfId="44790"/>
    <cellStyle name="Обычный 11 3 6 2 3 3" xfId="24885"/>
    <cellStyle name="Обычный 11 3 6 2 3 3 2" xfId="54740"/>
    <cellStyle name="Обычный 11 3 6 2 3 4" xfId="34840"/>
    <cellStyle name="Обычный 11 3 6 2 4" xfId="7256"/>
    <cellStyle name="Обычный 11 3 6 2 4 2" xfId="17206"/>
    <cellStyle name="Обычный 11 3 6 2 4 2 2" xfId="47061"/>
    <cellStyle name="Обычный 11 3 6 2 4 3" xfId="27156"/>
    <cellStyle name="Обычный 11 3 6 2 4 3 2" xfId="57011"/>
    <cellStyle name="Обычный 11 3 6 2 4 4" xfId="37111"/>
    <cellStyle name="Обычный 11 3 6 2 5" xfId="10571"/>
    <cellStyle name="Обычный 11 3 6 2 5 2" xfId="40426"/>
    <cellStyle name="Обычный 11 3 6 2 6" xfId="20520"/>
    <cellStyle name="Обычный 11 3 6 2 6 2" xfId="50375"/>
    <cellStyle name="Обычный 11 3 6 2 7" xfId="30475"/>
    <cellStyle name="Обычный 11 3 6 3" xfId="603"/>
    <cellStyle name="Обычный 11 3 6 3 2" xfId="5316"/>
    <cellStyle name="Обычный 11 3 6 3 2 2" xfId="15268"/>
    <cellStyle name="Обычный 11 3 6 3 2 2 2" xfId="45123"/>
    <cellStyle name="Обычный 11 3 6 3 2 3" xfId="25218"/>
    <cellStyle name="Обычный 11 3 6 3 2 3 2" xfId="55073"/>
    <cellStyle name="Обычный 11 3 6 3 2 4" xfId="35173"/>
    <cellStyle name="Обычный 11 3 6 3 3" xfId="7258"/>
    <cellStyle name="Обычный 11 3 6 3 3 2" xfId="17208"/>
    <cellStyle name="Обычный 11 3 6 3 3 2 2" xfId="47063"/>
    <cellStyle name="Обычный 11 3 6 3 3 3" xfId="27158"/>
    <cellStyle name="Обычный 11 3 6 3 3 3 2" xfId="57013"/>
    <cellStyle name="Обычный 11 3 6 3 3 4" xfId="37113"/>
    <cellStyle name="Обычный 11 3 6 3 4" xfId="10573"/>
    <cellStyle name="Обычный 11 3 6 3 4 2" xfId="40428"/>
    <cellStyle name="Обычный 11 3 6 3 5" xfId="20522"/>
    <cellStyle name="Обычный 11 3 6 3 5 2" xfId="50377"/>
    <cellStyle name="Обычный 11 3 6 3 6" xfId="30477"/>
    <cellStyle name="Обычный 11 3 6 4" xfId="4160"/>
    <cellStyle name="Обычный 11 3 6 4 2" xfId="14112"/>
    <cellStyle name="Обычный 11 3 6 4 2 2" xfId="43967"/>
    <cellStyle name="Обычный 11 3 6 4 3" xfId="24062"/>
    <cellStyle name="Обычный 11 3 6 4 3 2" xfId="53917"/>
    <cellStyle name="Обычный 11 3 6 4 4" xfId="34017"/>
    <cellStyle name="Обычный 11 3 6 5" xfId="7255"/>
    <cellStyle name="Обычный 11 3 6 5 2" xfId="17205"/>
    <cellStyle name="Обычный 11 3 6 5 2 2" xfId="47060"/>
    <cellStyle name="Обычный 11 3 6 5 3" xfId="27155"/>
    <cellStyle name="Обычный 11 3 6 5 3 2" xfId="57010"/>
    <cellStyle name="Обычный 11 3 6 5 4" xfId="37110"/>
    <cellStyle name="Обычный 11 3 6 6" xfId="10570"/>
    <cellStyle name="Обычный 11 3 6 6 2" xfId="40425"/>
    <cellStyle name="Обычный 11 3 6 7" xfId="20519"/>
    <cellStyle name="Обычный 11 3 6 7 2" xfId="50374"/>
    <cellStyle name="Обычный 11 3 6 8" xfId="30474"/>
    <cellStyle name="Обычный 11 3 7" xfId="604"/>
    <cellStyle name="Обычный 11 3 7 2" xfId="605"/>
    <cellStyle name="Обычный 11 3 7 2 2" xfId="5317"/>
    <cellStyle name="Обычный 11 3 7 2 2 2" xfId="15269"/>
    <cellStyle name="Обычный 11 3 7 2 2 2 2" xfId="45124"/>
    <cellStyle name="Обычный 11 3 7 2 2 3" xfId="25219"/>
    <cellStyle name="Обычный 11 3 7 2 2 3 2" xfId="55074"/>
    <cellStyle name="Обычный 11 3 7 2 2 4" xfId="35174"/>
    <cellStyle name="Обычный 11 3 7 2 3" xfId="7260"/>
    <cellStyle name="Обычный 11 3 7 2 3 2" xfId="17210"/>
    <cellStyle name="Обычный 11 3 7 2 3 2 2" xfId="47065"/>
    <cellStyle name="Обычный 11 3 7 2 3 3" xfId="27160"/>
    <cellStyle name="Обычный 11 3 7 2 3 3 2" xfId="57015"/>
    <cellStyle name="Обычный 11 3 7 2 3 4" xfId="37115"/>
    <cellStyle name="Обычный 11 3 7 2 4" xfId="10575"/>
    <cellStyle name="Обычный 11 3 7 2 4 2" xfId="40430"/>
    <cellStyle name="Обычный 11 3 7 2 5" xfId="20524"/>
    <cellStyle name="Обычный 11 3 7 2 5 2" xfId="50379"/>
    <cellStyle name="Обычный 11 3 7 2 6" xfId="30479"/>
    <cellStyle name="Обычный 11 3 7 3" xfId="4264"/>
    <cellStyle name="Обычный 11 3 7 3 2" xfId="14216"/>
    <cellStyle name="Обычный 11 3 7 3 2 2" xfId="44071"/>
    <cellStyle name="Обычный 11 3 7 3 3" xfId="24166"/>
    <cellStyle name="Обычный 11 3 7 3 3 2" xfId="54021"/>
    <cellStyle name="Обычный 11 3 7 3 4" xfId="34121"/>
    <cellStyle name="Обычный 11 3 7 4" xfId="7259"/>
    <cellStyle name="Обычный 11 3 7 4 2" xfId="17209"/>
    <cellStyle name="Обычный 11 3 7 4 2 2" xfId="47064"/>
    <cellStyle name="Обычный 11 3 7 4 3" xfId="27159"/>
    <cellStyle name="Обычный 11 3 7 4 3 2" xfId="57014"/>
    <cellStyle name="Обычный 11 3 7 4 4" xfId="37114"/>
    <cellStyle name="Обычный 11 3 7 5" xfId="10574"/>
    <cellStyle name="Обычный 11 3 7 5 2" xfId="40429"/>
    <cellStyle name="Обычный 11 3 7 6" xfId="20523"/>
    <cellStyle name="Обычный 11 3 7 6 2" xfId="50378"/>
    <cellStyle name="Обычный 11 3 7 7" xfId="30478"/>
    <cellStyle name="Обычный 11 3 8" xfId="606"/>
    <cellStyle name="Обычный 11 3 8 2" xfId="5318"/>
    <cellStyle name="Обычный 11 3 8 2 2" xfId="15270"/>
    <cellStyle name="Обычный 11 3 8 2 2 2" xfId="45125"/>
    <cellStyle name="Обычный 11 3 8 2 3" xfId="25220"/>
    <cellStyle name="Обычный 11 3 8 2 3 2" xfId="55075"/>
    <cellStyle name="Обычный 11 3 8 2 4" xfId="35175"/>
    <cellStyle name="Обычный 11 3 8 3" xfId="7261"/>
    <cellStyle name="Обычный 11 3 8 3 2" xfId="17211"/>
    <cellStyle name="Обычный 11 3 8 3 2 2" xfId="47066"/>
    <cellStyle name="Обычный 11 3 8 3 3" xfId="27161"/>
    <cellStyle name="Обычный 11 3 8 3 3 2" xfId="57016"/>
    <cellStyle name="Обычный 11 3 8 3 4" xfId="37116"/>
    <cellStyle name="Обычный 11 3 8 4" xfId="10576"/>
    <cellStyle name="Обычный 11 3 8 4 2" xfId="40431"/>
    <cellStyle name="Обычный 11 3 8 5" xfId="20525"/>
    <cellStyle name="Обычный 11 3 8 5 2" xfId="50380"/>
    <cellStyle name="Обычный 11 3 8 6" xfId="30480"/>
    <cellStyle name="Обычный 11 3 9" xfId="3441"/>
    <cellStyle name="Обычный 11 3 9 2" xfId="13393"/>
    <cellStyle name="Обычный 11 3 9 2 2" xfId="43248"/>
    <cellStyle name="Обычный 11 3 9 3" xfId="23343"/>
    <cellStyle name="Обычный 11 3 9 3 2" xfId="53198"/>
    <cellStyle name="Обычный 11 3 9 4" xfId="33298"/>
    <cellStyle name="Обычный 11 4" xfId="607"/>
    <cellStyle name="Обычный 11 4 10" xfId="7262"/>
    <cellStyle name="Обычный 11 4 10 2" xfId="17212"/>
    <cellStyle name="Обычный 11 4 10 2 2" xfId="47067"/>
    <cellStyle name="Обычный 11 4 10 3" xfId="27162"/>
    <cellStyle name="Обычный 11 4 10 3 2" xfId="57017"/>
    <cellStyle name="Обычный 11 4 10 4" xfId="37117"/>
    <cellStyle name="Обычный 11 4 11" xfId="10577"/>
    <cellStyle name="Обычный 11 4 11 2" xfId="40432"/>
    <cellStyle name="Обычный 11 4 12" xfId="20526"/>
    <cellStyle name="Обычный 11 4 12 2" xfId="50381"/>
    <cellStyle name="Обычный 11 4 13" xfId="30481"/>
    <cellStyle name="Обычный 11 4 2" xfId="608"/>
    <cellStyle name="Обычный 11 4 2 2" xfId="609"/>
    <cellStyle name="Обычный 11 4 2 2 2" xfId="610"/>
    <cellStyle name="Обычный 11 4 2 2 2 2" xfId="611"/>
    <cellStyle name="Обычный 11 4 2 2 2 2 2" xfId="5319"/>
    <cellStyle name="Обычный 11 4 2 2 2 2 2 2" xfId="15271"/>
    <cellStyle name="Обычный 11 4 2 2 2 2 2 2 2" xfId="45126"/>
    <cellStyle name="Обычный 11 4 2 2 2 2 2 3" xfId="25221"/>
    <cellStyle name="Обычный 11 4 2 2 2 2 2 3 2" xfId="55076"/>
    <cellStyle name="Обычный 11 4 2 2 2 2 2 4" xfId="35176"/>
    <cellStyle name="Обычный 11 4 2 2 2 2 3" xfId="7266"/>
    <cellStyle name="Обычный 11 4 2 2 2 2 3 2" xfId="17216"/>
    <cellStyle name="Обычный 11 4 2 2 2 2 3 2 2" xfId="47071"/>
    <cellStyle name="Обычный 11 4 2 2 2 2 3 3" xfId="27166"/>
    <cellStyle name="Обычный 11 4 2 2 2 2 3 3 2" xfId="57021"/>
    <cellStyle name="Обычный 11 4 2 2 2 2 3 4" xfId="37121"/>
    <cellStyle name="Обычный 11 4 2 2 2 2 4" xfId="10581"/>
    <cellStyle name="Обычный 11 4 2 2 2 2 4 2" xfId="40436"/>
    <cellStyle name="Обычный 11 4 2 2 2 2 5" xfId="20530"/>
    <cellStyle name="Обычный 11 4 2 2 2 2 5 2" xfId="50385"/>
    <cellStyle name="Обычный 11 4 2 2 2 2 6" xfId="30485"/>
    <cellStyle name="Обычный 11 4 2 2 2 3" xfId="4610"/>
    <cellStyle name="Обычный 11 4 2 2 2 3 2" xfId="14562"/>
    <cellStyle name="Обычный 11 4 2 2 2 3 2 2" xfId="44417"/>
    <cellStyle name="Обычный 11 4 2 2 2 3 3" xfId="24512"/>
    <cellStyle name="Обычный 11 4 2 2 2 3 3 2" xfId="54367"/>
    <cellStyle name="Обычный 11 4 2 2 2 3 4" xfId="34467"/>
    <cellStyle name="Обычный 11 4 2 2 2 4" xfId="7265"/>
    <cellStyle name="Обычный 11 4 2 2 2 4 2" xfId="17215"/>
    <cellStyle name="Обычный 11 4 2 2 2 4 2 2" xfId="47070"/>
    <cellStyle name="Обычный 11 4 2 2 2 4 3" xfId="27165"/>
    <cellStyle name="Обычный 11 4 2 2 2 4 3 2" xfId="57020"/>
    <cellStyle name="Обычный 11 4 2 2 2 4 4" xfId="37120"/>
    <cellStyle name="Обычный 11 4 2 2 2 5" xfId="10580"/>
    <cellStyle name="Обычный 11 4 2 2 2 5 2" xfId="40435"/>
    <cellStyle name="Обычный 11 4 2 2 2 6" xfId="20529"/>
    <cellStyle name="Обычный 11 4 2 2 2 6 2" xfId="50384"/>
    <cellStyle name="Обычный 11 4 2 2 2 7" xfId="30484"/>
    <cellStyle name="Обычный 11 4 2 2 3" xfId="612"/>
    <cellStyle name="Обычный 11 4 2 2 3 2" xfId="5320"/>
    <cellStyle name="Обычный 11 4 2 2 3 2 2" xfId="15272"/>
    <cellStyle name="Обычный 11 4 2 2 3 2 2 2" xfId="45127"/>
    <cellStyle name="Обычный 11 4 2 2 3 2 3" xfId="25222"/>
    <cellStyle name="Обычный 11 4 2 2 3 2 3 2" xfId="55077"/>
    <cellStyle name="Обычный 11 4 2 2 3 2 4" xfId="35177"/>
    <cellStyle name="Обычный 11 4 2 2 3 3" xfId="7267"/>
    <cellStyle name="Обычный 11 4 2 2 3 3 2" xfId="17217"/>
    <cellStyle name="Обычный 11 4 2 2 3 3 2 2" xfId="47072"/>
    <cellStyle name="Обычный 11 4 2 2 3 3 3" xfId="27167"/>
    <cellStyle name="Обычный 11 4 2 2 3 3 3 2" xfId="57022"/>
    <cellStyle name="Обычный 11 4 2 2 3 3 4" xfId="37122"/>
    <cellStyle name="Обычный 11 4 2 2 3 4" xfId="10582"/>
    <cellStyle name="Обычный 11 4 2 2 3 4 2" xfId="40437"/>
    <cellStyle name="Обычный 11 4 2 2 3 5" xfId="20531"/>
    <cellStyle name="Обычный 11 4 2 2 3 5 2" xfId="50386"/>
    <cellStyle name="Обычный 11 4 2 2 3 6" xfId="30486"/>
    <cellStyle name="Обычный 11 4 2 2 4" xfId="3787"/>
    <cellStyle name="Обычный 11 4 2 2 4 2" xfId="13739"/>
    <cellStyle name="Обычный 11 4 2 2 4 2 2" xfId="43594"/>
    <cellStyle name="Обычный 11 4 2 2 4 3" xfId="23689"/>
    <cellStyle name="Обычный 11 4 2 2 4 3 2" xfId="53544"/>
    <cellStyle name="Обычный 11 4 2 2 4 4" xfId="33644"/>
    <cellStyle name="Обычный 11 4 2 2 5" xfId="7264"/>
    <cellStyle name="Обычный 11 4 2 2 5 2" xfId="17214"/>
    <cellStyle name="Обычный 11 4 2 2 5 2 2" xfId="47069"/>
    <cellStyle name="Обычный 11 4 2 2 5 3" xfId="27164"/>
    <cellStyle name="Обычный 11 4 2 2 5 3 2" xfId="57019"/>
    <cellStyle name="Обычный 11 4 2 2 5 4" xfId="37119"/>
    <cellStyle name="Обычный 11 4 2 2 6" xfId="10579"/>
    <cellStyle name="Обычный 11 4 2 2 6 2" xfId="40434"/>
    <cellStyle name="Обычный 11 4 2 2 7" xfId="20528"/>
    <cellStyle name="Обычный 11 4 2 2 7 2" xfId="50383"/>
    <cellStyle name="Обычный 11 4 2 2 8" xfId="30483"/>
    <cellStyle name="Обычный 11 4 2 3" xfId="613"/>
    <cellStyle name="Обычный 11 4 2 3 2" xfId="614"/>
    <cellStyle name="Обычный 11 4 2 3 2 2" xfId="5321"/>
    <cellStyle name="Обычный 11 4 2 3 2 2 2" xfId="15273"/>
    <cellStyle name="Обычный 11 4 2 3 2 2 2 2" xfId="45128"/>
    <cellStyle name="Обычный 11 4 2 3 2 2 3" xfId="25223"/>
    <cellStyle name="Обычный 11 4 2 3 2 2 3 2" xfId="55078"/>
    <cellStyle name="Обычный 11 4 2 3 2 2 4" xfId="35178"/>
    <cellStyle name="Обычный 11 4 2 3 2 3" xfId="7269"/>
    <cellStyle name="Обычный 11 4 2 3 2 3 2" xfId="17219"/>
    <cellStyle name="Обычный 11 4 2 3 2 3 2 2" xfId="47074"/>
    <cellStyle name="Обычный 11 4 2 3 2 3 3" xfId="27169"/>
    <cellStyle name="Обычный 11 4 2 3 2 3 3 2" xfId="57024"/>
    <cellStyle name="Обычный 11 4 2 3 2 3 4" xfId="37124"/>
    <cellStyle name="Обычный 11 4 2 3 2 4" xfId="10584"/>
    <cellStyle name="Обычный 11 4 2 3 2 4 2" xfId="40439"/>
    <cellStyle name="Обычный 11 4 2 3 2 5" xfId="20533"/>
    <cellStyle name="Обычный 11 4 2 3 2 5 2" xfId="50388"/>
    <cellStyle name="Обычный 11 4 2 3 2 6" xfId="30488"/>
    <cellStyle name="Обычный 11 4 2 3 3" xfId="4415"/>
    <cellStyle name="Обычный 11 4 2 3 3 2" xfId="14367"/>
    <cellStyle name="Обычный 11 4 2 3 3 2 2" xfId="44222"/>
    <cellStyle name="Обычный 11 4 2 3 3 3" xfId="24317"/>
    <cellStyle name="Обычный 11 4 2 3 3 3 2" xfId="54172"/>
    <cellStyle name="Обычный 11 4 2 3 3 4" xfId="34272"/>
    <cellStyle name="Обычный 11 4 2 3 4" xfId="7268"/>
    <cellStyle name="Обычный 11 4 2 3 4 2" xfId="17218"/>
    <cellStyle name="Обычный 11 4 2 3 4 2 2" xfId="47073"/>
    <cellStyle name="Обычный 11 4 2 3 4 3" xfId="27168"/>
    <cellStyle name="Обычный 11 4 2 3 4 3 2" xfId="57023"/>
    <cellStyle name="Обычный 11 4 2 3 4 4" xfId="37123"/>
    <cellStyle name="Обычный 11 4 2 3 5" xfId="10583"/>
    <cellStyle name="Обычный 11 4 2 3 5 2" xfId="40438"/>
    <cellStyle name="Обычный 11 4 2 3 6" xfId="20532"/>
    <cellStyle name="Обычный 11 4 2 3 6 2" xfId="50387"/>
    <cellStyle name="Обычный 11 4 2 3 7" xfId="30487"/>
    <cellStyle name="Обычный 11 4 2 4" xfId="615"/>
    <cellStyle name="Обычный 11 4 2 4 2" xfId="5322"/>
    <cellStyle name="Обычный 11 4 2 4 2 2" xfId="15274"/>
    <cellStyle name="Обычный 11 4 2 4 2 2 2" xfId="45129"/>
    <cellStyle name="Обычный 11 4 2 4 2 3" xfId="25224"/>
    <cellStyle name="Обычный 11 4 2 4 2 3 2" xfId="55079"/>
    <cellStyle name="Обычный 11 4 2 4 2 4" xfId="35179"/>
    <cellStyle name="Обычный 11 4 2 4 3" xfId="7270"/>
    <cellStyle name="Обычный 11 4 2 4 3 2" xfId="17220"/>
    <cellStyle name="Обычный 11 4 2 4 3 2 2" xfId="47075"/>
    <cellStyle name="Обычный 11 4 2 4 3 3" xfId="27170"/>
    <cellStyle name="Обычный 11 4 2 4 3 3 2" xfId="57025"/>
    <cellStyle name="Обычный 11 4 2 4 3 4" xfId="37125"/>
    <cellStyle name="Обычный 11 4 2 4 4" xfId="10585"/>
    <cellStyle name="Обычный 11 4 2 4 4 2" xfId="40440"/>
    <cellStyle name="Обычный 11 4 2 4 5" xfId="20534"/>
    <cellStyle name="Обычный 11 4 2 4 5 2" xfId="50389"/>
    <cellStyle name="Обычный 11 4 2 4 6" xfId="30489"/>
    <cellStyle name="Обычный 11 4 2 5" xfId="3592"/>
    <cellStyle name="Обычный 11 4 2 5 2" xfId="13544"/>
    <cellStyle name="Обычный 11 4 2 5 2 2" xfId="43399"/>
    <cellStyle name="Обычный 11 4 2 5 3" xfId="23494"/>
    <cellStyle name="Обычный 11 4 2 5 3 2" xfId="53349"/>
    <cellStyle name="Обычный 11 4 2 5 4" xfId="33449"/>
    <cellStyle name="Обычный 11 4 2 6" xfId="7263"/>
    <cellStyle name="Обычный 11 4 2 6 2" xfId="17213"/>
    <cellStyle name="Обычный 11 4 2 6 2 2" xfId="47068"/>
    <cellStyle name="Обычный 11 4 2 6 3" xfId="27163"/>
    <cellStyle name="Обычный 11 4 2 6 3 2" xfId="57018"/>
    <cellStyle name="Обычный 11 4 2 6 4" xfId="37118"/>
    <cellStyle name="Обычный 11 4 2 7" xfId="10578"/>
    <cellStyle name="Обычный 11 4 2 7 2" xfId="40433"/>
    <cellStyle name="Обычный 11 4 2 8" xfId="20527"/>
    <cellStyle name="Обычный 11 4 2 8 2" xfId="50382"/>
    <cellStyle name="Обычный 11 4 2 9" xfId="30482"/>
    <cellStyle name="Обычный 11 4 3" xfId="616"/>
    <cellStyle name="Обычный 11 4 3 2" xfId="617"/>
    <cellStyle name="Обычный 11 4 3 2 2" xfId="618"/>
    <cellStyle name="Обычный 11 4 3 2 2 2" xfId="619"/>
    <cellStyle name="Обычный 11 4 3 2 2 2 2" xfId="5323"/>
    <cellStyle name="Обычный 11 4 3 2 2 2 2 2" xfId="15275"/>
    <cellStyle name="Обычный 11 4 3 2 2 2 2 2 2" xfId="45130"/>
    <cellStyle name="Обычный 11 4 3 2 2 2 2 3" xfId="25225"/>
    <cellStyle name="Обычный 11 4 3 2 2 2 2 3 2" xfId="55080"/>
    <cellStyle name="Обычный 11 4 3 2 2 2 2 4" xfId="35180"/>
    <cellStyle name="Обычный 11 4 3 2 2 2 3" xfId="7274"/>
    <cellStyle name="Обычный 11 4 3 2 2 2 3 2" xfId="17224"/>
    <cellStyle name="Обычный 11 4 3 2 2 2 3 2 2" xfId="47079"/>
    <cellStyle name="Обычный 11 4 3 2 2 2 3 3" xfId="27174"/>
    <cellStyle name="Обычный 11 4 3 2 2 2 3 3 2" xfId="57029"/>
    <cellStyle name="Обычный 11 4 3 2 2 2 3 4" xfId="37129"/>
    <cellStyle name="Обычный 11 4 3 2 2 2 4" xfId="10589"/>
    <cellStyle name="Обычный 11 4 3 2 2 2 4 2" xfId="40444"/>
    <cellStyle name="Обычный 11 4 3 2 2 2 5" xfId="20538"/>
    <cellStyle name="Обычный 11 4 3 2 2 2 5 2" xfId="50393"/>
    <cellStyle name="Обычный 11 4 3 2 2 2 6" xfId="30493"/>
    <cellStyle name="Обычный 11 4 3 2 2 3" xfId="4611"/>
    <cellStyle name="Обычный 11 4 3 2 2 3 2" xfId="14563"/>
    <cellStyle name="Обычный 11 4 3 2 2 3 2 2" xfId="44418"/>
    <cellStyle name="Обычный 11 4 3 2 2 3 3" xfId="24513"/>
    <cellStyle name="Обычный 11 4 3 2 2 3 3 2" xfId="54368"/>
    <cellStyle name="Обычный 11 4 3 2 2 3 4" xfId="34468"/>
    <cellStyle name="Обычный 11 4 3 2 2 4" xfId="7273"/>
    <cellStyle name="Обычный 11 4 3 2 2 4 2" xfId="17223"/>
    <cellStyle name="Обычный 11 4 3 2 2 4 2 2" xfId="47078"/>
    <cellStyle name="Обычный 11 4 3 2 2 4 3" xfId="27173"/>
    <cellStyle name="Обычный 11 4 3 2 2 4 3 2" xfId="57028"/>
    <cellStyle name="Обычный 11 4 3 2 2 4 4" xfId="37128"/>
    <cellStyle name="Обычный 11 4 3 2 2 5" xfId="10588"/>
    <cellStyle name="Обычный 11 4 3 2 2 5 2" xfId="40443"/>
    <cellStyle name="Обычный 11 4 3 2 2 6" xfId="20537"/>
    <cellStyle name="Обычный 11 4 3 2 2 6 2" xfId="50392"/>
    <cellStyle name="Обычный 11 4 3 2 2 7" xfId="30492"/>
    <cellStyle name="Обычный 11 4 3 2 3" xfId="620"/>
    <cellStyle name="Обычный 11 4 3 2 3 2" xfId="5324"/>
    <cellStyle name="Обычный 11 4 3 2 3 2 2" xfId="15276"/>
    <cellStyle name="Обычный 11 4 3 2 3 2 2 2" xfId="45131"/>
    <cellStyle name="Обычный 11 4 3 2 3 2 3" xfId="25226"/>
    <cellStyle name="Обычный 11 4 3 2 3 2 3 2" xfId="55081"/>
    <cellStyle name="Обычный 11 4 3 2 3 2 4" xfId="35181"/>
    <cellStyle name="Обычный 11 4 3 2 3 3" xfId="7275"/>
    <cellStyle name="Обычный 11 4 3 2 3 3 2" xfId="17225"/>
    <cellStyle name="Обычный 11 4 3 2 3 3 2 2" xfId="47080"/>
    <cellStyle name="Обычный 11 4 3 2 3 3 3" xfId="27175"/>
    <cellStyle name="Обычный 11 4 3 2 3 3 3 2" xfId="57030"/>
    <cellStyle name="Обычный 11 4 3 2 3 3 4" xfId="37130"/>
    <cellStyle name="Обычный 11 4 3 2 3 4" xfId="10590"/>
    <cellStyle name="Обычный 11 4 3 2 3 4 2" xfId="40445"/>
    <cellStyle name="Обычный 11 4 3 2 3 5" xfId="20539"/>
    <cellStyle name="Обычный 11 4 3 2 3 5 2" xfId="50394"/>
    <cellStyle name="Обычный 11 4 3 2 3 6" xfId="30494"/>
    <cellStyle name="Обычный 11 4 3 2 4" xfId="3788"/>
    <cellStyle name="Обычный 11 4 3 2 4 2" xfId="13740"/>
    <cellStyle name="Обычный 11 4 3 2 4 2 2" xfId="43595"/>
    <cellStyle name="Обычный 11 4 3 2 4 3" xfId="23690"/>
    <cellStyle name="Обычный 11 4 3 2 4 3 2" xfId="53545"/>
    <cellStyle name="Обычный 11 4 3 2 4 4" xfId="33645"/>
    <cellStyle name="Обычный 11 4 3 2 5" xfId="7272"/>
    <cellStyle name="Обычный 11 4 3 2 5 2" xfId="17222"/>
    <cellStyle name="Обычный 11 4 3 2 5 2 2" xfId="47077"/>
    <cellStyle name="Обычный 11 4 3 2 5 3" xfId="27172"/>
    <cellStyle name="Обычный 11 4 3 2 5 3 2" xfId="57027"/>
    <cellStyle name="Обычный 11 4 3 2 5 4" xfId="37127"/>
    <cellStyle name="Обычный 11 4 3 2 6" xfId="10587"/>
    <cellStyle name="Обычный 11 4 3 2 6 2" xfId="40442"/>
    <cellStyle name="Обычный 11 4 3 2 7" xfId="20536"/>
    <cellStyle name="Обычный 11 4 3 2 7 2" xfId="50391"/>
    <cellStyle name="Обычный 11 4 3 2 8" xfId="30491"/>
    <cellStyle name="Обычный 11 4 3 3" xfId="621"/>
    <cellStyle name="Обычный 11 4 3 3 2" xfId="622"/>
    <cellStyle name="Обычный 11 4 3 3 2 2" xfId="5325"/>
    <cellStyle name="Обычный 11 4 3 3 2 2 2" xfId="15277"/>
    <cellStyle name="Обычный 11 4 3 3 2 2 2 2" xfId="45132"/>
    <cellStyle name="Обычный 11 4 3 3 2 2 3" xfId="25227"/>
    <cellStyle name="Обычный 11 4 3 3 2 2 3 2" xfId="55082"/>
    <cellStyle name="Обычный 11 4 3 3 2 2 4" xfId="35182"/>
    <cellStyle name="Обычный 11 4 3 3 2 3" xfId="7277"/>
    <cellStyle name="Обычный 11 4 3 3 2 3 2" xfId="17227"/>
    <cellStyle name="Обычный 11 4 3 3 2 3 2 2" xfId="47082"/>
    <cellStyle name="Обычный 11 4 3 3 2 3 3" xfId="27177"/>
    <cellStyle name="Обычный 11 4 3 3 2 3 3 2" xfId="57032"/>
    <cellStyle name="Обычный 11 4 3 3 2 3 4" xfId="37132"/>
    <cellStyle name="Обычный 11 4 3 3 2 4" xfId="10592"/>
    <cellStyle name="Обычный 11 4 3 3 2 4 2" xfId="40447"/>
    <cellStyle name="Обычный 11 4 3 3 2 5" xfId="20541"/>
    <cellStyle name="Обычный 11 4 3 3 2 5 2" xfId="50396"/>
    <cellStyle name="Обычный 11 4 3 3 2 6" xfId="30496"/>
    <cellStyle name="Обычный 11 4 3 3 3" xfId="4501"/>
    <cellStyle name="Обычный 11 4 3 3 3 2" xfId="14453"/>
    <cellStyle name="Обычный 11 4 3 3 3 2 2" xfId="44308"/>
    <cellStyle name="Обычный 11 4 3 3 3 3" xfId="24403"/>
    <cellStyle name="Обычный 11 4 3 3 3 3 2" xfId="54258"/>
    <cellStyle name="Обычный 11 4 3 3 3 4" xfId="34358"/>
    <cellStyle name="Обычный 11 4 3 3 4" xfId="7276"/>
    <cellStyle name="Обычный 11 4 3 3 4 2" xfId="17226"/>
    <cellStyle name="Обычный 11 4 3 3 4 2 2" xfId="47081"/>
    <cellStyle name="Обычный 11 4 3 3 4 3" xfId="27176"/>
    <cellStyle name="Обычный 11 4 3 3 4 3 2" xfId="57031"/>
    <cellStyle name="Обычный 11 4 3 3 4 4" xfId="37131"/>
    <cellStyle name="Обычный 11 4 3 3 5" xfId="10591"/>
    <cellStyle name="Обычный 11 4 3 3 5 2" xfId="40446"/>
    <cellStyle name="Обычный 11 4 3 3 6" xfId="20540"/>
    <cellStyle name="Обычный 11 4 3 3 6 2" xfId="50395"/>
    <cellStyle name="Обычный 11 4 3 3 7" xfId="30495"/>
    <cellStyle name="Обычный 11 4 3 4" xfId="623"/>
    <cellStyle name="Обычный 11 4 3 4 2" xfId="5326"/>
    <cellStyle name="Обычный 11 4 3 4 2 2" xfId="15278"/>
    <cellStyle name="Обычный 11 4 3 4 2 2 2" xfId="45133"/>
    <cellStyle name="Обычный 11 4 3 4 2 3" xfId="25228"/>
    <cellStyle name="Обычный 11 4 3 4 2 3 2" xfId="55083"/>
    <cellStyle name="Обычный 11 4 3 4 2 4" xfId="35183"/>
    <cellStyle name="Обычный 11 4 3 4 3" xfId="7278"/>
    <cellStyle name="Обычный 11 4 3 4 3 2" xfId="17228"/>
    <cellStyle name="Обычный 11 4 3 4 3 2 2" xfId="47083"/>
    <cellStyle name="Обычный 11 4 3 4 3 3" xfId="27178"/>
    <cellStyle name="Обычный 11 4 3 4 3 3 2" xfId="57033"/>
    <cellStyle name="Обычный 11 4 3 4 3 4" xfId="37133"/>
    <cellStyle name="Обычный 11 4 3 4 4" xfId="10593"/>
    <cellStyle name="Обычный 11 4 3 4 4 2" xfId="40448"/>
    <cellStyle name="Обычный 11 4 3 4 5" xfId="20542"/>
    <cellStyle name="Обычный 11 4 3 4 5 2" xfId="50397"/>
    <cellStyle name="Обычный 11 4 3 4 6" xfId="30497"/>
    <cellStyle name="Обычный 11 4 3 5" xfId="3678"/>
    <cellStyle name="Обычный 11 4 3 5 2" xfId="13630"/>
    <cellStyle name="Обычный 11 4 3 5 2 2" xfId="43485"/>
    <cellStyle name="Обычный 11 4 3 5 3" xfId="23580"/>
    <cellStyle name="Обычный 11 4 3 5 3 2" xfId="53435"/>
    <cellStyle name="Обычный 11 4 3 5 4" xfId="33535"/>
    <cellStyle name="Обычный 11 4 3 6" xfId="7271"/>
    <cellStyle name="Обычный 11 4 3 6 2" xfId="17221"/>
    <cellStyle name="Обычный 11 4 3 6 2 2" xfId="47076"/>
    <cellStyle name="Обычный 11 4 3 6 3" xfId="27171"/>
    <cellStyle name="Обычный 11 4 3 6 3 2" xfId="57026"/>
    <cellStyle name="Обычный 11 4 3 6 4" xfId="37126"/>
    <cellStyle name="Обычный 11 4 3 7" xfId="10586"/>
    <cellStyle name="Обычный 11 4 3 7 2" xfId="40441"/>
    <cellStyle name="Обычный 11 4 3 8" xfId="20535"/>
    <cellStyle name="Обычный 11 4 3 8 2" xfId="50390"/>
    <cellStyle name="Обычный 11 4 3 9" xfId="30490"/>
    <cellStyle name="Обычный 11 4 4" xfId="624"/>
    <cellStyle name="Обычный 11 4 4 2" xfId="625"/>
    <cellStyle name="Обычный 11 4 4 2 2" xfId="626"/>
    <cellStyle name="Обычный 11 4 4 2 2 2" xfId="5327"/>
    <cellStyle name="Обычный 11 4 4 2 2 2 2" xfId="15279"/>
    <cellStyle name="Обычный 11 4 4 2 2 2 2 2" xfId="45134"/>
    <cellStyle name="Обычный 11 4 4 2 2 2 3" xfId="25229"/>
    <cellStyle name="Обычный 11 4 4 2 2 2 3 2" xfId="55084"/>
    <cellStyle name="Обычный 11 4 4 2 2 2 4" xfId="35184"/>
    <cellStyle name="Обычный 11 4 4 2 2 3" xfId="7281"/>
    <cellStyle name="Обычный 11 4 4 2 2 3 2" xfId="17231"/>
    <cellStyle name="Обычный 11 4 4 2 2 3 2 2" xfId="47086"/>
    <cellStyle name="Обычный 11 4 4 2 2 3 3" xfId="27181"/>
    <cellStyle name="Обычный 11 4 4 2 2 3 3 2" xfId="57036"/>
    <cellStyle name="Обычный 11 4 4 2 2 3 4" xfId="37136"/>
    <cellStyle name="Обычный 11 4 4 2 2 4" xfId="10596"/>
    <cellStyle name="Обычный 11 4 4 2 2 4 2" xfId="40451"/>
    <cellStyle name="Обычный 11 4 4 2 2 5" xfId="20545"/>
    <cellStyle name="Обычный 11 4 4 2 2 5 2" xfId="50400"/>
    <cellStyle name="Обычный 11 4 4 2 2 6" xfId="30500"/>
    <cellStyle name="Обычный 11 4 4 2 3" xfId="4609"/>
    <cellStyle name="Обычный 11 4 4 2 3 2" xfId="14561"/>
    <cellStyle name="Обычный 11 4 4 2 3 2 2" xfId="44416"/>
    <cellStyle name="Обычный 11 4 4 2 3 3" xfId="24511"/>
    <cellStyle name="Обычный 11 4 4 2 3 3 2" xfId="54366"/>
    <cellStyle name="Обычный 11 4 4 2 3 4" xfId="34466"/>
    <cellStyle name="Обычный 11 4 4 2 4" xfId="7280"/>
    <cellStyle name="Обычный 11 4 4 2 4 2" xfId="17230"/>
    <cellStyle name="Обычный 11 4 4 2 4 2 2" xfId="47085"/>
    <cellStyle name="Обычный 11 4 4 2 4 3" xfId="27180"/>
    <cellStyle name="Обычный 11 4 4 2 4 3 2" xfId="57035"/>
    <cellStyle name="Обычный 11 4 4 2 4 4" xfId="37135"/>
    <cellStyle name="Обычный 11 4 4 2 5" xfId="10595"/>
    <cellStyle name="Обычный 11 4 4 2 5 2" xfId="40450"/>
    <cellStyle name="Обычный 11 4 4 2 6" xfId="20544"/>
    <cellStyle name="Обычный 11 4 4 2 6 2" xfId="50399"/>
    <cellStyle name="Обычный 11 4 4 2 7" xfId="30499"/>
    <cellStyle name="Обычный 11 4 4 3" xfId="627"/>
    <cellStyle name="Обычный 11 4 4 3 2" xfId="5328"/>
    <cellStyle name="Обычный 11 4 4 3 2 2" xfId="15280"/>
    <cellStyle name="Обычный 11 4 4 3 2 2 2" xfId="45135"/>
    <cellStyle name="Обычный 11 4 4 3 2 3" xfId="25230"/>
    <cellStyle name="Обычный 11 4 4 3 2 3 2" xfId="55085"/>
    <cellStyle name="Обычный 11 4 4 3 2 4" xfId="35185"/>
    <cellStyle name="Обычный 11 4 4 3 3" xfId="7282"/>
    <cellStyle name="Обычный 11 4 4 3 3 2" xfId="17232"/>
    <cellStyle name="Обычный 11 4 4 3 3 2 2" xfId="47087"/>
    <cellStyle name="Обычный 11 4 4 3 3 3" xfId="27182"/>
    <cellStyle name="Обычный 11 4 4 3 3 3 2" xfId="57037"/>
    <cellStyle name="Обычный 11 4 4 3 3 4" xfId="37137"/>
    <cellStyle name="Обычный 11 4 4 3 4" xfId="10597"/>
    <cellStyle name="Обычный 11 4 4 3 4 2" xfId="40452"/>
    <cellStyle name="Обычный 11 4 4 3 5" xfId="20546"/>
    <cellStyle name="Обычный 11 4 4 3 5 2" xfId="50401"/>
    <cellStyle name="Обычный 11 4 4 3 6" xfId="30501"/>
    <cellStyle name="Обычный 11 4 4 4" xfId="3786"/>
    <cellStyle name="Обычный 11 4 4 4 2" xfId="13738"/>
    <cellStyle name="Обычный 11 4 4 4 2 2" xfId="43593"/>
    <cellStyle name="Обычный 11 4 4 4 3" xfId="23688"/>
    <cellStyle name="Обычный 11 4 4 4 3 2" xfId="53543"/>
    <cellStyle name="Обычный 11 4 4 4 4" xfId="33643"/>
    <cellStyle name="Обычный 11 4 4 5" xfId="7279"/>
    <cellStyle name="Обычный 11 4 4 5 2" xfId="17229"/>
    <cellStyle name="Обычный 11 4 4 5 2 2" xfId="47084"/>
    <cellStyle name="Обычный 11 4 4 5 3" xfId="27179"/>
    <cellStyle name="Обычный 11 4 4 5 3 2" xfId="57034"/>
    <cellStyle name="Обычный 11 4 4 5 4" xfId="37134"/>
    <cellStyle name="Обычный 11 4 4 6" xfId="10594"/>
    <cellStyle name="Обычный 11 4 4 6 2" xfId="40449"/>
    <cellStyle name="Обычный 11 4 4 7" xfId="20543"/>
    <cellStyle name="Обычный 11 4 4 7 2" xfId="50398"/>
    <cellStyle name="Обычный 11 4 4 8" xfId="30498"/>
    <cellStyle name="Обычный 11 4 5" xfId="628"/>
    <cellStyle name="Обычный 11 4 5 2" xfId="629"/>
    <cellStyle name="Обычный 11 4 5 2 2" xfId="630"/>
    <cellStyle name="Обычный 11 4 5 2 2 2" xfId="5329"/>
    <cellStyle name="Обычный 11 4 5 2 2 2 2" xfId="15281"/>
    <cellStyle name="Обычный 11 4 5 2 2 2 2 2" xfId="45136"/>
    <cellStyle name="Обычный 11 4 5 2 2 2 3" xfId="25231"/>
    <cellStyle name="Обычный 11 4 5 2 2 2 3 2" xfId="55086"/>
    <cellStyle name="Обычный 11 4 5 2 2 2 4" xfId="35186"/>
    <cellStyle name="Обычный 11 4 5 2 2 3" xfId="7285"/>
    <cellStyle name="Обычный 11 4 5 2 2 3 2" xfId="17235"/>
    <cellStyle name="Обычный 11 4 5 2 2 3 2 2" xfId="47090"/>
    <cellStyle name="Обычный 11 4 5 2 2 3 3" xfId="27185"/>
    <cellStyle name="Обычный 11 4 5 2 2 3 3 2" xfId="57040"/>
    <cellStyle name="Обычный 11 4 5 2 2 3 4" xfId="37140"/>
    <cellStyle name="Обычный 11 4 5 2 2 4" xfId="10600"/>
    <cellStyle name="Обычный 11 4 5 2 2 4 2" xfId="40455"/>
    <cellStyle name="Обычный 11 4 5 2 2 5" xfId="20549"/>
    <cellStyle name="Обычный 11 4 5 2 2 5 2" xfId="50404"/>
    <cellStyle name="Обычный 11 4 5 2 2 6" xfId="30504"/>
    <cellStyle name="Обычный 11 4 5 2 3" xfId="4897"/>
    <cellStyle name="Обычный 11 4 5 2 3 2" xfId="14849"/>
    <cellStyle name="Обычный 11 4 5 2 3 2 2" xfId="44704"/>
    <cellStyle name="Обычный 11 4 5 2 3 3" xfId="24799"/>
    <cellStyle name="Обычный 11 4 5 2 3 3 2" xfId="54654"/>
    <cellStyle name="Обычный 11 4 5 2 3 4" xfId="34754"/>
    <cellStyle name="Обычный 11 4 5 2 4" xfId="7284"/>
    <cellStyle name="Обычный 11 4 5 2 4 2" xfId="17234"/>
    <cellStyle name="Обычный 11 4 5 2 4 2 2" xfId="47089"/>
    <cellStyle name="Обычный 11 4 5 2 4 3" xfId="27184"/>
    <cellStyle name="Обычный 11 4 5 2 4 3 2" xfId="57039"/>
    <cellStyle name="Обычный 11 4 5 2 4 4" xfId="37139"/>
    <cellStyle name="Обычный 11 4 5 2 5" xfId="10599"/>
    <cellStyle name="Обычный 11 4 5 2 5 2" xfId="40454"/>
    <cellStyle name="Обычный 11 4 5 2 6" xfId="20548"/>
    <cellStyle name="Обычный 11 4 5 2 6 2" xfId="50403"/>
    <cellStyle name="Обычный 11 4 5 2 7" xfId="30503"/>
    <cellStyle name="Обычный 11 4 5 3" xfId="631"/>
    <cellStyle name="Обычный 11 4 5 3 2" xfId="5330"/>
    <cellStyle name="Обычный 11 4 5 3 2 2" xfId="15282"/>
    <cellStyle name="Обычный 11 4 5 3 2 2 2" xfId="45137"/>
    <cellStyle name="Обычный 11 4 5 3 2 3" xfId="25232"/>
    <cellStyle name="Обычный 11 4 5 3 2 3 2" xfId="55087"/>
    <cellStyle name="Обычный 11 4 5 3 2 4" xfId="35187"/>
    <cellStyle name="Обычный 11 4 5 3 3" xfId="7286"/>
    <cellStyle name="Обычный 11 4 5 3 3 2" xfId="17236"/>
    <cellStyle name="Обычный 11 4 5 3 3 2 2" xfId="47091"/>
    <cellStyle name="Обычный 11 4 5 3 3 3" xfId="27186"/>
    <cellStyle name="Обычный 11 4 5 3 3 3 2" xfId="57041"/>
    <cellStyle name="Обычный 11 4 5 3 3 4" xfId="37141"/>
    <cellStyle name="Обычный 11 4 5 3 4" xfId="10601"/>
    <cellStyle name="Обычный 11 4 5 3 4 2" xfId="40456"/>
    <cellStyle name="Обычный 11 4 5 3 5" xfId="20550"/>
    <cellStyle name="Обычный 11 4 5 3 5 2" xfId="50405"/>
    <cellStyle name="Обычный 11 4 5 3 6" xfId="30505"/>
    <cellStyle name="Обычный 11 4 5 4" xfId="4074"/>
    <cellStyle name="Обычный 11 4 5 4 2" xfId="14026"/>
    <cellStyle name="Обычный 11 4 5 4 2 2" xfId="43881"/>
    <cellStyle name="Обычный 11 4 5 4 3" xfId="23976"/>
    <cellStyle name="Обычный 11 4 5 4 3 2" xfId="53831"/>
    <cellStyle name="Обычный 11 4 5 4 4" xfId="33931"/>
    <cellStyle name="Обычный 11 4 5 5" xfId="7283"/>
    <cellStyle name="Обычный 11 4 5 5 2" xfId="17233"/>
    <cellStyle name="Обычный 11 4 5 5 2 2" xfId="47088"/>
    <cellStyle name="Обычный 11 4 5 5 3" xfId="27183"/>
    <cellStyle name="Обычный 11 4 5 5 3 2" xfId="57038"/>
    <cellStyle name="Обычный 11 4 5 5 4" xfId="37138"/>
    <cellStyle name="Обычный 11 4 5 6" xfId="10598"/>
    <cellStyle name="Обычный 11 4 5 6 2" xfId="40453"/>
    <cellStyle name="Обычный 11 4 5 7" xfId="20547"/>
    <cellStyle name="Обычный 11 4 5 7 2" xfId="50402"/>
    <cellStyle name="Обычный 11 4 5 8" xfId="30502"/>
    <cellStyle name="Обычный 11 4 6" xfId="632"/>
    <cellStyle name="Обычный 11 4 6 2" xfId="633"/>
    <cellStyle name="Обычный 11 4 6 2 2" xfId="634"/>
    <cellStyle name="Обычный 11 4 6 2 2 2" xfId="5331"/>
    <cellStyle name="Обычный 11 4 6 2 2 2 2" xfId="15283"/>
    <cellStyle name="Обычный 11 4 6 2 2 2 2 2" xfId="45138"/>
    <cellStyle name="Обычный 11 4 6 2 2 2 3" xfId="25233"/>
    <cellStyle name="Обычный 11 4 6 2 2 2 3 2" xfId="55088"/>
    <cellStyle name="Обычный 11 4 6 2 2 2 4" xfId="35188"/>
    <cellStyle name="Обычный 11 4 6 2 2 3" xfId="7289"/>
    <cellStyle name="Обычный 11 4 6 2 2 3 2" xfId="17239"/>
    <cellStyle name="Обычный 11 4 6 2 2 3 2 2" xfId="47094"/>
    <cellStyle name="Обычный 11 4 6 2 2 3 3" xfId="27189"/>
    <cellStyle name="Обычный 11 4 6 2 2 3 3 2" xfId="57044"/>
    <cellStyle name="Обычный 11 4 6 2 2 3 4" xfId="37144"/>
    <cellStyle name="Обычный 11 4 6 2 2 4" xfId="10604"/>
    <cellStyle name="Обычный 11 4 6 2 2 4 2" xfId="40459"/>
    <cellStyle name="Обычный 11 4 6 2 2 5" xfId="20553"/>
    <cellStyle name="Обычный 11 4 6 2 2 5 2" xfId="50408"/>
    <cellStyle name="Обычный 11 4 6 2 2 6" xfId="30508"/>
    <cellStyle name="Обычный 11 4 6 2 3" xfId="4984"/>
    <cellStyle name="Обычный 11 4 6 2 3 2" xfId="14936"/>
    <cellStyle name="Обычный 11 4 6 2 3 2 2" xfId="44791"/>
    <cellStyle name="Обычный 11 4 6 2 3 3" xfId="24886"/>
    <cellStyle name="Обычный 11 4 6 2 3 3 2" xfId="54741"/>
    <cellStyle name="Обычный 11 4 6 2 3 4" xfId="34841"/>
    <cellStyle name="Обычный 11 4 6 2 4" xfId="7288"/>
    <cellStyle name="Обычный 11 4 6 2 4 2" xfId="17238"/>
    <cellStyle name="Обычный 11 4 6 2 4 2 2" xfId="47093"/>
    <cellStyle name="Обычный 11 4 6 2 4 3" xfId="27188"/>
    <cellStyle name="Обычный 11 4 6 2 4 3 2" xfId="57043"/>
    <cellStyle name="Обычный 11 4 6 2 4 4" xfId="37143"/>
    <cellStyle name="Обычный 11 4 6 2 5" xfId="10603"/>
    <cellStyle name="Обычный 11 4 6 2 5 2" xfId="40458"/>
    <cellStyle name="Обычный 11 4 6 2 6" xfId="20552"/>
    <cellStyle name="Обычный 11 4 6 2 6 2" xfId="50407"/>
    <cellStyle name="Обычный 11 4 6 2 7" xfId="30507"/>
    <cellStyle name="Обычный 11 4 6 3" xfId="635"/>
    <cellStyle name="Обычный 11 4 6 3 2" xfId="5332"/>
    <cellStyle name="Обычный 11 4 6 3 2 2" xfId="15284"/>
    <cellStyle name="Обычный 11 4 6 3 2 2 2" xfId="45139"/>
    <cellStyle name="Обычный 11 4 6 3 2 3" xfId="25234"/>
    <cellStyle name="Обычный 11 4 6 3 2 3 2" xfId="55089"/>
    <cellStyle name="Обычный 11 4 6 3 2 4" xfId="35189"/>
    <cellStyle name="Обычный 11 4 6 3 3" xfId="7290"/>
    <cellStyle name="Обычный 11 4 6 3 3 2" xfId="17240"/>
    <cellStyle name="Обычный 11 4 6 3 3 2 2" xfId="47095"/>
    <cellStyle name="Обычный 11 4 6 3 3 3" xfId="27190"/>
    <cellStyle name="Обычный 11 4 6 3 3 3 2" xfId="57045"/>
    <cellStyle name="Обычный 11 4 6 3 3 4" xfId="37145"/>
    <cellStyle name="Обычный 11 4 6 3 4" xfId="10605"/>
    <cellStyle name="Обычный 11 4 6 3 4 2" xfId="40460"/>
    <cellStyle name="Обычный 11 4 6 3 5" xfId="20554"/>
    <cellStyle name="Обычный 11 4 6 3 5 2" xfId="50409"/>
    <cellStyle name="Обычный 11 4 6 3 6" xfId="30509"/>
    <cellStyle name="Обычный 11 4 6 4" xfId="4161"/>
    <cellStyle name="Обычный 11 4 6 4 2" xfId="14113"/>
    <cellStyle name="Обычный 11 4 6 4 2 2" xfId="43968"/>
    <cellStyle name="Обычный 11 4 6 4 3" xfId="24063"/>
    <cellStyle name="Обычный 11 4 6 4 3 2" xfId="53918"/>
    <cellStyle name="Обычный 11 4 6 4 4" xfId="34018"/>
    <cellStyle name="Обычный 11 4 6 5" xfId="7287"/>
    <cellStyle name="Обычный 11 4 6 5 2" xfId="17237"/>
    <cellStyle name="Обычный 11 4 6 5 2 2" xfId="47092"/>
    <cellStyle name="Обычный 11 4 6 5 3" xfId="27187"/>
    <cellStyle name="Обычный 11 4 6 5 3 2" xfId="57042"/>
    <cellStyle name="Обычный 11 4 6 5 4" xfId="37142"/>
    <cellStyle name="Обычный 11 4 6 6" xfId="10602"/>
    <cellStyle name="Обычный 11 4 6 6 2" xfId="40457"/>
    <cellStyle name="Обычный 11 4 6 7" xfId="20551"/>
    <cellStyle name="Обычный 11 4 6 7 2" xfId="50406"/>
    <cellStyle name="Обычный 11 4 6 8" xfId="30506"/>
    <cellStyle name="Обычный 11 4 7" xfId="636"/>
    <cellStyle name="Обычный 11 4 7 2" xfId="637"/>
    <cellStyle name="Обычный 11 4 7 2 2" xfId="5333"/>
    <cellStyle name="Обычный 11 4 7 2 2 2" xfId="15285"/>
    <cellStyle name="Обычный 11 4 7 2 2 2 2" xfId="45140"/>
    <cellStyle name="Обычный 11 4 7 2 2 3" xfId="25235"/>
    <cellStyle name="Обычный 11 4 7 2 2 3 2" xfId="55090"/>
    <cellStyle name="Обычный 11 4 7 2 2 4" xfId="35190"/>
    <cellStyle name="Обычный 11 4 7 2 3" xfId="7292"/>
    <cellStyle name="Обычный 11 4 7 2 3 2" xfId="17242"/>
    <cellStyle name="Обычный 11 4 7 2 3 2 2" xfId="47097"/>
    <cellStyle name="Обычный 11 4 7 2 3 3" xfId="27192"/>
    <cellStyle name="Обычный 11 4 7 2 3 3 2" xfId="57047"/>
    <cellStyle name="Обычный 11 4 7 2 3 4" xfId="37147"/>
    <cellStyle name="Обычный 11 4 7 2 4" xfId="10607"/>
    <cellStyle name="Обычный 11 4 7 2 4 2" xfId="40462"/>
    <cellStyle name="Обычный 11 4 7 2 5" xfId="20556"/>
    <cellStyle name="Обычный 11 4 7 2 5 2" xfId="50411"/>
    <cellStyle name="Обычный 11 4 7 2 6" xfId="30511"/>
    <cellStyle name="Обычный 11 4 7 3" xfId="4285"/>
    <cellStyle name="Обычный 11 4 7 3 2" xfId="14237"/>
    <cellStyle name="Обычный 11 4 7 3 2 2" xfId="44092"/>
    <cellStyle name="Обычный 11 4 7 3 3" xfId="24187"/>
    <cellStyle name="Обычный 11 4 7 3 3 2" xfId="54042"/>
    <cellStyle name="Обычный 11 4 7 3 4" xfId="34142"/>
    <cellStyle name="Обычный 11 4 7 4" xfId="7291"/>
    <cellStyle name="Обычный 11 4 7 4 2" xfId="17241"/>
    <cellStyle name="Обычный 11 4 7 4 2 2" xfId="47096"/>
    <cellStyle name="Обычный 11 4 7 4 3" xfId="27191"/>
    <cellStyle name="Обычный 11 4 7 4 3 2" xfId="57046"/>
    <cellStyle name="Обычный 11 4 7 4 4" xfId="37146"/>
    <cellStyle name="Обычный 11 4 7 5" xfId="10606"/>
    <cellStyle name="Обычный 11 4 7 5 2" xfId="40461"/>
    <cellStyle name="Обычный 11 4 7 6" xfId="20555"/>
    <cellStyle name="Обычный 11 4 7 6 2" xfId="50410"/>
    <cellStyle name="Обычный 11 4 7 7" xfId="30510"/>
    <cellStyle name="Обычный 11 4 8" xfId="638"/>
    <cellStyle name="Обычный 11 4 8 2" xfId="5334"/>
    <cellStyle name="Обычный 11 4 8 2 2" xfId="15286"/>
    <cellStyle name="Обычный 11 4 8 2 2 2" xfId="45141"/>
    <cellStyle name="Обычный 11 4 8 2 3" xfId="25236"/>
    <cellStyle name="Обычный 11 4 8 2 3 2" xfId="55091"/>
    <cellStyle name="Обычный 11 4 8 2 4" xfId="35191"/>
    <cellStyle name="Обычный 11 4 8 3" xfId="7293"/>
    <cellStyle name="Обычный 11 4 8 3 2" xfId="17243"/>
    <cellStyle name="Обычный 11 4 8 3 2 2" xfId="47098"/>
    <cellStyle name="Обычный 11 4 8 3 3" xfId="27193"/>
    <cellStyle name="Обычный 11 4 8 3 3 2" xfId="57048"/>
    <cellStyle name="Обычный 11 4 8 3 4" xfId="37148"/>
    <cellStyle name="Обычный 11 4 8 4" xfId="10608"/>
    <cellStyle name="Обычный 11 4 8 4 2" xfId="40463"/>
    <cellStyle name="Обычный 11 4 8 5" xfId="20557"/>
    <cellStyle name="Обычный 11 4 8 5 2" xfId="50412"/>
    <cellStyle name="Обычный 11 4 8 6" xfId="30512"/>
    <cellStyle name="Обычный 11 4 9" xfId="3462"/>
    <cellStyle name="Обычный 11 4 9 2" xfId="13414"/>
    <cellStyle name="Обычный 11 4 9 2 2" xfId="43269"/>
    <cellStyle name="Обычный 11 4 9 3" xfId="23364"/>
    <cellStyle name="Обычный 11 4 9 3 2" xfId="53219"/>
    <cellStyle name="Обычный 11 4 9 4" xfId="33319"/>
    <cellStyle name="Обычный 11 5" xfId="639"/>
    <cellStyle name="Обычный 11 5 10" xfId="7294"/>
    <cellStyle name="Обычный 11 5 10 2" xfId="17244"/>
    <cellStyle name="Обычный 11 5 10 2 2" xfId="47099"/>
    <cellStyle name="Обычный 11 5 10 3" xfId="27194"/>
    <cellStyle name="Обычный 11 5 10 3 2" xfId="57049"/>
    <cellStyle name="Обычный 11 5 10 4" xfId="37149"/>
    <cellStyle name="Обычный 11 5 11" xfId="10609"/>
    <cellStyle name="Обычный 11 5 11 2" xfId="40464"/>
    <cellStyle name="Обычный 11 5 12" xfId="20558"/>
    <cellStyle name="Обычный 11 5 12 2" xfId="50413"/>
    <cellStyle name="Обычный 11 5 13" xfId="30513"/>
    <cellStyle name="Обычный 11 5 2" xfId="640"/>
    <cellStyle name="Обычный 11 5 2 2" xfId="641"/>
    <cellStyle name="Обычный 11 5 2 2 2" xfId="642"/>
    <cellStyle name="Обычный 11 5 2 2 2 2" xfId="643"/>
    <cellStyle name="Обычный 11 5 2 2 2 2 2" xfId="5335"/>
    <cellStyle name="Обычный 11 5 2 2 2 2 2 2" xfId="15287"/>
    <cellStyle name="Обычный 11 5 2 2 2 2 2 2 2" xfId="45142"/>
    <cellStyle name="Обычный 11 5 2 2 2 2 2 3" xfId="25237"/>
    <cellStyle name="Обычный 11 5 2 2 2 2 2 3 2" xfId="55092"/>
    <cellStyle name="Обычный 11 5 2 2 2 2 2 4" xfId="35192"/>
    <cellStyle name="Обычный 11 5 2 2 2 2 3" xfId="7298"/>
    <cellStyle name="Обычный 11 5 2 2 2 2 3 2" xfId="17248"/>
    <cellStyle name="Обычный 11 5 2 2 2 2 3 2 2" xfId="47103"/>
    <cellStyle name="Обычный 11 5 2 2 2 2 3 3" xfId="27198"/>
    <cellStyle name="Обычный 11 5 2 2 2 2 3 3 2" xfId="57053"/>
    <cellStyle name="Обычный 11 5 2 2 2 2 3 4" xfId="37153"/>
    <cellStyle name="Обычный 11 5 2 2 2 2 4" xfId="10613"/>
    <cellStyle name="Обычный 11 5 2 2 2 2 4 2" xfId="40468"/>
    <cellStyle name="Обычный 11 5 2 2 2 2 5" xfId="20562"/>
    <cellStyle name="Обычный 11 5 2 2 2 2 5 2" xfId="50417"/>
    <cellStyle name="Обычный 11 5 2 2 2 2 6" xfId="30517"/>
    <cellStyle name="Обычный 11 5 2 2 2 3" xfId="4613"/>
    <cellStyle name="Обычный 11 5 2 2 2 3 2" xfId="14565"/>
    <cellStyle name="Обычный 11 5 2 2 2 3 2 2" xfId="44420"/>
    <cellStyle name="Обычный 11 5 2 2 2 3 3" xfId="24515"/>
    <cellStyle name="Обычный 11 5 2 2 2 3 3 2" xfId="54370"/>
    <cellStyle name="Обычный 11 5 2 2 2 3 4" xfId="34470"/>
    <cellStyle name="Обычный 11 5 2 2 2 4" xfId="7297"/>
    <cellStyle name="Обычный 11 5 2 2 2 4 2" xfId="17247"/>
    <cellStyle name="Обычный 11 5 2 2 2 4 2 2" xfId="47102"/>
    <cellStyle name="Обычный 11 5 2 2 2 4 3" xfId="27197"/>
    <cellStyle name="Обычный 11 5 2 2 2 4 3 2" xfId="57052"/>
    <cellStyle name="Обычный 11 5 2 2 2 4 4" xfId="37152"/>
    <cellStyle name="Обычный 11 5 2 2 2 5" xfId="10612"/>
    <cellStyle name="Обычный 11 5 2 2 2 5 2" xfId="40467"/>
    <cellStyle name="Обычный 11 5 2 2 2 6" xfId="20561"/>
    <cellStyle name="Обычный 11 5 2 2 2 6 2" xfId="50416"/>
    <cellStyle name="Обычный 11 5 2 2 2 7" xfId="30516"/>
    <cellStyle name="Обычный 11 5 2 2 3" xfId="644"/>
    <cellStyle name="Обычный 11 5 2 2 3 2" xfId="5336"/>
    <cellStyle name="Обычный 11 5 2 2 3 2 2" xfId="15288"/>
    <cellStyle name="Обычный 11 5 2 2 3 2 2 2" xfId="45143"/>
    <cellStyle name="Обычный 11 5 2 2 3 2 3" xfId="25238"/>
    <cellStyle name="Обычный 11 5 2 2 3 2 3 2" xfId="55093"/>
    <cellStyle name="Обычный 11 5 2 2 3 2 4" xfId="35193"/>
    <cellStyle name="Обычный 11 5 2 2 3 3" xfId="7299"/>
    <cellStyle name="Обычный 11 5 2 2 3 3 2" xfId="17249"/>
    <cellStyle name="Обычный 11 5 2 2 3 3 2 2" xfId="47104"/>
    <cellStyle name="Обычный 11 5 2 2 3 3 3" xfId="27199"/>
    <cellStyle name="Обычный 11 5 2 2 3 3 3 2" xfId="57054"/>
    <cellStyle name="Обычный 11 5 2 2 3 3 4" xfId="37154"/>
    <cellStyle name="Обычный 11 5 2 2 3 4" xfId="10614"/>
    <cellStyle name="Обычный 11 5 2 2 3 4 2" xfId="40469"/>
    <cellStyle name="Обычный 11 5 2 2 3 5" xfId="20563"/>
    <cellStyle name="Обычный 11 5 2 2 3 5 2" xfId="50418"/>
    <cellStyle name="Обычный 11 5 2 2 3 6" xfId="30518"/>
    <cellStyle name="Обычный 11 5 2 2 4" xfId="3790"/>
    <cellStyle name="Обычный 11 5 2 2 4 2" xfId="13742"/>
    <cellStyle name="Обычный 11 5 2 2 4 2 2" xfId="43597"/>
    <cellStyle name="Обычный 11 5 2 2 4 3" xfId="23692"/>
    <cellStyle name="Обычный 11 5 2 2 4 3 2" xfId="53547"/>
    <cellStyle name="Обычный 11 5 2 2 4 4" xfId="33647"/>
    <cellStyle name="Обычный 11 5 2 2 5" xfId="7296"/>
    <cellStyle name="Обычный 11 5 2 2 5 2" xfId="17246"/>
    <cellStyle name="Обычный 11 5 2 2 5 2 2" xfId="47101"/>
    <cellStyle name="Обычный 11 5 2 2 5 3" xfId="27196"/>
    <cellStyle name="Обычный 11 5 2 2 5 3 2" xfId="57051"/>
    <cellStyle name="Обычный 11 5 2 2 5 4" xfId="37151"/>
    <cellStyle name="Обычный 11 5 2 2 6" xfId="10611"/>
    <cellStyle name="Обычный 11 5 2 2 6 2" xfId="40466"/>
    <cellStyle name="Обычный 11 5 2 2 7" xfId="20560"/>
    <cellStyle name="Обычный 11 5 2 2 7 2" xfId="50415"/>
    <cellStyle name="Обычный 11 5 2 2 8" xfId="30515"/>
    <cellStyle name="Обычный 11 5 2 3" xfId="645"/>
    <cellStyle name="Обычный 11 5 2 3 2" xfId="646"/>
    <cellStyle name="Обычный 11 5 2 3 2 2" xfId="5337"/>
    <cellStyle name="Обычный 11 5 2 3 2 2 2" xfId="15289"/>
    <cellStyle name="Обычный 11 5 2 3 2 2 2 2" xfId="45144"/>
    <cellStyle name="Обычный 11 5 2 3 2 2 3" xfId="25239"/>
    <cellStyle name="Обычный 11 5 2 3 2 2 3 2" xfId="55094"/>
    <cellStyle name="Обычный 11 5 2 3 2 2 4" xfId="35194"/>
    <cellStyle name="Обычный 11 5 2 3 2 3" xfId="7301"/>
    <cellStyle name="Обычный 11 5 2 3 2 3 2" xfId="17251"/>
    <cellStyle name="Обычный 11 5 2 3 2 3 2 2" xfId="47106"/>
    <cellStyle name="Обычный 11 5 2 3 2 3 3" xfId="27201"/>
    <cellStyle name="Обычный 11 5 2 3 2 3 3 2" xfId="57056"/>
    <cellStyle name="Обычный 11 5 2 3 2 3 4" xfId="37156"/>
    <cellStyle name="Обычный 11 5 2 3 2 4" xfId="10616"/>
    <cellStyle name="Обычный 11 5 2 3 2 4 2" xfId="40471"/>
    <cellStyle name="Обычный 11 5 2 3 2 5" xfId="20565"/>
    <cellStyle name="Обычный 11 5 2 3 2 5 2" xfId="50420"/>
    <cellStyle name="Обычный 11 5 2 3 2 6" xfId="30520"/>
    <cellStyle name="Обычный 11 5 2 3 3" xfId="4432"/>
    <cellStyle name="Обычный 11 5 2 3 3 2" xfId="14384"/>
    <cellStyle name="Обычный 11 5 2 3 3 2 2" xfId="44239"/>
    <cellStyle name="Обычный 11 5 2 3 3 3" xfId="24334"/>
    <cellStyle name="Обычный 11 5 2 3 3 3 2" xfId="54189"/>
    <cellStyle name="Обычный 11 5 2 3 3 4" xfId="34289"/>
    <cellStyle name="Обычный 11 5 2 3 4" xfId="7300"/>
    <cellStyle name="Обычный 11 5 2 3 4 2" xfId="17250"/>
    <cellStyle name="Обычный 11 5 2 3 4 2 2" xfId="47105"/>
    <cellStyle name="Обычный 11 5 2 3 4 3" xfId="27200"/>
    <cellStyle name="Обычный 11 5 2 3 4 3 2" xfId="57055"/>
    <cellStyle name="Обычный 11 5 2 3 4 4" xfId="37155"/>
    <cellStyle name="Обычный 11 5 2 3 5" xfId="10615"/>
    <cellStyle name="Обычный 11 5 2 3 5 2" xfId="40470"/>
    <cellStyle name="Обычный 11 5 2 3 6" xfId="20564"/>
    <cellStyle name="Обычный 11 5 2 3 6 2" xfId="50419"/>
    <cellStyle name="Обычный 11 5 2 3 7" xfId="30519"/>
    <cellStyle name="Обычный 11 5 2 4" xfId="647"/>
    <cellStyle name="Обычный 11 5 2 4 2" xfId="5338"/>
    <cellStyle name="Обычный 11 5 2 4 2 2" xfId="15290"/>
    <cellStyle name="Обычный 11 5 2 4 2 2 2" xfId="45145"/>
    <cellStyle name="Обычный 11 5 2 4 2 3" xfId="25240"/>
    <cellStyle name="Обычный 11 5 2 4 2 3 2" xfId="55095"/>
    <cellStyle name="Обычный 11 5 2 4 2 4" xfId="35195"/>
    <cellStyle name="Обычный 11 5 2 4 3" xfId="7302"/>
    <cellStyle name="Обычный 11 5 2 4 3 2" xfId="17252"/>
    <cellStyle name="Обычный 11 5 2 4 3 2 2" xfId="47107"/>
    <cellStyle name="Обычный 11 5 2 4 3 3" xfId="27202"/>
    <cellStyle name="Обычный 11 5 2 4 3 3 2" xfId="57057"/>
    <cellStyle name="Обычный 11 5 2 4 3 4" xfId="37157"/>
    <cellStyle name="Обычный 11 5 2 4 4" xfId="10617"/>
    <cellStyle name="Обычный 11 5 2 4 4 2" xfId="40472"/>
    <cellStyle name="Обычный 11 5 2 4 5" xfId="20566"/>
    <cellStyle name="Обычный 11 5 2 4 5 2" xfId="50421"/>
    <cellStyle name="Обычный 11 5 2 4 6" xfId="30521"/>
    <cellStyle name="Обычный 11 5 2 5" xfId="3609"/>
    <cellStyle name="Обычный 11 5 2 5 2" xfId="13561"/>
    <cellStyle name="Обычный 11 5 2 5 2 2" xfId="43416"/>
    <cellStyle name="Обычный 11 5 2 5 3" xfId="23511"/>
    <cellStyle name="Обычный 11 5 2 5 3 2" xfId="53366"/>
    <cellStyle name="Обычный 11 5 2 5 4" xfId="33466"/>
    <cellStyle name="Обычный 11 5 2 6" xfId="7295"/>
    <cellStyle name="Обычный 11 5 2 6 2" xfId="17245"/>
    <cellStyle name="Обычный 11 5 2 6 2 2" xfId="47100"/>
    <cellStyle name="Обычный 11 5 2 6 3" xfId="27195"/>
    <cellStyle name="Обычный 11 5 2 6 3 2" xfId="57050"/>
    <cellStyle name="Обычный 11 5 2 6 4" xfId="37150"/>
    <cellStyle name="Обычный 11 5 2 7" xfId="10610"/>
    <cellStyle name="Обычный 11 5 2 7 2" xfId="40465"/>
    <cellStyle name="Обычный 11 5 2 8" xfId="20559"/>
    <cellStyle name="Обычный 11 5 2 8 2" xfId="50414"/>
    <cellStyle name="Обычный 11 5 2 9" xfId="30514"/>
    <cellStyle name="Обычный 11 5 3" xfId="648"/>
    <cellStyle name="Обычный 11 5 3 2" xfId="649"/>
    <cellStyle name="Обычный 11 5 3 2 2" xfId="650"/>
    <cellStyle name="Обычный 11 5 3 2 2 2" xfId="651"/>
    <cellStyle name="Обычный 11 5 3 2 2 2 2" xfId="5339"/>
    <cellStyle name="Обычный 11 5 3 2 2 2 2 2" xfId="15291"/>
    <cellStyle name="Обычный 11 5 3 2 2 2 2 2 2" xfId="45146"/>
    <cellStyle name="Обычный 11 5 3 2 2 2 2 3" xfId="25241"/>
    <cellStyle name="Обычный 11 5 3 2 2 2 2 3 2" xfId="55096"/>
    <cellStyle name="Обычный 11 5 3 2 2 2 2 4" xfId="35196"/>
    <cellStyle name="Обычный 11 5 3 2 2 2 3" xfId="7306"/>
    <cellStyle name="Обычный 11 5 3 2 2 2 3 2" xfId="17256"/>
    <cellStyle name="Обычный 11 5 3 2 2 2 3 2 2" xfId="47111"/>
    <cellStyle name="Обычный 11 5 3 2 2 2 3 3" xfId="27206"/>
    <cellStyle name="Обычный 11 5 3 2 2 2 3 3 2" xfId="57061"/>
    <cellStyle name="Обычный 11 5 3 2 2 2 3 4" xfId="37161"/>
    <cellStyle name="Обычный 11 5 3 2 2 2 4" xfId="10621"/>
    <cellStyle name="Обычный 11 5 3 2 2 2 4 2" xfId="40476"/>
    <cellStyle name="Обычный 11 5 3 2 2 2 5" xfId="20570"/>
    <cellStyle name="Обычный 11 5 3 2 2 2 5 2" xfId="50425"/>
    <cellStyle name="Обычный 11 5 3 2 2 2 6" xfId="30525"/>
    <cellStyle name="Обычный 11 5 3 2 2 3" xfId="4614"/>
    <cellStyle name="Обычный 11 5 3 2 2 3 2" xfId="14566"/>
    <cellStyle name="Обычный 11 5 3 2 2 3 2 2" xfId="44421"/>
    <cellStyle name="Обычный 11 5 3 2 2 3 3" xfId="24516"/>
    <cellStyle name="Обычный 11 5 3 2 2 3 3 2" xfId="54371"/>
    <cellStyle name="Обычный 11 5 3 2 2 3 4" xfId="34471"/>
    <cellStyle name="Обычный 11 5 3 2 2 4" xfId="7305"/>
    <cellStyle name="Обычный 11 5 3 2 2 4 2" xfId="17255"/>
    <cellStyle name="Обычный 11 5 3 2 2 4 2 2" xfId="47110"/>
    <cellStyle name="Обычный 11 5 3 2 2 4 3" xfId="27205"/>
    <cellStyle name="Обычный 11 5 3 2 2 4 3 2" xfId="57060"/>
    <cellStyle name="Обычный 11 5 3 2 2 4 4" xfId="37160"/>
    <cellStyle name="Обычный 11 5 3 2 2 5" xfId="10620"/>
    <cellStyle name="Обычный 11 5 3 2 2 5 2" xfId="40475"/>
    <cellStyle name="Обычный 11 5 3 2 2 6" xfId="20569"/>
    <cellStyle name="Обычный 11 5 3 2 2 6 2" xfId="50424"/>
    <cellStyle name="Обычный 11 5 3 2 2 7" xfId="30524"/>
    <cellStyle name="Обычный 11 5 3 2 3" xfId="652"/>
    <cellStyle name="Обычный 11 5 3 2 3 2" xfId="5340"/>
    <cellStyle name="Обычный 11 5 3 2 3 2 2" xfId="15292"/>
    <cellStyle name="Обычный 11 5 3 2 3 2 2 2" xfId="45147"/>
    <cellStyle name="Обычный 11 5 3 2 3 2 3" xfId="25242"/>
    <cellStyle name="Обычный 11 5 3 2 3 2 3 2" xfId="55097"/>
    <cellStyle name="Обычный 11 5 3 2 3 2 4" xfId="35197"/>
    <cellStyle name="Обычный 11 5 3 2 3 3" xfId="7307"/>
    <cellStyle name="Обычный 11 5 3 2 3 3 2" xfId="17257"/>
    <cellStyle name="Обычный 11 5 3 2 3 3 2 2" xfId="47112"/>
    <cellStyle name="Обычный 11 5 3 2 3 3 3" xfId="27207"/>
    <cellStyle name="Обычный 11 5 3 2 3 3 3 2" xfId="57062"/>
    <cellStyle name="Обычный 11 5 3 2 3 3 4" xfId="37162"/>
    <cellStyle name="Обычный 11 5 3 2 3 4" xfId="10622"/>
    <cellStyle name="Обычный 11 5 3 2 3 4 2" xfId="40477"/>
    <cellStyle name="Обычный 11 5 3 2 3 5" xfId="20571"/>
    <cellStyle name="Обычный 11 5 3 2 3 5 2" xfId="50426"/>
    <cellStyle name="Обычный 11 5 3 2 3 6" xfId="30526"/>
    <cellStyle name="Обычный 11 5 3 2 4" xfId="3791"/>
    <cellStyle name="Обычный 11 5 3 2 4 2" xfId="13743"/>
    <cellStyle name="Обычный 11 5 3 2 4 2 2" xfId="43598"/>
    <cellStyle name="Обычный 11 5 3 2 4 3" xfId="23693"/>
    <cellStyle name="Обычный 11 5 3 2 4 3 2" xfId="53548"/>
    <cellStyle name="Обычный 11 5 3 2 4 4" xfId="33648"/>
    <cellStyle name="Обычный 11 5 3 2 5" xfId="7304"/>
    <cellStyle name="Обычный 11 5 3 2 5 2" xfId="17254"/>
    <cellStyle name="Обычный 11 5 3 2 5 2 2" xfId="47109"/>
    <cellStyle name="Обычный 11 5 3 2 5 3" xfId="27204"/>
    <cellStyle name="Обычный 11 5 3 2 5 3 2" xfId="57059"/>
    <cellStyle name="Обычный 11 5 3 2 5 4" xfId="37159"/>
    <cellStyle name="Обычный 11 5 3 2 6" xfId="10619"/>
    <cellStyle name="Обычный 11 5 3 2 6 2" xfId="40474"/>
    <cellStyle name="Обычный 11 5 3 2 7" xfId="20568"/>
    <cellStyle name="Обычный 11 5 3 2 7 2" xfId="50423"/>
    <cellStyle name="Обычный 11 5 3 2 8" xfId="30523"/>
    <cellStyle name="Обычный 11 5 3 3" xfId="653"/>
    <cellStyle name="Обычный 11 5 3 3 2" xfId="654"/>
    <cellStyle name="Обычный 11 5 3 3 2 2" xfId="5341"/>
    <cellStyle name="Обычный 11 5 3 3 2 2 2" xfId="15293"/>
    <cellStyle name="Обычный 11 5 3 3 2 2 2 2" xfId="45148"/>
    <cellStyle name="Обычный 11 5 3 3 2 2 3" xfId="25243"/>
    <cellStyle name="Обычный 11 5 3 3 2 2 3 2" xfId="55098"/>
    <cellStyle name="Обычный 11 5 3 3 2 2 4" xfId="35198"/>
    <cellStyle name="Обычный 11 5 3 3 2 3" xfId="7309"/>
    <cellStyle name="Обычный 11 5 3 3 2 3 2" xfId="17259"/>
    <cellStyle name="Обычный 11 5 3 3 2 3 2 2" xfId="47114"/>
    <cellStyle name="Обычный 11 5 3 3 2 3 3" xfId="27209"/>
    <cellStyle name="Обычный 11 5 3 3 2 3 3 2" xfId="57064"/>
    <cellStyle name="Обычный 11 5 3 3 2 3 4" xfId="37164"/>
    <cellStyle name="Обычный 11 5 3 3 2 4" xfId="10624"/>
    <cellStyle name="Обычный 11 5 3 3 2 4 2" xfId="40479"/>
    <cellStyle name="Обычный 11 5 3 3 2 5" xfId="20573"/>
    <cellStyle name="Обычный 11 5 3 3 2 5 2" xfId="50428"/>
    <cellStyle name="Обычный 11 5 3 3 2 6" xfId="30528"/>
    <cellStyle name="Обычный 11 5 3 3 3" xfId="4519"/>
    <cellStyle name="Обычный 11 5 3 3 3 2" xfId="14471"/>
    <cellStyle name="Обычный 11 5 3 3 3 2 2" xfId="44326"/>
    <cellStyle name="Обычный 11 5 3 3 3 3" xfId="24421"/>
    <cellStyle name="Обычный 11 5 3 3 3 3 2" xfId="54276"/>
    <cellStyle name="Обычный 11 5 3 3 3 4" xfId="34376"/>
    <cellStyle name="Обычный 11 5 3 3 4" xfId="7308"/>
    <cellStyle name="Обычный 11 5 3 3 4 2" xfId="17258"/>
    <cellStyle name="Обычный 11 5 3 3 4 2 2" xfId="47113"/>
    <cellStyle name="Обычный 11 5 3 3 4 3" xfId="27208"/>
    <cellStyle name="Обычный 11 5 3 3 4 3 2" xfId="57063"/>
    <cellStyle name="Обычный 11 5 3 3 4 4" xfId="37163"/>
    <cellStyle name="Обычный 11 5 3 3 5" xfId="10623"/>
    <cellStyle name="Обычный 11 5 3 3 5 2" xfId="40478"/>
    <cellStyle name="Обычный 11 5 3 3 6" xfId="20572"/>
    <cellStyle name="Обычный 11 5 3 3 6 2" xfId="50427"/>
    <cellStyle name="Обычный 11 5 3 3 7" xfId="30527"/>
    <cellStyle name="Обычный 11 5 3 4" xfId="655"/>
    <cellStyle name="Обычный 11 5 3 4 2" xfId="5342"/>
    <cellStyle name="Обычный 11 5 3 4 2 2" xfId="15294"/>
    <cellStyle name="Обычный 11 5 3 4 2 2 2" xfId="45149"/>
    <cellStyle name="Обычный 11 5 3 4 2 3" xfId="25244"/>
    <cellStyle name="Обычный 11 5 3 4 2 3 2" xfId="55099"/>
    <cellStyle name="Обычный 11 5 3 4 2 4" xfId="35199"/>
    <cellStyle name="Обычный 11 5 3 4 3" xfId="7310"/>
    <cellStyle name="Обычный 11 5 3 4 3 2" xfId="17260"/>
    <cellStyle name="Обычный 11 5 3 4 3 2 2" xfId="47115"/>
    <cellStyle name="Обычный 11 5 3 4 3 3" xfId="27210"/>
    <cellStyle name="Обычный 11 5 3 4 3 3 2" xfId="57065"/>
    <cellStyle name="Обычный 11 5 3 4 3 4" xfId="37165"/>
    <cellStyle name="Обычный 11 5 3 4 4" xfId="10625"/>
    <cellStyle name="Обычный 11 5 3 4 4 2" xfId="40480"/>
    <cellStyle name="Обычный 11 5 3 4 5" xfId="20574"/>
    <cellStyle name="Обычный 11 5 3 4 5 2" xfId="50429"/>
    <cellStyle name="Обычный 11 5 3 4 6" xfId="30529"/>
    <cellStyle name="Обычный 11 5 3 5" xfId="3696"/>
    <cellStyle name="Обычный 11 5 3 5 2" xfId="13648"/>
    <cellStyle name="Обычный 11 5 3 5 2 2" xfId="43503"/>
    <cellStyle name="Обычный 11 5 3 5 3" xfId="23598"/>
    <cellStyle name="Обычный 11 5 3 5 3 2" xfId="53453"/>
    <cellStyle name="Обычный 11 5 3 5 4" xfId="33553"/>
    <cellStyle name="Обычный 11 5 3 6" xfId="7303"/>
    <cellStyle name="Обычный 11 5 3 6 2" xfId="17253"/>
    <cellStyle name="Обычный 11 5 3 6 2 2" xfId="47108"/>
    <cellStyle name="Обычный 11 5 3 6 3" xfId="27203"/>
    <cellStyle name="Обычный 11 5 3 6 3 2" xfId="57058"/>
    <cellStyle name="Обычный 11 5 3 6 4" xfId="37158"/>
    <cellStyle name="Обычный 11 5 3 7" xfId="10618"/>
    <cellStyle name="Обычный 11 5 3 7 2" xfId="40473"/>
    <cellStyle name="Обычный 11 5 3 8" xfId="20567"/>
    <cellStyle name="Обычный 11 5 3 8 2" xfId="50422"/>
    <cellStyle name="Обычный 11 5 3 9" xfId="30522"/>
    <cellStyle name="Обычный 11 5 4" xfId="656"/>
    <cellStyle name="Обычный 11 5 4 2" xfId="657"/>
    <cellStyle name="Обычный 11 5 4 2 2" xfId="658"/>
    <cellStyle name="Обычный 11 5 4 2 2 2" xfId="5343"/>
    <cellStyle name="Обычный 11 5 4 2 2 2 2" xfId="15295"/>
    <cellStyle name="Обычный 11 5 4 2 2 2 2 2" xfId="45150"/>
    <cellStyle name="Обычный 11 5 4 2 2 2 3" xfId="25245"/>
    <cellStyle name="Обычный 11 5 4 2 2 2 3 2" xfId="55100"/>
    <cellStyle name="Обычный 11 5 4 2 2 2 4" xfId="35200"/>
    <cellStyle name="Обычный 11 5 4 2 2 3" xfId="7313"/>
    <cellStyle name="Обычный 11 5 4 2 2 3 2" xfId="17263"/>
    <cellStyle name="Обычный 11 5 4 2 2 3 2 2" xfId="47118"/>
    <cellStyle name="Обычный 11 5 4 2 2 3 3" xfId="27213"/>
    <cellStyle name="Обычный 11 5 4 2 2 3 3 2" xfId="57068"/>
    <cellStyle name="Обычный 11 5 4 2 2 3 4" xfId="37168"/>
    <cellStyle name="Обычный 11 5 4 2 2 4" xfId="10628"/>
    <cellStyle name="Обычный 11 5 4 2 2 4 2" xfId="40483"/>
    <cellStyle name="Обычный 11 5 4 2 2 5" xfId="20577"/>
    <cellStyle name="Обычный 11 5 4 2 2 5 2" xfId="50432"/>
    <cellStyle name="Обычный 11 5 4 2 2 6" xfId="30532"/>
    <cellStyle name="Обычный 11 5 4 2 3" xfId="4612"/>
    <cellStyle name="Обычный 11 5 4 2 3 2" xfId="14564"/>
    <cellStyle name="Обычный 11 5 4 2 3 2 2" xfId="44419"/>
    <cellStyle name="Обычный 11 5 4 2 3 3" xfId="24514"/>
    <cellStyle name="Обычный 11 5 4 2 3 3 2" xfId="54369"/>
    <cellStyle name="Обычный 11 5 4 2 3 4" xfId="34469"/>
    <cellStyle name="Обычный 11 5 4 2 4" xfId="7312"/>
    <cellStyle name="Обычный 11 5 4 2 4 2" xfId="17262"/>
    <cellStyle name="Обычный 11 5 4 2 4 2 2" xfId="47117"/>
    <cellStyle name="Обычный 11 5 4 2 4 3" xfId="27212"/>
    <cellStyle name="Обычный 11 5 4 2 4 3 2" xfId="57067"/>
    <cellStyle name="Обычный 11 5 4 2 4 4" xfId="37167"/>
    <cellStyle name="Обычный 11 5 4 2 5" xfId="10627"/>
    <cellStyle name="Обычный 11 5 4 2 5 2" xfId="40482"/>
    <cellStyle name="Обычный 11 5 4 2 6" xfId="20576"/>
    <cellStyle name="Обычный 11 5 4 2 6 2" xfId="50431"/>
    <cellStyle name="Обычный 11 5 4 2 7" xfId="30531"/>
    <cellStyle name="Обычный 11 5 4 3" xfId="659"/>
    <cellStyle name="Обычный 11 5 4 3 2" xfId="5344"/>
    <cellStyle name="Обычный 11 5 4 3 2 2" xfId="15296"/>
    <cellStyle name="Обычный 11 5 4 3 2 2 2" xfId="45151"/>
    <cellStyle name="Обычный 11 5 4 3 2 3" xfId="25246"/>
    <cellStyle name="Обычный 11 5 4 3 2 3 2" xfId="55101"/>
    <cellStyle name="Обычный 11 5 4 3 2 4" xfId="35201"/>
    <cellStyle name="Обычный 11 5 4 3 3" xfId="7314"/>
    <cellStyle name="Обычный 11 5 4 3 3 2" xfId="17264"/>
    <cellStyle name="Обычный 11 5 4 3 3 2 2" xfId="47119"/>
    <cellStyle name="Обычный 11 5 4 3 3 3" xfId="27214"/>
    <cellStyle name="Обычный 11 5 4 3 3 3 2" xfId="57069"/>
    <cellStyle name="Обычный 11 5 4 3 3 4" xfId="37169"/>
    <cellStyle name="Обычный 11 5 4 3 4" xfId="10629"/>
    <cellStyle name="Обычный 11 5 4 3 4 2" xfId="40484"/>
    <cellStyle name="Обычный 11 5 4 3 5" xfId="20578"/>
    <cellStyle name="Обычный 11 5 4 3 5 2" xfId="50433"/>
    <cellStyle name="Обычный 11 5 4 3 6" xfId="30533"/>
    <cellStyle name="Обычный 11 5 4 4" xfId="3789"/>
    <cellStyle name="Обычный 11 5 4 4 2" xfId="13741"/>
    <cellStyle name="Обычный 11 5 4 4 2 2" xfId="43596"/>
    <cellStyle name="Обычный 11 5 4 4 3" xfId="23691"/>
    <cellStyle name="Обычный 11 5 4 4 3 2" xfId="53546"/>
    <cellStyle name="Обычный 11 5 4 4 4" xfId="33646"/>
    <cellStyle name="Обычный 11 5 4 5" xfId="7311"/>
    <cellStyle name="Обычный 11 5 4 5 2" xfId="17261"/>
    <cellStyle name="Обычный 11 5 4 5 2 2" xfId="47116"/>
    <cellStyle name="Обычный 11 5 4 5 3" xfId="27211"/>
    <cellStyle name="Обычный 11 5 4 5 3 2" xfId="57066"/>
    <cellStyle name="Обычный 11 5 4 5 4" xfId="37166"/>
    <cellStyle name="Обычный 11 5 4 6" xfId="10626"/>
    <cellStyle name="Обычный 11 5 4 6 2" xfId="40481"/>
    <cellStyle name="Обычный 11 5 4 7" xfId="20575"/>
    <cellStyle name="Обычный 11 5 4 7 2" xfId="50430"/>
    <cellStyle name="Обычный 11 5 4 8" xfId="30530"/>
    <cellStyle name="Обычный 11 5 5" xfId="660"/>
    <cellStyle name="Обычный 11 5 5 2" xfId="661"/>
    <cellStyle name="Обычный 11 5 5 2 2" xfId="662"/>
    <cellStyle name="Обычный 11 5 5 2 2 2" xfId="5345"/>
    <cellStyle name="Обычный 11 5 5 2 2 2 2" xfId="15297"/>
    <cellStyle name="Обычный 11 5 5 2 2 2 2 2" xfId="45152"/>
    <cellStyle name="Обычный 11 5 5 2 2 2 3" xfId="25247"/>
    <cellStyle name="Обычный 11 5 5 2 2 2 3 2" xfId="55102"/>
    <cellStyle name="Обычный 11 5 5 2 2 2 4" xfId="35202"/>
    <cellStyle name="Обычный 11 5 5 2 2 3" xfId="7317"/>
    <cellStyle name="Обычный 11 5 5 2 2 3 2" xfId="17267"/>
    <cellStyle name="Обычный 11 5 5 2 2 3 2 2" xfId="47122"/>
    <cellStyle name="Обычный 11 5 5 2 2 3 3" xfId="27217"/>
    <cellStyle name="Обычный 11 5 5 2 2 3 3 2" xfId="57072"/>
    <cellStyle name="Обычный 11 5 5 2 2 3 4" xfId="37172"/>
    <cellStyle name="Обычный 11 5 5 2 2 4" xfId="10632"/>
    <cellStyle name="Обычный 11 5 5 2 2 4 2" xfId="40487"/>
    <cellStyle name="Обычный 11 5 5 2 2 5" xfId="20581"/>
    <cellStyle name="Обычный 11 5 5 2 2 5 2" xfId="50436"/>
    <cellStyle name="Обычный 11 5 5 2 2 6" xfId="30536"/>
    <cellStyle name="Обычный 11 5 5 2 3" xfId="4898"/>
    <cellStyle name="Обычный 11 5 5 2 3 2" xfId="14850"/>
    <cellStyle name="Обычный 11 5 5 2 3 2 2" xfId="44705"/>
    <cellStyle name="Обычный 11 5 5 2 3 3" xfId="24800"/>
    <cellStyle name="Обычный 11 5 5 2 3 3 2" xfId="54655"/>
    <cellStyle name="Обычный 11 5 5 2 3 4" xfId="34755"/>
    <cellStyle name="Обычный 11 5 5 2 4" xfId="7316"/>
    <cellStyle name="Обычный 11 5 5 2 4 2" xfId="17266"/>
    <cellStyle name="Обычный 11 5 5 2 4 2 2" xfId="47121"/>
    <cellStyle name="Обычный 11 5 5 2 4 3" xfId="27216"/>
    <cellStyle name="Обычный 11 5 5 2 4 3 2" xfId="57071"/>
    <cellStyle name="Обычный 11 5 5 2 4 4" xfId="37171"/>
    <cellStyle name="Обычный 11 5 5 2 5" xfId="10631"/>
    <cellStyle name="Обычный 11 5 5 2 5 2" xfId="40486"/>
    <cellStyle name="Обычный 11 5 5 2 6" xfId="20580"/>
    <cellStyle name="Обычный 11 5 5 2 6 2" xfId="50435"/>
    <cellStyle name="Обычный 11 5 5 2 7" xfId="30535"/>
    <cellStyle name="Обычный 11 5 5 3" xfId="663"/>
    <cellStyle name="Обычный 11 5 5 3 2" xfId="5346"/>
    <cellStyle name="Обычный 11 5 5 3 2 2" xfId="15298"/>
    <cellStyle name="Обычный 11 5 5 3 2 2 2" xfId="45153"/>
    <cellStyle name="Обычный 11 5 5 3 2 3" xfId="25248"/>
    <cellStyle name="Обычный 11 5 5 3 2 3 2" xfId="55103"/>
    <cellStyle name="Обычный 11 5 5 3 2 4" xfId="35203"/>
    <cellStyle name="Обычный 11 5 5 3 3" xfId="7318"/>
    <cellStyle name="Обычный 11 5 5 3 3 2" xfId="17268"/>
    <cellStyle name="Обычный 11 5 5 3 3 2 2" xfId="47123"/>
    <cellStyle name="Обычный 11 5 5 3 3 3" xfId="27218"/>
    <cellStyle name="Обычный 11 5 5 3 3 3 2" xfId="57073"/>
    <cellStyle name="Обычный 11 5 5 3 3 4" xfId="37173"/>
    <cellStyle name="Обычный 11 5 5 3 4" xfId="10633"/>
    <cellStyle name="Обычный 11 5 5 3 4 2" xfId="40488"/>
    <cellStyle name="Обычный 11 5 5 3 5" xfId="20582"/>
    <cellStyle name="Обычный 11 5 5 3 5 2" xfId="50437"/>
    <cellStyle name="Обычный 11 5 5 3 6" xfId="30537"/>
    <cellStyle name="Обычный 11 5 5 4" xfId="4075"/>
    <cellStyle name="Обычный 11 5 5 4 2" xfId="14027"/>
    <cellStyle name="Обычный 11 5 5 4 2 2" xfId="43882"/>
    <cellStyle name="Обычный 11 5 5 4 3" xfId="23977"/>
    <cellStyle name="Обычный 11 5 5 4 3 2" xfId="53832"/>
    <cellStyle name="Обычный 11 5 5 4 4" xfId="33932"/>
    <cellStyle name="Обычный 11 5 5 5" xfId="7315"/>
    <cellStyle name="Обычный 11 5 5 5 2" xfId="17265"/>
    <cellStyle name="Обычный 11 5 5 5 2 2" xfId="47120"/>
    <cellStyle name="Обычный 11 5 5 5 3" xfId="27215"/>
    <cellStyle name="Обычный 11 5 5 5 3 2" xfId="57070"/>
    <cellStyle name="Обычный 11 5 5 5 4" xfId="37170"/>
    <cellStyle name="Обычный 11 5 5 6" xfId="10630"/>
    <cellStyle name="Обычный 11 5 5 6 2" xfId="40485"/>
    <cellStyle name="Обычный 11 5 5 7" xfId="20579"/>
    <cellStyle name="Обычный 11 5 5 7 2" xfId="50434"/>
    <cellStyle name="Обычный 11 5 5 8" xfId="30534"/>
    <cellStyle name="Обычный 11 5 6" xfId="664"/>
    <cellStyle name="Обычный 11 5 6 2" xfId="665"/>
    <cellStyle name="Обычный 11 5 6 2 2" xfId="666"/>
    <cellStyle name="Обычный 11 5 6 2 2 2" xfId="5347"/>
    <cellStyle name="Обычный 11 5 6 2 2 2 2" xfId="15299"/>
    <cellStyle name="Обычный 11 5 6 2 2 2 2 2" xfId="45154"/>
    <cellStyle name="Обычный 11 5 6 2 2 2 3" xfId="25249"/>
    <cellStyle name="Обычный 11 5 6 2 2 2 3 2" xfId="55104"/>
    <cellStyle name="Обычный 11 5 6 2 2 2 4" xfId="35204"/>
    <cellStyle name="Обычный 11 5 6 2 2 3" xfId="7321"/>
    <cellStyle name="Обычный 11 5 6 2 2 3 2" xfId="17271"/>
    <cellStyle name="Обычный 11 5 6 2 2 3 2 2" xfId="47126"/>
    <cellStyle name="Обычный 11 5 6 2 2 3 3" xfId="27221"/>
    <cellStyle name="Обычный 11 5 6 2 2 3 3 2" xfId="57076"/>
    <cellStyle name="Обычный 11 5 6 2 2 3 4" xfId="37176"/>
    <cellStyle name="Обычный 11 5 6 2 2 4" xfId="10636"/>
    <cellStyle name="Обычный 11 5 6 2 2 4 2" xfId="40491"/>
    <cellStyle name="Обычный 11 5 6 2 2 5" xfId="20585"/>
    <cellStyle name="Обычный 11 5 6 2 2 5 2" xfId="50440"/>
    <cellStyle name="Обычный 11 5 6 2 2 6" xfId="30540"/>
    <cellStyle name="Обычный 11 5 6 2 3" xfId="4985"/>
    <cellStyle name="Обычный 11 5 6 2 3 2" xfId="14937"/>
    <cellStyle name="Обычный 11 5 6 2 3 2 2" xfId="44792"/>
    <cellStyle name="Обычный 11 5 6 2 3 3" xfId="24887"/>
    <cellStyle name="Обычный 11 5 6 2 3 3 2" xfId="54742"/>
    <cellStyle name="Обычный 11 5 6 2 3 4" xfId="34842"/>
    <cellStyle name="Обычный 11 5 6 2 4" xfId="7320"/>
    <cellStyle name="Обычный 11 5 6 2 4 2" xfId="17270"/>
    <cellStyle name="Обычный 11 5 6 2 4 2 2" xfId="47125"/>
    <cellStyle name="Обычный 11 5 6 2 4 3" xfId="27220"/>
    <cellStyle name="Обычный 11 5 6 2 4 3 2" xfId="57075"/>
    <cellStyle name="Обычный 11 5 6 2 4 4" xfId="37175"/>
    <cellStyle name="Обычный 11 5 6 2 5" xfId="10635"/>
    <cellStyle name="Обычный 11 5 6 2 5 2" xfId="40490"/>
    <cellStyle name="Обычный 11 5 6 2 6" xfId="20584"/>
    <cellStyle name="Обычный 11 5 6 2 6 2" xfId="50439"/>
    <cellStyle name="Обычный 11 5 6 2 7" xfId="30539"/>
    <cellStyle name="Обычный 11 5 6 3" xfId="667"/>
    <cellStyle name="Обычный 11 5 6 3 2" xfId="5348"/>
    <cellStyle name="Обычный 11 5 6 3 2 2" xfId="15300"/>
    <cellStyle name="Обычный 11 5 6 3 2 2 2" xfId="45155"/>
    <cellStyle name="Обычный 11 5 6 3 2 3" xfId="25250"/>
    <cellStyle name="Обычный 11 5 6 3 2 3 2" xfId="55105"/>
    <cellStyle name="Обычный 11 5 6 3 2 4" xfId="35205"/>
    <cellStyle name="Обычный 11 5 6 3 3" xfId="7322"/>
    <cellStyle name="Обычный 11 5 6 3 3 2" xfId="17272"/>
    <cellStyle name="Обычный 11 5 6 3 3 2 2" xfId="47127"/>
    <cellStyle name="Обычный 11 5 6 3 3 3" xfId="27222"/>
    <cellStyle name="Обычный 11 5 6 3 3 3 2" xfId="57077"/>
    <cellStyle name="Обычный 11 5 6 3 3 4" xfId="37177"/>
    <cellStyle name="Обычный 11 5 6 3 4" xfId="10637"/>
    <cellStyle name="Обычный 11 5 6 3 4 2" xfId="40492"/>
    <cellStyle name="Обычный 11 5 6 3 5" xfId="20586"/>
    <cellStyle name="Обычный 11 5 6 3 5 2" xfId="50441"/>
    <cellStyle name="Обычный 11 5 6 3 6" xfId="30541"/>
    <cellStyle name="Обычный 11 5 6 4" xfId="4162"/>
    <cellStyle name="Обычный 11 5 6 4 2" xfId="14114"/>
    <cellStyle name="Обычный 11 5 6 4 2 2" xfId="43969"/>
    <cellStyle name="Обычный 11 5 6 4 3" xfId="24064"/>
    <cellStyle name="Обычный 11 5 6 4 3 2" xfId="53919"/>
    <cellStyle name="Обычный 11 5 6 4 4" xfId="34019"/>
    <cellStyle name="Обычный 11 5 6 5" xfId="7319"/>
    <cellStyle name="Обычный 11 5 6 5 2" xfId="17269"/>
    <cellStyle name="Обычный 11 5 6 5 2 2" xfId="47124"/>
    <cellStyle name="Обычный 11 5 6 5 3" xfId="27219"/>
    <cellStyle name="Обычный 11 5 6 5 3 2" xfId="57074"/>
    <cellStyle name="Обычный 11 5 6 5 4" xfId="37174"/>
    <cellStyle name="Обычный 11 5 6 6" xfId="10634"/>
    <cellStyle name="Обычный 11 5 6 6 2" xfId="40489"/>
    <cellStyle name="Обычный 11 5 6 7" xfId="20583"/>
    <cellStyle name="Обычный 11 5 6 7 2" xfId="50438"/>
    <cellStyle name="Обычный 11 5 6 8" xfId="30538"/>
    <cellStyle name="Обычный 11 5 7" xfId="668"/>
    <cellStyle name="Обычный 11 5 7 2" xfId="669"/>
    <cellStyle name="Обычный 11 5 7 2 2" xfId="5349"/>
    <cellStyle name="Обычный 11 5 7 2 2 2" xfId="15301"/>
    <cellStyle name="Обычный 11 5 7 2 2 2 2" xfId="45156"/>
    <cellStyle name="Обычный 11 5 7 2 2 3" xfId="25251"/>
    <cellStyle name="Обычный 11 5 7 2 2 3 2" xfId="55106"/>
    <cellStyle name="Обычный 11 5 7 2 2 4" xfId="35206"/>
    <cellStyle name="Обычный 11 5 7 2 3" xfId="7324"/>
    <cellStyle name="Обычный 11 5 7 2 3 2" xfId="17274"/>
    <cellStyle name="Обычный 11 5 7 2 3 2 2" xfId="47129"/>
    <cellStyle name="Обычный 11 5 7 2 3 3" xfId="27224"/>
    <cellStyle name="Обычный 11 5 7 2 3 3 2" xfId="57079"/>
    <cellStyle name="Обычный 11 5 7 2 3 4" xfId="37179"/>
    <cellStyle name="Обычный 11 5 7 2 4" xfId="10639"/>
    <cellStyle name="Обычный 11 5 7 2 4 2" xfId="40494"/>
    <cellStyle name="Обычный 11 5 7 2 5" xfId="20588"/>
    <cellStyle name="Обычный 11 5 7 2 5 2" xfId="50443"/>
    <cellStyle name="Обычный 11 5 7 2 6" xfId="30543"/>
    <cellStyle name="Обычный 11 5 7 3" xfId="4303"/>
    <cellStyle name="Обычный 11 5 7 3 2" xfId="14255"/>
    <cellStyle name="Обычный 11 5 7 3 2 2" xfId="44110"/>
    <cellStyle name="Обычный 11 5 7 3 3" xfId="24205"/>
    <cellStyle name="Обычный 11 5 7 3 3 2" xfId="54060"/>
    <cellStyle name="Обычный 11 5 7 3 4" xfId="34160"/>
    <cellStyle name="Обычный 11 5 7 4" xfId="7323"/>
    <cellStyle name="Обычный 11 5 7 4 2" xfId="17273"/>
    <cellStyle name="Обычный 11 5 7 4 2 2" xfId="47128"/>
    <cellStyle name="Обычный 11 5 7 4 3" xfId="27223"/>
    <cellStyle name="Обычный 11 5 7 4 3 2" xfId="57078"/>
    <cellStyle name="Обычный 11 5 7 4 4" xfId="37178"/>
    <cellStyle name="Обычный 11 5 7 5" xfId="10638"/>
    <cellStyle name="Обычный 11 5 7 5 2" xfId="40493"/>
    <cellStyle name="Обычный 11 5 7 6" xfId="20587"/>
    <cellStyle name="Обычный 11 5 7 6 2" xfId="50442"/>
    <cellStyle name="Обычный 11 5 7 7" xfId="30542"/>
    <cellStyle name="Обычный 11 5 8" xfId="670"/>
    <cellStyle name="Обычный 11 5 8 2" xfId="5350"/>
    <cellStyle name="Обычный 11 5 8 2 2" xfId="15302"/>
    <cellStyle name="Обычный 11 5 8 2 2 2" xfId="45157"/>
    <cellStyle name="Обычный 11 5 8 2 3" xfId="25252"/>
    <cellStyle name="Обычный 11 5 8 2 3 2" xfId="55107"/>
    <cellStyle name="Обычный 11 5 8 2 4" xfId="35207"/>
    <cellStyle name="Обычный 11 5 8 3" xfId="7325"/>
    <cellStyle name="Обычный 11 5 8 3 2" xfId="17275"/>
    <cellStyle name="Обычный 11 5 8 3 2 2" xfId="47130"/>
    <cellStyle name="Обычный 11 5 8 3 3" xfId="27225"/>
    <cellStyle name="Обычный 11 5 8 3 3 2" xfId="57080"/>
    <cellStyle name="Обычный 11 5 8 3 4" xfId="37180"/>
    <cellStyle name="Обычный 11 5 8 4" xfId="10640"/>
    <cellStyle name="Обычный 11 5 8 4 2" xfId="40495"/>
    <cellStyle name="Обычный 11 5 8 5" xfId="20589"/>
    <cellStyle name="Обычный 11 5 8 5 2" xfId="50444"/>
    <cellStyle name="Обычный 11 5 8 6" xfId="30544"/>
    <cellStyle name="Обычный 11 5 9" xfId="3480"/>
    <cellStyle name="Обычный 11 5 9 2" xfId="13432"/>
    <cellStyle name="Обычный 11 5 9 2 2" xfId="43287"/>
    <cellStyle name="Обычный 11 5 9 3" xfId="23382"/>
    <cellStyle name="Обычный 11 5 9 3 2" xfId="53237"/>
    <cellStyle name="Обычный 11 5 9 4" xfId="33337"/>
    <cellStyle name="Обычный 11 6" xfId="671"/>
    <cellStyle name="Обычный 11 6 2" xfId="672"/>
    <cellStyle name="Обычный 11 6 2 2" xfId="673"/>
    <cellStyle name="Обычный 11 6 2 2 2" xfId="674"/>
    <cellStyle name="Обычный 11 6 2 2 2 2" xfId="5351"/>
    <cellStyle name="Обычный 11 6 2 2 2 2 2" xfId="15303"/>
    <cellStyle name="Обычный 11 6 2 2 2 2 2 2" xfId="45158"/>
    <cellStyle name="Обычный 11 6 2 2 2 2 3" xfId="25253"/>
    <cellStyle name="Обычный 11 6 2 2 2 2 3 2" xfId="55108"/>
    <cellStyle name="Обычный 11 6 2 2 2 2 4" xfId="35208"/>
    <cellStyle name="Обычный 11 6 2 2 2 3" xfId="7329"/>
    <cellStyle name="Обычный 11 6 2 2 2 3 2" xfId="17279"/>
    <cellStyle name="Обычный 11 6 2 2 2 3 2 2" xfId="47134"/>
    <cellStyle name="Обычный 11 6 2 2 2 3 3" xfId="27229"/>
    <cellStyle name="Обычный 11 6 2 2 2 3 3 2" xfId="57084"/>
    <cellStyle name="Обычный 11 6 2 2 2 3 4" xfId="37184"/>
    <cellStyle name="Обычный 11 6 2 2 2 4" xfId="10644"/>
    <cellStyle name="Обычный 11 6 2 2 2 4 2" xfId="40499"/>
    <cellStyle name="Обычный 11 6 2 2 2 5" xfId="20593"/>
    <cellStyle name="Обычный 11 6 2 2 2 5 2" xfId="50448"/>
    <cellStyle name="Обычный 11 6 2 2 2 6" xfId="30548"/>
    <cellStyle name="Обычный 11 6 2 2 3" xfId="4615"/>
    <cellStyle name="Обычный 11 6 2 2 3 2" xfId="14567"/>
    <cellStyle name="Обычный 11 6 2 2 3 2 2" xfId="44422"/>
    <cellStyle name="Обычный 11 6 2 2 3 3" xfId="24517"/>
    <cellStyle name="Обычный 11 6 2 2 3 3 2" xfId="54372"/>
    <cellStyle name="Обычный 11 6 2 2 3 4" xfId="34472"/>
    <cellStyle name="Обычный 11 6 2 2 4" xfId="7328"/>
    <cellStyle name="Обычный 11 6 2 2 4 2" xfId="17278"/>
    <cellStyle name="Обычный 11 6 2 2 4 2 2" xfId="47133"/>
    <cellStyle name="Обычный 11 6 2 2 4 3" xfId="27228"/>
    <cellStyle name="Обычный 11 6 2 2 4 3 2" xfId="57083"/>
    <cellStyle name="Обычный 11 6 2 2 4 4" xfId="37183"/>
    <cellStyle name="Обычный 11 6 2 2 5" xfId="10643"/>
    <cellStyle name="Обычный 11 6 2 2 5 2" xfId="40498"/>
    <cellStyle name="Обычный 11 6 2 2 6" xfId="20592"/>
    <cellStyle name="Обычный 11 6 2 2 6 2" xfId="50447"/>
    <cellStyle name="Обычный 11 6 2 2 7" xfId="30547"/>
    <cellStyle name="Обычный 11 6 2 3" xfId="675"/>
    <cellStyle name="Обычный 11 6 2 3 2" xfId="5352"/>
    <cellStyle name="Обычный 11 6 2 3 2 2" xfId="15304"/>
    <cellStyle name="Обычный 11 6 2 3 2 2 2" xfId="45159"/>
    <cellStyle name="Обычный 11 6 2 3 2 3" xfId="25254"/>
    <cellStyle name="Обычный 11 6 2 3 2 3 2" xfId="55109"/>
    <cellStyle name="Обычный 11 6 2 3 2 4" xfId="35209"/>
    <cellStyle name="Обычный 11 6 2 3 3" xfId="7330"/>
    <cellStyle name="Обычный 11 6 2 3 3 2" xfId="17280"/>
    <cellStyle name="Обычный 11 6 2 3 3 2 2" xfId="47135"/>
    <cellStyle name="Обычный 11 6 2 3 3 3" xfId="27230"/>
    <cellStyle name="Обычный 11 6 2 3 3 3 2" xfId="57085"/>
    <cellStyle name="Обычный 11 6 2 3 3 4" xfId="37185"/>
    <cellStyle name="Обычный 11 6 2 3 4" xfId="10645"/>
    <cellStyle name="Обычный 11 6 2 3 4 2" xfId="40500"/>
    <cellStyle name="Обычный 11 6 2 3 5" xfId="20594"/>
    <cellStyle name="Обычный 11 6 2 3 5 2" xfId="50449"/>
    <cellStyle name="Обычный 11 6 2 3 6" xfId="30549"/>
    <cellStyle name="Обычный 11 6 2 4" xfId="3792"/>
    <cellStyle name="Обычный 11 6 2 4 2" xfId="13744"/>
    <cellStyle name="Обычный 11 6 2 4 2 2" xfId="43599"/>
    <cellStyle name="Обычный 11 6 2 4 3" xfId="23694"/>
    <cellStyle name="Обычный 11 6 2 4 3 2" xfId="53549"/>
    <cellStyle name="Обычный 11 6 2 4 4" xfId="33649"/>
    <cellStyle name="Обычный 11 6 2 5" xfId="7327"/>
    <cellStyle name="Обычный 11 6 2 5 2" xfId="17277"/>
    <cellStyle name="Обычный 11 6 2 5 2 2" xfId="47132"/>
    <cellStyle name="Обычный 11 6 2 5 3" xfId="27227"/>
    <cellStyle name="Обычный 11 6 2 5 3 2" xfId="57082"/>
    <cellStyle name="Обычный 11 6 2 5 4" xfId="37182"/>
    <cellStyle name="Обычный 11 6 2 6" xfId="10642"/>
    <cellStyle name="Обычный 11 6 2 6 2" xfId="40497"/>
    <cellStyle name="Обычный 11 6 2 7" xfId="20591"/>
    <cellStyle name="Обычный 11 6 2 7 2" xfId="50446"/>
    <cellStyle name="Обычный 11 6 2 8" xfId="30546"/>
    <cellStyle name="Обычный 11 6 3" xfId="676"/>
    <cellStyle name="Обычный 11 6 3 2" xfId="677"/>
    <cellStyle name="Обычный 11 6 3 2 2" xfId="5353"/>
    <cellStyle name="Обычный 11 6 3 2 2 2" xfId="15305"/>
    <cellStyle name="Обычный 11 6 3 2 2 2 2" xfId="45160"/>
    <cellStyle name="Обычный 11 6 3 2 2 3" xfId="25255"/>
    <cellStyle name="Обычный 11 6 3 2 2 3 2" xfId="55110"/>
    <cellStyle name="Обычный 11 6 3 2 2 4" xfId="35210"/>
    <cellStyle name="Обычный 11 6 3 2 3" xfId="7332"/>
    <cellStyle name="Обычный 11 6 3 2 3 2" xfId="17282"/>
    <cellStyle name="Обычный 11 6 3 2 3 2 2" xfId="47137"/>
    <cellStyle name="Обычный 11 6 3 2 3 3" xfId="27232"/>
    <cellStyle name="Обычный 11 6 3 2 3 3 2" xfId="57087"/>
    <cellStyle name="Обычный 11 6 3 2 3 4" xfId="37187"/>
    <cellStyle name="Обычный 11 6 3 2 4" xfId="10647"/>
    <cellStyle name="Обычный 11 6 3 2 4 2" xfId="40502"/>
    <cellStyle name="Обычный 11 6 3 2 5" xfId="20596"/>
    <cellStyle name="Обычный 11 6 3 2 5 2" xfId="50451"/>
    <cellStyle name="Обычный 11 6 3 2 6" xfId="30551"/>
    <cellStyle name="Обычный 11 6 3 3" xfId="4324"/>
    <cellStyle name="Обычный 11 6 3 3 2" xfId="14276"/>
    <cellStyle name="Обычный 11 6 3 3 2 2" xfId="44131"/>
    <cellStyle name="Обычный 11 6 3 3 3" xfId="24226"/>
    <cellStyle name="Обычный 11 6 3 3 3 2" xfId="54081"/>
    <cellStyle name="Обычный 11 6 3 3 4" xfId="34181"/>
    <cellStyle name="Обычный 11 6 3 4" xfId="7331"/>
    <cellStyle name="Обычный 11 6 3 4 2" xfId="17281"/>
    <cellStyle name="Обычный 11 6 3 4 2 2" xfId="47136"/>
    <cellStyle name="Обычный 11 6 3 4 3" xfId="27231"/>
    <cellStyle name="Обычный 11 6 3 4 3 2" xfId="57086"/>
    <cellStyle name="Обычный 11 6 3 4 4" xfId="37186"/>
    <cellStyle name="Обычный 11 6 3 5" xfId="10646"/>
    <cellStyle name="Обычный 11 6 3 5 2" xfId="40501"/>
    <cellStyle name="Обычный 11 6 3 6" xfId="20595"/>
    <cellStyle name="Обычный 11 6 3 6 2" xfId="50450"/>
    <cellStyle name="Обычный 11 6 3 7" xfId="30550"/>
    <cellStyle name="Обычный 11 6 4" xfId="678"/>
    <cellStyle name="Обычный 11 6 4 2" xfId="5354"/>
    <cellStyle name="Обычный 11 6 4 2 2" xfId="15306"/>
    <cellStyle name="Обычный 11 6 4 2 2 2" xfId="45161"/>
    <cellStyle name="Обычный 11 6 4 2 3" xfId="25256"/>
    <cellStyle name="Обычный 11 6 4 2 3 2" xfId="55111"/>
    <cellStyle name="Обычный 11 6 4 2 4" xfId="35211"/>
    <cellStyle name="Обычный 11 6 4 3" xfId="7333"/>
    <cellStyle name="Обычный 11 6 4 3 2" xfId="17283"/>
    <cellStyle name="Обычный 11 6 4 3 2 2" xfId="47138"/>
    <cellStyle name="Обычный 11 6 4 3 3" xfId="27233"/>
    <cellStyle name="Обычный 11 6 4 3 3 2" xfId="57088"/>
    <cellStyle name="Обычный 11 6 4 3 4" xfId="37188"/>
    <cellStyle name="Обычный 11 6 4 4" xfId="10648"/>
    <cellStyle name="Обычный 11 6 4 4 2" xfId="40503"/>
    <cellStyle name="Обычный 11 6 4 5" xfId="20597"/>
    <cellStyle name="Обычный 11 6 4 5 2" xfId="50452"/>
    <cellStyle name="Обычный 11 6 4 6" xfId="30552"/>
    <cellStyle name="Обычный 11 6 5" xfId="3501"/>
    <cellStyle name="Обычный 11 6 5 2" xfId="13453"/>
    <cellStyle name="Обычный 11 6 5 2 2" xfId="43308"/>
    <cellStyle name="Обычный 11 6 5 3" xfId="23403"/>
    <cellStyle name="Обычный 11 6 5 3 2" xfId="53258"/>
    <cellStyle name="Обычный 11 6 5 4" xfId="33358"/>
    <cellStyle name="Обычный 11 6 6" xfId="7326"/>
    <cellStyle name="Обычный 11 6 6 2" xfId="17276"/>
    <cellStyle name="Обычный 11 6 6 2 2" xfId="47131"/>
    <cellStyle name="Обычный 11 6 6 3" xfId="27226"/>
    <cellStyle name="Обычный 11 6 6 3 2" xfId="57081"/>
    <cellStyle name="Обычный 11 6 6 4" xfId="37181"/>
    <cellStyle name="Обычный 11 6 7" xfId="10641"/>
    <cellStyle name="Обычный 11 6 7 2" xfId="40496"/>
    <cellStyle name="Обычный 11 6 8" xfId="20590"/>
    <cellStyle name="Обычный 11 6 8 2" xfId="50445"/>
    <cellStyle name="Обычный 11 6 9" xfId="30545"/>
    <cellStyle name="Обычный 11 7" xfId="679"/>
    <cellStyle name="Обычный 11 7 2" xfId="680"/>
    <cellStyle name="Обычный 11 7 2 2" xfId="681"/>
    <cellStyle name="Обычный 11 7 2 2 2" xfId="682"/>
    <cellStyle name="Обычный 11 7 2 2 2 2" xfId="5355"/>
    <cellStyle name="Обычный 11 7 2 2 2 2 2" xfId="15307"/>
    <cellStyle name="Обычный 11 7 2 2 2 2 2 2" xfId="45162"/>
    <cellStyle name="Обычный 11 7 2 2 2 2 3" xfId="25257"/>
    <cellStyle name="Обычный 11 7 2 2 2 2 3 2" xfId="55112"/>
    <cellStyle name="Обычный 11 7 2 2 2 2 4" xfId="35212"/>
    <cellStyle name="Обычный 11 7 2 2 2 3" xfId="7337"/>
    <cellStyle name="Обычный 11 7 2 2 2 3 2" xfId="17287"/>
    <cellStyle name="Обычный 11 7 2 2 2 3 2 2" xfId="47142"/>
    <cellStyle name="Обычный 11 7 2 2 2 3 3" xfId="27237"/>
    <cellStyle name="Обычный 11 7 2 2 2 3 3 2" xfId="57092"/>
    <cellStyle name="Обычный 11 7 2 2 2 3 4" xfId="37192"/>
    <cellStyle name="Обычный 11 7 2 2 2 4" xfId="10652"/>
    <cellStyle name="Обычный 11 7 2 2 2 4 2" xfId="40507"/>
    <cellStyle name="Обычный 11 7 2 2 2 5" xfId="20601"/>
    <cellStyle name="Обычный 11 7 2 2 2 5 2" xfId="50456"/>
    <cellStyle name="Обычный 11 7 2 2 2 6" xfId="30556"/>
    <cellStyle name="Обычный 11 7 2 2 3" xfId="4616"/>
    <cellStyle name="Обычный 11 7 2 2 3 2" xfId="14568"/>
    <cellStyle name="Обычный 11 7 2 2 3 2 2" xfId="44423"/>
    <cellStyle name="Обычный 11 7 2 2 3 3" xfId="24518"/>
    <cellStyle name="Обычный 11 7 2 2 3 3 2" xfId="54373"/>
    <cellStyle name="Обычный 11 7 2 2 3 4" xfId="34473"/>
    <cellStyle name="Обычный 11 7 2 2 4" xfId="7336"/>
    <cellStyle name="Обычный 11 7 2 2 4 2" xfId="17286"/>
    <cellStyle name="Обычный 11 7 2 2 4 2 2" xfId="47141"/>
    <cellStyle name="Обычный 11 7 2 2 4 3" xfId="27236"/>
    <cellStyle name="Обычный 11 7 2 2 4 3 2" xfId="57091"/>
    <cellStyle name="Обычный 11 7 2 2 4 4" xfId="37191"/>
    <cellStyle name="Обычный 11 7 2 2 5" xfId="10651"/>
    <cellStyle name="Обычный 11 7 2 2 5 2" xfId="40506"/>
    <cellStyle name="Обычный 11 7 2 2 6" xfId="20600"/>
    <cellStyle name="Обычный 11 7 2 2 6 2" xfId="50455"/>
    <cellStyle name="Обычный 11 7 2 2 7" xfId="30555"/>
    <cellStyle name="Обычный 11 7 2 3" xfId="683"/>
    <cellStyle name="Обычный 11 7 2 3 2" xfId="5356"/>
    <cellStyle name="Обычный 11 7 2 3 2 2" xfId="15308"/>
    <cellStyle name="Обычный 11 7 2 3 2 2 2" xfId="45163"/>
    <cellStyle name="Обычный 11 7 2 3 2 3" xfId="25258"/>
    <cellStyle name="Обычный 11 7 2 3 2 3 2" xfId="55113"/>
    <cellStyle name="Обычный 11 7 2 3 2 4" xfId="35213"/>
    <cellStyle name="Обычный 11 7 2 3 3" xfId="7338"/>
    <cellStyle name="Обычный 11 7 2 3 3 2" xfId="17288"/>
    <cellStyle name="Обычный 11 7 2 3 3 2 2" xfId="47143"/>
    <cellStyle name="Обычный 11 7 2 3 3 3" xfId="27238"/>
    <cellStyle name="Обычный 11 7 2 3 3 3 2" xfId="57093"/>
    <cellStyle name="Обычный 11 7 2 3 3 4" xfId="37193"/>
    <cellStyle name="Обычный 11 7 2 3 4" xfId="10653"/>
    <cellStyle name="Обычный 11 7 2 3 4 2" xfId="40508"/>
    <cellStyle name="Обычный 11 7 2 3 5" xfId="20602"/>
    <cellStyle name="Обычный 11 7 2 3 5 2" xfId="50457"/>
    <cellStyle name="Обычный 11 7 2 3 6" xfId="30557"/>
    <cellStyle name="Обычный 11 7 2 4" xfId="3793"/>
    <cellStyle name="Обычный 11 7 2 4 2" xfId="13745"/>
    <cellStyle name="Обычный 11 7 2 4 2 2" xfId="43600"/>
    <cellStyle name="Обычный 11 7 2 4 3" xfId="23695"/>
    <cellStyle name="Обычный 11 7 2 4 3 2" xfId="53550"/>
    <cellStyle name="Обычный 11 7 2 4 4" xfId="33650"/>
    <cellStyle name="Обычный 11 7 2 5" xfId="7335"/>
    <cellStyle name="Обычный 11 7 2 5 2" xfId="17285"/>
    <cellStyle name="Обычный 11 7 2 5 2 2" xfId="47140"/>
    <cellStyle name="Обычный 11 7 2 5 3" xfId="27235"/>
    <cellStyle name="Обычный 11 7 2 5 3 2" xfId="57090"/>
    <cellStyle name="Обычный 11 7 2 5 4" xfId="37190"/>
    <cellStyle name="Обычный 11 7 2 6" xfId="10650"/>
    <cellStyle name="Обычный 11 7 2 6 2" xfId="40505"/>
    <cellStyle name="Обычный 11 7 2 7" xfId="20599"/>
    <cellStyle name="Обычный 11 7 2 7 2" xfId="50454"/>
    <cellStyle name="Обычный 11 7 2 8" xfId="30554"/>
    <cellStyle name="Обычный 11 7 3" xfId="684"/>
    <cellStyle name="Обычный 11 7 3 2" xfId="685"/>
    <cellStyle name="Обычный 11 7 3 2 2" xfId="5357"/>
    <cellStyle name="Обычный 11 7 3 2 2 2" xfId="15309"/>
    <cellStyle name="Обычный 11 7 3 2 2 2 2" xfId="45164"/>
    <cellStyle name="Обычный 11 7 3 2 2 3" xfId="25259"/>
    <cellStyle name="Обычный 11 7 3 2 2 3 2" xfId="55114"/>
    <cellStyle name="Обычный 11 7 3 2 2 4" xfId="35214"/>
    <cellStyle name="Обычный 11 7 3 2 3" xfId="7340"/>
    <cellStyle name="Обычный 11 7 3 2 3 2" xfId="17290"/>
    <cellStyle name="Обычный 11 7 3 2 3 2 2" xfId="47145"/>
    <cellStyle name="Обычный 11 7 3 2 3 3" xfId="27240"/>
    <cellStyle name="Обычный 11 7 3 2 3 3 2" xfId="57095"/>
    <cellStyle name="Обычный 11 7 3 2 3 4" xfId="37195"/>
    <cellStyle name="Обычный 11 7 3 2 4" xfId="10655"/>
    <cellStyle name="Обычный 11 7 3 2 4 2" xfId="40510"/>
    <cellStyle name="Обычный 11 7 3 2 5" xfId="20604"/>
    <cellStyle name="Обычный 11 7 3 2 5 2" xfId="50459"/>
    <cellStyle name="Обычный 11 7 3 2 6" xfId="30559"/>
    <cellStyle name="Обычный 11 7 3 3" xfId="4351"/>
    <cellStyle name="Обычный 11 7 3 3 2" xfId="14303"/>
    <cellStyle name="Обычный 11 7 3 3 2 2" xfId="44158"/>
    <cellStyle name="Обычный 11 7 3 3 3" xfId="24253"/>
    <cellStyle name="Обычный 11 7 3 3 3 2" xfId="54108"/>
    <cellStyle name="Обычный 11 7 3 3 4" xfId="34208"/>
    <cellStyle name="Обычный 11 7 3 4" xfId="7339"/>
    <cellStyle name="Обычный 11 7 3 4 2" xfId="17289"/>
    <cellStyle name="Обычный 11 7 3 4 2 2" xfId="47144"/>
    <cellStyle name="Обычный 11 7 3 4 3" xfId="27239"/>
    <cellStyle name="Обычный 11 7 3 4 3 2" xfId="57094"/>
    <cellStyle name="Обычный 11 7 3 4 4" xfId="37194"/>
    <cellStyle name="Обычный 11 7 3 5" xfId="10654"/>
    <cellStyle name="Обычный 11 7 3 5 2" xfId="40509"/>
    <cellStyle name="Обычный 11 7 3 6" xfId="20603"/>
    <cellStyle name="Обычный 11 7 3 6 2" xfId="50458"/>
    <cellStyle name="Обычный 11 7 3 7" xfId="30558"/>
    <cellStyle name="Обычный 11 7 4" xfId="686"/>
    <cellStyle name="Обычный 11 7 4 2" xfId="5358"/>
    <cellStyle name="Обычный 11 7 4 2 2" xfId="15310"/>
    <cellStyle name="Обычный 11 7 4 2 2 2" xfId="45165"/>
    <cellStyle name="Обычный 11 7 4 2 3" xfId="25260"/>
    <cellStyle name="Обычный 11 7 4 2 3 2" xfId="55115"/>
    <cellStyle name="Обычный 11 7 4 2 4" xfId="35215"/>
    <cellStyle name="Обычный 11 7 4 3" xfId="7341"/>
    <cellStyle name="Обычный 11 7 4 3 2" xfId="17291"/>
    <cellStyle name="Обычный 11 7 4 3 2 2" xfId="47146"/>
    <cellStyle name="Обычный 11 7 4 3 3" xfId="27241"/>
    <cellStyle name="Обычный 11 7 4 3 3 2" xfId="57096"/>
    <cellStyle name="Обычный 11 7 4 3 4" xfId="37196"/>
    <cellStyle name="Обычный 11 7 4 4" xfId="10656"/>
    <cellStyle name="Обычный 11 7 4 4 2" xfId="40511"/>
    <cellStyle name="Обычный 11 7 4 5" xfId="20605"/>
    <cellStyle name="Обычный 11 7 4 5 2" xfId="50460"/>
    <cellStyle name="Обычный 11 7 4 6" xfId="30560"/>
    <cellStyle name="Обычный 11 7 5" xfId="3528"/>
    <cellStyle name="Обычный 11 7 5 2" xfId="13480"/>
    <cellStyle name="Обычный 11 7 5 2 2" xfId="43335"/>
    <cellStyle name="Обычный 11 7 5 3" xfId="23430"/>
    <cellStyle name="Обычный 11 7 5 3 2" xfId="53285"/>
    <cellStyle name="Обычный 11 7 5 4" xfId="33385"/>
    <cellStyle name="Обычный 11 7 6" xfId="7334"/>
    <cellStyle name="Обычный 11 7 6 2" xfId="17284"/>
    <cellStyle name="Обычный 11 7 6 2 2" xfId="47139"/>
    <cellStyle name="Обычный 11 7 6 3" xfId="27234"/>
    <cellStyle name="Обычный 11 7 6 3 2" xfId="57089"/>
    <cellStyle name="Обычный 11 7 6 4" xfId="37189"/>
    <cellStyle name="Обычный 11 7 7" xfId="10649"/>
    <cellStyle name="Обычный 11 7 7 2" xfId="40504"/>
    <cellStyle name="Обычный 11 7 8" xfId="20598"/>
    <cellStyle name="Обычный 11 7 8 2" xfId="50453"/>
    <cellStyle name="Обычный 11 7 9" xfId="30553"/>
    <cellStyle name="Обычный 11 8" xfId="687"/>
    <cellStyle name="Обычный 11 8 2" xfId="688"/>
    <cellStyle name="Обычный 11 8 2 2" xfId="689"/>
    <cellStyle name="Обычный 11 8 2 2 2" xfId="690"/>
    <cellStyle name="Обычный 11 8 2 2 2 2" xfId="5359"/>
    <cellStyle name="Обычный 11 8 2 2 2 2 2" xfId="15311"/>
    <cellStyle name="Обычный 11 8 2 2 2 2 2 2" xfId="45166"/>
    <cellStyle name="Обычный 11 8 2 2 2 2 3" xfId="25261"/>
    <cellStyle name="Обычный 11 8 2 2 2 2 3 2" xfId="55116"/>
    <cellStyle name="Обычный 11 8 2 2 2 2 4" xfId="35216"/>
    <cellStyle name="Обычный 11 8 2 2 2 3" xfId="7345"/>
    <cellStyle name="Обычный 11 8 2 2 2 3 2" xfId="17295"/>
    <cellStyle name="Обычный 11 8 2 2 2 3 2 2" xfId="47150"/>
    <cellStyle name="Обычный 11 8 2 2 2 3 3" xfId="27245"/>
    <cellStyle name="Обычный 11 8 2 2 2 3 3 2" xfId="57100"/>
    <cellStyle name="Обычный 11 8 2 2 2 3 4" xfId="37200"/>
    <cellStyle name="Обычный 11 8 2 2 2 4" xfId="10660"/>
    <cellStyle name="Обычный 11 8 2 2 2 4 2" xfId="40515"/>
    <cellStyle name="Обычный 11 8 2 2 2 5" xfId="20609"/>
    <cellStyle name="Обычный 11 8 2 2 2 5 2" xfId="50464"/>
    <cellStyle name="Обычный 11 8 2 2 2 6" xfId="30564"/>
    <cellStyle name="Обычный 11 8 2 2 3" xfId="4617"/>
    <cellStyle name="Обычный 11 8 2 2 3 2" xfId="14569"/>
    <cellStyle name="Обычный 11 8 2 2 3 2 2" xfId="44424"/>
    <cellStyle name="Обычный 11 8 2 2 3 3" xfId="24519"/>
    <cellStyle name="Обычный 11 8 2 2 3 3 2" xfId="54374"/>
    <cellStyle name="Обычный 11 8 2 2 3 4" xfId="34474"/>
    <cellStyle name="Обычный 11 8 2 2 4" xfId="7344"/>
    <cellStyle name="Обычный 11 8 2 2 4 2" xfId="17294"/>
    <cellStyle name="Обычный 11 8 2 2 4 2 2" xfId="47149"/>
    <cellStyle name="Обычный 11 8 2 2 4 3" xfId="27244"/>
    <cellStyle name="Обычный 11 8 2 2 4 3 2" xfId="57099"/>
    <cellStyle name="Обычный 11 8 2 2 4 4" xfId="37199"/>
    <cellStyle name="Обычный 11 8 2 2 5" xfId="10659"/>
    <cellStyle name="Обычный 11 8 2 2 5 2" xfId="40514"/>
    <cellStyle name="Обычный 11 8 2 2 6" xfId="20608"/>
    <cellStyle name="Обычный 11 8 2 2 6 2" xfId="50463"/>
    <cellStyle name="Обычный 11 8 2 2 7" xfId="30563"/>
    <cellStyle name="Обычный 11 8 2 3" xfId="691"/>
    <cellStyle name="Обычный 11 8 2 3 2" xfId="5360"/>
    <cellStyle name="Обычный 11 8 2 3 2 2" xfId="15312"/>
    <cellStyle name="Обычный 11 8 2 3 2 2 2" xfId="45167"/>
    <cellStyle name="Обычный 11 8 2 3 2 3" xfId="25262"/>
    <cellStyle name="Обычный 11 8 2 3 2 3 2" xfId="55117"/>
    <cellStyle name="Обычный 11 8 2 3 2 4" xfId="35217"/>
    <cellStyle name="Обычный 11 8 2 3 3" xfId="7346"/>
    <cellStyle name="Обычный 11 8 2 3 3 2" xfId="17296"/>
    <cellStyle name="Обычный 11 8 2 3 3 2 2" xfId="47151"/>
    <cellStyle name="Обычный 11 8 2 3 3 3" xfId="27246"/>
    <cellStyle name="Обычный 11 8 2 3 3 3 2" xfId="57101"/>
    <cellStyle name="Обычный 11 8 2 3 3 4" xfId="37201"/>
    <cellStyle name="Обычный 11 8 2 3 4" xfId="10661"/>
    <cellStyle name="Обычный 11 8 2 3 4 2" xfId="40516"/>
    <cellStyle name="Обычный 11 8 2 3 5" xfId="20610"/>
    <cellStyle name="Обычный 11 8 2 3 5 2" xfId="50465"/>
    <cellStyle name="Обычный 11 8 2 3 6" xfId="30565"/>
    <cellStyle name="Обычный 11 8 2 4" xfId="3794"/>
    <cellStyle name="Обычный 11 8 2 4 2" xfId="13746"/>
    <cellStyle name="Обычный 11 8 2 4 2 2" xfId="43601"/>
    <cellStyle name="Обычный 11 8 2 4 3" xfId="23696"/>
    <cellStyle name="Обычный 11 8 2 4 3 2" xfId="53551"/>
    <cellStyle name="Обычный 11 8 2 4 4" xfId="33651"/>
    <cellStyle name="Обычный 11 8 2 5" xfId="7343"/>
    <cellStyle name="Обычный 11 8 2 5 2" xfId="17293"/>
    <cellStyle name="Обычный 11 8 2 5 2 2" xfId="47148"/>
    <cellStyle name="Обычный 11 8 2 5 3" xfId="27243"/>
    <cellStyle name="Обычный 11 8 2 5 3 2" xfId="57098"/>
    <cellStyle name="Обычный 11 8 2 5 4" xfId="37198"/>
    <cellStyle name="Обычный 11 8 2 6" xfId="10658"/>
    <cellStyle name="Обычный 11 8 2 6 2" xfId="40513"/>
    <cellStyle name="Обычный 11 8 2 7" xfId="20607"/>
    <cellStyle name="Обычный 11 8 2 7 2" xfId="50462"/>
    <cellStyle name="Обычный 11 8 2 8" xfId="30562"/>
    <cellStyle name="Обычный 11 8 3" xfId="692"/>
    <cellStyle name="Обычный 11 8 3 2" xfId="693"/>
    <cellStyle name="Обычный 11 8 3 2 2" xfId="5361"/>
    <cellStyle name="Обычный 11 8 3 2 2 2" xfId="15313"/>
    <cellStyle name="Обычный 11 8 3 2 2 2 2" xfId="45168"/>
    <cellStyle name="Обычный 11 8 3 2 2 3" xfId="25263"/>
    <cellStyle name="Обычный 11 8 3 2 2 3 2" xfId="55118"/>
    <cellStyle name="Обычный 11 8 3 2 2 4" xfId="35218"/>
    <cellStyle name="Обычный 11 8 3 2 3" xfId="7348"/>
    <cellStyle name="Обычный 11 8 3 2 3 2" xfId="17298"/>
    <cellStyle name="Обычный 11 8 3 2 3 2 2" xfId="47153"/>
    <cellStyle name="Обычный 11 8 3 2 3 3" xfId="27248"/>
    <cellStyle name="Обычный 11 8 3 2 3 3 2" xfId="57103"/>
    <cellStyle name="Обычный 11 8 3 2 3 4" xfId="37203"/>
    <cellStyle name="Обычный 11 8 3 2 4" xfId="10663"/>
    <cellStyle name="Обычный 11 8 3 2 4 2" xfId="40518"/>
    <cellStyle name="Обычный 11 8 3 2 5" xfId="20612"/>
    <cellStyle name="Обычный 11 8 3 2 5 2" xfId="50467"/>
    <cellStyle name="Обычный 11 8 3 2 6" xfId="30567"/>
    <cellStyle name="Обычный 11 8 3 3" xfId="4372"/>
    <cellStyle name="Обычный 11 8 3 3 2" xfId="14324"/>
    <cellStyle name="Обычный 11 8 3 3 2 2" xfId="44179"/>
    <cellStyle name="Обычный 11 8 3 3 3" xfId="24274"/>
    <cellStyle name="Обычный 11 8 3 3 3 2" xfId="54129"/>
    <cellStyle name="Обычный 11 8 3 3 4" xfId="34229"/>
    <cellStyle name="Обычный 11 8 3 4" xfId="7347"/>
    <cellStyle name="Обычный 11 8 3 4 2" xfId="17297"/>
    <cellStyle name="Обычный 11 8 3 4 2 2" xfId="47152"/>
    <cellStyle name="Обычный 11 8 3 4 3" xfId="27247"/>
    <cellStyle name="Обычный 11 8 3 4 3 2" xfId="57102"/>
    <cellStyle name="Обычный 11 8 3 4 4" xfId="37202"/>
    <cellStyle name="Обычный 11 8 3 5" xfId="10662"/>
    <cellStyle name="Обычный 11 8 3 5 2" xfId="40517"/>
    <cellStyle name="Обычный 11 8 3 6" xfId="20611"/>
    <cellStyle name="Обычный 11 8 3 6 2" xfId="50466"/>
    <cellStyle name="Обычный 11 8 3 7" xfId="30566"/>
    <cellStyle name="Обычный 11 8 4" xfId="694"/>
    <cellStyle name="Обычный 11 8 4 2" xfId="5362"/>
    <cellStyle name="Обычный 11 8 4 2 2" xfId="15314"/>
    <cellStyle name="Обычный 11 8 4 2 2 2" xfId="45169"/>
    <cellStyle name="Обычный 11 8 4 2 3" xfId="25264"/>
    <cellStyle name="Обычный 11 8 4 2 3 2" xfId="55119"/>
    <cellStyle name="Обычный 11 8 4 2 4" xfId="35219"/>
    <cellStyle name="Обычный 11 8 4 3" xfId="7349"/>
    <cellStyle name="Обычный 11 8 4 3 2" xfId="17299"/>
    <cellStyle name="Обычный 11 8 4 3 2 2" xfId="47154"/>
    <cellStyle name="Обычный 11 8 4 3 3" xfId="27249"/>
    <cellStyle name="Обычный 11 8 4 3 3 2" xfId="57104"/>
    <cellStyle name="Обычный 11 8 4 3 4" xfId="37204"/>
    <cellStyle name="Обычный 11 8 4 4" xfId="10664"/>
    <cellStyle name="Обычный 11 8 4 4 2" xfId="40519"/>
    <cellStyle name="Обычный 11 8 4 5" xfId="20613"/>
    <cellStyle name="Обычный 11 8 4 5 2" xfId="50468"/>
    <cellStyle name="Обычный 11 8 4 6" xfId="30568"/>
    <cellStyle name="Обычный 11 8 5" xfId="3549"/>
    <cellStyle name="Обычный 11 8 5 2" xfId="13501"/>
    <cellStyle name="Обычный 11 8 5 2 2" xfId="43356"/>
    <cellStyle name="Обычный 11 8 5 3" xfId="23451"/>
    <cellStyle name="Обычный 11 8 5 3 2" xfId="53306"/>
    <cellStyle name="Обычный 11 8 5 4" xfId="33406"/>
    <cellStyle name="Обычный 11 8 6" xfId="7342"/>
    <cellStyle name="Обычный 11 8 6 2" xfId="17292"/>
    <cellStyle name="Обычный 11 8 6 2 2" xfId="47147"/>
    <cellStyle name="Обычный 11 8 6 3" xfId="27242"/>
    <cellStyle name="Обычный 11 8 6 3 2" xfId="57097"/>
    <cellStyle name="Обычный 11 8 6 4" xfId="37197"/>
    <cellStyle name="Обычный 11 8 7" xfId="10657"/>
    <cellStyle name="Обычный 11 8 7 2" xfId="40512"/>
    <cellStyle name="Обычный 11 8 8" xfId="20606"/>
    <cellStyle name="Обычный 11 8 8 2" xfId="50461"/>
    <cellStyle name="Обычный 11 8 9" xfId="30561"/>
    <cellStyle name="Обычный 11 9" xfId="695"/>
    <cellStyle name="Обычный 11 9 2" xfId="696"/>
    <cellStyle name="Обычный 11 9 2 2" xfId="697"/>
    <cellStyle name="Обычный 11 9 2 2 2" xfId="698"/>
    <cellStyle name="Обычный 11 9 2 2 2 2" xfId="5363"/>
    <cellStyle name="Обычный 11 9 2 2 2 2 2" xfId="15315"/>
    <cellStyle name="Обычный 11 9 2 2 2 2 2 2" xfId="45170"/>
    <cellStyle name="Обычный 11 9 2 2 2 2 3" xfId="25265"/>
    <cellStyle name="Обычный 11 9 2 2 2 2 3 2" xfId="55120"/>
    <cellStyle name="Обычный 11 9 2 2 2 2 4" xfId="35220"/>
    <cellStyle name="Обычный 11 9 2 2 2 3" xfId="7353"/>
    <cellStyle name="Обычный 11 9 2 2 2 3 2" xfId="17303"/>
    <cellStyle name="Обычный 11 9 2 2 2 3 2 2" xfId="47158"/>
    <cellStyle name="Обычный 11 9 2 2 2 3 3" xfId="27253"/>
    <cellStyle name="Обычный 11 9 2 2 2 3 3 2" xfId="57108"/>
    <cellStyle name="Обычный 11 9 2 2 2 3 4" xfId="37208"/>
    <cellStyle name="Обычный 11 9 2 2 2 4" xfId="10668"/>
    <cellStyle name="Обычный 11 9 2 2 2 4 2" xfId="40523"/>
    <cellStyle name="Обычный 11 9 2 2 2 5" xfId="20617"/>
    <cellStyle name="Обычный 11 9 2 2 2 5 2" xfId="50472"/>
    <cellStyle name="Обычный 11 9 2 2 2 6" xfId="30572"/>
    <cellStyle name="Обычный 11 9 2 2 3" xfId="4618"/>
    <cellStyle name="Обычный 11 9 2 2 3 2" xfId="14570"/>
    <cellStyle name="Обычный 11 9 2 2 3 2 2" xfId="44425"/>
    <cellStyle name="Обычный 11 9 2 2 3 3" xfId="24520"/>
    <cellStyle name="Обычный 11 9 2 2 3 3 2" xfId="54375"/>
    <cellStyle name="Обычный 11 9 2 2 3 4" xfId="34475"/>
    <cellStyle name="Обычный 11 9 2 2 4" xfId="7352"/>
    <cellStyle name="Обычный 11 9 2 2 4 2" xfId="17302"/>
    <cellStyle name="Обычный 11 9 2 2 4 2 2" xfId="47157"/>
    <cellStyle name="Обычный 11 9 2 2 4 3" xfId="27252"/>
    <cellStyle name="Обычный 11 9 2 2 4 3 2" xfId="57107"/>
    <cellStyle name="Обычный 11 9 2 2 4 4" xfId="37207"/>
    <cellStyle name="Обычный 11 9 2 2 5" xfId="10667"/>
    <cellStyle name="Обычный 11 9 2 2 5 2" xfId="40522"/>
    <cellStyle name="Обычный 11 9 2 2 6" xfId="20616"/>
    <cellStyle name="Обычный 11 9 2 2 6 2" xfId="50471"/>
    <cellStyle name="Обычный 11 9 2 2 7" xfId="30571"/>
    <cellStyle name="Обычный 11 9 2 3" xfId="699"/>
    <cellStyle name="Обычный 11 9 2 3 2" xfId="5364"/>
    <cellStyle name="Обычный 11 9 2 3 2 2" xfId="15316"/>
    <cellStyle name="Обычный 11 9 2 3 2 2 2" xfId="45171"/>
    <cellStyle name="Обычный 11 9 2 3 2 3" xfId="25266"/>
    <cellStyle name="Обычный 11 9 2 3 2 3 2" xfId="55121"/>
    <cellStyle name="Обычный 11 9 2 3 2 4" xfId="35221"/>
    <cellStyle name="Обычный 11 9 2 3 3" xfId="7354"/>
    <cellStyle name="Обычный 11 9 2 3 3 2" xfId="17304"/>
    <cellStyle name="Обычный 11 9 2 3 3 2 2" xfId="47159"/>
    <cellStyle name="Обычный 11 9 2 3 3 3" xfId="27254"/>
    <cellStyle name="Обычный 11 9 2 3 3 3 2" xfId="57109"/>
    <cellStyle name="Обычный 11 9 2 3 3 4" xfId="37209"/>
    <cellStyle name="Обычный 11 9 2 3 4" xfId="10669"/>
    <cellStyle name="Обычный 11 9 2 3 4 2" xfId="40524"/>
    <cellStyle name="Обычный 11 9 2 3 5" xfId="20618"/>
    <cellStyle name="Обычный 11 9 2 3 5 2" xfId="50473"/>
    <cellStyle name="Обычный 11 9 2 3 6" xfId="30573"/>
    <cellStyle name="Обычный 11 9 2 4" xfId="3795"/>
    <cellStyle name="Обычный 11 9 2 4 2" xfId="13747"/>
    <cellStyle name="Обычный 11 9 2 4 2 2" xfId="43602"/>
    <cellStyle name="Обычный 11 9 2 4 3" xfId="23697"/>
    <cellStyle name="Обычный 11 9 2 4 3 2" xfId="53552"/>
    <cellStyle name="Обычный 11 9 2 4 4" xfId="33652"/>
    <cellStyle name="Обычный 11 9 2 5" xfId="7351"/>
    <cellStyle name="Обычный 11 9 2 5 2" xfId="17301"/>
    <cellStyle name="Обычный 11 9 2 5 2 2" xfId="47156"/>
    <cellStyle name="Обычный 11 9 2 5 3" xfId="27251"/>
    <cellStyle name="Обычный 11 9 2 5 3 2" xfId="57106"/>
    <cellStyle name="Обычный 11 9 2 5 4" xfId="37206"/>
    <cellStyle name="Обычный 11 9 2 6" xfId="10666"/>
    <cellStyle name="Обычный 11 9 2 6 2" xfId="40521"/>
    <cellStyle name="Обычный 11 9 2 7" xfId="20615"/>
    <cellStyle name="Обычный 11 9 2 7 2" xfId="50470"/>
    <cellStyle name="Обычный 11 9 2 8" xfId="30570"/>
    <cellStyle name="Обычный 11 9 3" xfId="700"/>
    <cellStyle name="Обычный 11 9 3 2" xfId="701"/>
    <cellStyle name="Обычный 11 9 3 2 2" xfId="5365"/>
    <cellStyle name="Обычный 11 9 3 2 2 2" xfId="15317"/>
    <cellStyle name="Обычный 11 9 3 2 2 2 2" xfId="45172"/>
    <cellStyle name="Обычный 11 9 3 2 2 3" xfId="25267"/>
    <cellStyle name="Обычный 11 9 3 2 2 3 2" xfId="55122"/>
    <cellStyle name="Обычный 11 9 3 2 2 4" xfId="35222"/>
    <cellStyle name="Обычный 11 9 3 2 3" xfId="7356"/>
    <cellStyle name="Обычный 11 9 3 2 3 2" xfId="17306"/>
    <cellStyle name="Обычный 11 9 3 2 3 2 2" xfId="47161"/>
    <cellStyle name="Обычный 11 9 3 2 3 3" xfId="27256"/>
    <cellStyle name="Обычный 11 9 3 2 3 3 2" xfId="57111"/>
    <cellStyle name="Обычный 11 9 3 2 3 4" xfId="37211"/>
    <cellStyle name="Обычный 11 9 3 2 4" xfId="10671"/>
    <cellStyle name="Обычный 11 9 3 2 4 2" xfId="40526"/>
    <cellStyle name="Обычный 11 9 3 2 5" xfId="20620"/>
    <cellStyle name="Обычный 11 9 3 2 5 2" xfId="50475"/>
    <cellStyle name="Обычный 11 9 3 2 6" xfId="30575"/>
    <cellStyle name="Обычный 11 9 3 3" xfId="4459"/>
    <cellStyle name="Обычный 11 9 3 3 2" xfId="14411"/>
    <cellStyle name="Обычный 11 9 3 3 2 2" xfId="44266"/>
    <cellStyle name="Обычный 11 9 3 3 3" xfId="24361"/>
    <cellStyle name="Обычный 11 9 3 3 3 2" xfId="54216"/>
    <cellStyle name="Обычный 11 9 3 3 4" xfId="34316"/>
    <cellStyle name="Обычный 11 9 3 4" xfId="7355"/>
    <cellStyle name="Обычный 11 9 3 4 2" xfId="17305"/>
    <cellStyle name="Обычный 11 9 3 4 2 2" xfId="47160"/>
    <cellStyle name="Обычный 11 9 3 4 3" xfId="27255"/>
    <cellStyle name="Обычный 11 9 3 4 3 2" xfId="57110"/>
    <cellStyle name="Обычный 11 9 3 4 4" xfId="37210"/>
    <cellStyle name="Обычный 11 9 3 5" xfId="10670"/>
    <cellStyle name="Обычный 11 9 3 5 2" xfId="40525"/>
    <cellStyle name="Обычный 11 9 3 6" xfId="20619"/>
    <cellStyle name="Обычный 11 9 3 6 2" xfId="50474"/>
    <cellStyle name="Обычный 11 9 3 7" xfId="30574"/>
    <cellStyle name="Обычный 11 9 4" xfId="702"/>
    <cellStyle name="Обычный 11 9 4 2" xfId="5366"/>
    <cellStyle name="Обычный 11 9 4 2 2" xfId="15318"/>
    <cellStyle name="Обычный 11 9 4 2 2 2" xfId="45173"/>
    <cellStyle name="Обычный 11 9 4 2 3" xfId="25268"/>
    <cellStyle name="Обычный 11 9 4 2 3 2" xfId="55123"/>
    <cellStyle name="Обычный 11 9 4 2 4" xfId="35223"/>
    <cellStyle name="Обычный 11 9 4 3" xfId="7357"/>
    <cellStyle name="Обычный 11 9 4 3 2" xfId="17307"/>
    <cellStyle name="Обычный 11 9 4 3 2 2" xfId="47162"/>
    <cellStyle name="Обычный 11 9 4 3 3" xfId="27257"/>
    <cellStyle name="Обычный 11 9 4 3 3 2" xfId="57112"/>
    <cellStyle name="Обычный 11 9 4 3 4" xfId="37212"/>
    <cellStyle name="Обычный 11 9 4 4" xfId="10672"/>
    <cellStyle name="Обычный 11 9 4 4 2" xfId="40527"/>
    <cellStyle name="Обычный 11 9 4 5" xfId="20621"/>
    <cellStyle name="Обычный 11 9 4 5 2" xfId="50476"/>
    <cellStyle name="Обычный 11 9 4 6" xfId="30576"/>
    <cellStyle name="Обычный 11 9 5" xfId="3636"/>
    <cellStyle name="Обычный 11 9 5 2" xfId="13588"/>
    <cellStyle name="Обычный 11 9 5 2 2" xfId="43443"/>
    <cellStyle name="Обычный 11 9 5 3" xfId="23538"/>
    <cellStyle name="Обычный 11 9 5 3 2" xfId="53393"/>
    <cellStyle name="Обычный 11 9 5 4" xfId="33493"/>
    <cellStyle name="Обычный 11 9 6" xfId="7350"/>
    <cellStyle name="Обычный 11 9 6 2" xfId="17300"/>
    <cellStyle name="Обычный 11 9 6 2 2" xfId="47155"/>
    <cellStyle name="Обычный 11 9 6 3" xfId="27250"/>
    <cellStyle name="Обычный 11 9 6 3 2" xfId="57105"/>
    <cellStyle name="Обычный 11 9 6 4" xfId="37205"/>
    <cellStyle name="Обычный 11 9 7" xfId="10665"/>
    <cellStyle name="Обычный 11 9 7 2" xfId="40520"/>
    <cellStyle name="Обычный 11 9 8" xfId="20614"/>
    <cellStyle name="Обычный 11 9 8 2" xfId="50469"/>
    <cellStyle name="Обычный 11 9 9" xfId="30569"/>
    <cellStyle name="Обычный 12" xfId="703"/>
    <cellStyle name="Обычный 12 2" xfId="704"/>
    <cellStyle name="Обычный 12 3" xfId="705"/>
    <cellStyle name="Обычный 12 3 2" xfId="706"/>
    <cellStyle name="Обычный 13" xfId="707"/>
    <cellStyle name="Обычный 13 10" xfId="708"/>
    <cellStyle name="Обычный 13 10 2" xfId="709"/>
    <cellStyle name="Обычный 13 10 2 2" xfId="710"/>
    <cellStyle name="Обычный 13 10 2 2 2" xfId="5367"/>
    <cellStyle name="Обычный 13 10 2 2 2 2" xfId="15319"/>
    <cellStyle name="Обычный 13 10 2 2 2 2 2" xfId="45174"/>
    <cellStyle name="Обычный 13 10 2 2 2 3" xfId="25269"/>
    <cellStyle name="Обычный 13 10 2 2 2 3 2" xfId="55124"/>
    <cellStyle name="Обычный 13 10 2 2 2 4" xfId="35224"/>
    <cellStyle name="Обычный 13 10 2 2 3" xfId="7361"/>
    <cellStyle name="Обычный 13 10 2 2 3 2" xfId="17311"/>
    <cellStyle name="Обычный 13 10 2 2 3 2 2" xfId="47166"/>
    <cellStyle name="Обычный 13 10 2 2 3 3" xfId="27261"/>
    <cellStyle name="Обычный 13 10 2 2 3 3 2" xfId="57116"/>
    <cellStyle name="Обычный 13 10 2 2 3 4" xfId="37216"/>
    <cellStyle name="Обычный 13 10 2 2 4" xfId="10676"/>
    <cellStyle name="Обычный 13 10 2 2 4 2" xfId="40531"/>
    <cellStyle name="Обычный 13 10 2 2 5" xfId="20625"/>
    <cellStyle name="Обычный 13 10 2 2 5 2" xfId="50480"/>
    <cellStyle name="Обычный 13 10 2 2 6" xfId="30580"/>
    <cellStyle name="Обычный 13 10 2 3" xfId="4619"/>
    <cellStyle name="Обычный 13 10 2 3 2" xfId="14571"/>
    <cellStyle name="Обычный 13 10 2 3 2 2" xfId="44426"/>
    <cellStyle name="Обычный 13 10 2 3 3" xfId="24521"/>
    <cellStyle name="Обычный 13 10 2 3 3 2" xfId="54376"/>
    <cellStyle name="Обычный 13 10 2 3 4" xfId="34476"/>
    <cellStyle name="Обычный 13 10 2 4" xfId="7360"/>
    <cellStyle name="Обычный 13 10 2 4 2" xfId="17310"/>
    <cellStyle name="Обычный 13 10 2 4 2 2" xfId="47165"/>
    <cellStyle name="Обычный 13 10 2 4 3" xfId="27260"/>
    <cellStyle name="Обычный 13 10 2 4 3 2" xfId="57115"/>
    <cellStyle name="Обычный 13 10 2 4 4" xfId="37215"/>
    <cellStyle name="Обычный 13 10 2 5" xfId="10675"/>
    <cellStyle name="Обычный 13 10 2 5 2" xfId="40530"/>
    <cellStyle name="Обычный 13 10 2 6" xfId="20624"/>
    <cellStyle name="Обычный 13 10 2 6 2" xfId="50479"/>
    <cellStyle name="Обычный 13 10 2 7" xfId="30579"/>
    <cellStyle name="Обычный 13 10 3" xfId="711"/>
    <cellStyle name="Обычный 13 10 3 2" xfId="5368"/>
    <cellStyle name="Обычный 13 10 3 2 2" xfId="15320"/>
    <cellStyle name="Обычный 13 10 3 2 2 2" xfId="45175"/>
    <cellStyle name="Обычный 13 10 3 2 3" xfId="25270"/>
    <cellStyle name="Обычный 13 10 3 2 3 2" xfId="55125"/>
    <cellStyle name="Обычный 13 10 3 2 4" xfId="35225"/>
    <cellStyle name="Обычный 13 10 3 3" xfId="7362"/>
    <cellStyle name="Обычный 13 10 3 3 2" xfId="17312"/>
    <cellStyle name="Обычный 13 10 3 3 2 2" xfId="47167"/>
    <cellStyle name="Обычный 13 10 3 3 3" xfId="27262"/>
    <cellStyle name="Обычный 13 10 3 3 3 2" xfId="57117"/>
    <cellStyle name="Обычный 13 10 3 3 4" xfId="37217"/>
    <cellStyle name="Обычный 13 10 3 4" xfId="10677"/>
    <cellStyle name="Обычный 13 10 3 4 2" xfId="40532"/>
    <cellStyle name="Обычный 13 10 3 5" xfId="20626"/>
    <cellStyle name="Обычный 13 10 3 5 2" xfId="50481"/>
    <cellStyle name="Обычный 13 10 3 6" xfId="30581"/>
    <cellStyle name="Обычный 13 10 4" xfId="712"/>
    <cellStyle name="Обычный 13 10 4 2" xfId="6708"/>
    <cellStyle name="Обычный 13 10 4 2 2" xfId="16660"/>
    <cellStyle name="Обычный 13 10 4 2 2 2" xfId="46515"/>
    <cellStyle name="Обычный 13 10 4 2 3" xfId="26610"/>
    <cellStyle name="Обычный 13 10 4 2 3 2" xfId="56465"/>
    <cellStyle name="Обычный 13 10 4 2 4" xfId="36565"/>
    <cellStyle name="Обычный 13 10 4 3" xfId="7363"/>
    <cellStyle name="Обычный 13 10 4 3 2" xfId="17313"/>
    <cellStyle name="Обычный 13 10 4 3 2 2" xfId="47168"/>
    <cellStyle name="Обычный 13 10 4 3 3" xfId="27263"/>
    <cellStyle name="Обычный 13 10 4 3 3 2" xfId="57118"/>
    <cellStyle name="Обычный 13 10 4 3 4" xfId="37218"/>
    <cellStyle name="Обычный 13 10 4 4" xfId="10678"/>
    <cellStyle name="Обычный 13 10 4 4 2" xfId="40533"/>
    <cellStyle name="Обычный 13 10 4 5" xfId="20627"/>
    <cellStyle name="Обычный 13 10 4 5 2" xfId="50482"/>
    <cellStyle name="Обычный 13 10 4 6" xfId="30582"/>
    <cellStyle name="Обычный 13 10 5" xfId="3796"/>
    <cellStyle name="Обычный 13 10 5 2" xfId="13748"/>
    <cellStyle name="Обычный 13 10 5 2 2" xfId="43603"/>
    <cellStyle name="Обычный 13 10 5 3" xfId="23698"/>
    <cellStyle name="Обычный 13 10 5 3 2" xfId="53553"/>
    <cellStyle name="Обычный 13 10 5 4" xfId="33653"/>
    <cellStyle name="Обычный 13 10 6" xfId="7359"/>
    <cellStyle name="Обычный 13 10 6 2" xfId="17309"/>
    <cellStyle name="Обычный 13 10 6 2 2" xfId="47164"/>
    <cellStyle name="Обычный 13 10 6 3" xfId="27259"/>
    <cellStyle name="Обычный 13 10 6 3 2" xfId="57114"/>
    <cellStyle name="Обычный 13 10 6 4" xfId="37214"/>
    <cellStyle name="Обычный 13 10 7" xfId="10674"/>
    <cellStyle name="Обычный 13 10 7 2" xfId="40529"/>
    <cellStyle name="Обычный 13 10 8" xfId="20623"/>
    <cellStyle name="Обычный 13 10 8 2" xfId="50478"/>
    <cellStyle name="Обычный 13 10 9" xfId="30578"/>
    <cellStyle name="Обычный 13 11" xfId="713"/>
    <cellStyle name="Обычный 13 11 2" xfId="714"/>
    <cellStyle name="Обычный 13 11 2 2" xfId="715"/>
    <cellStyle name="Обычный 13 11 2 2 2" xfId="5369"/>
    <cellStyle name="Обычный 13 11 2 2 2 2" xfId="15321"/>
    <cellStyle name="Обычный 13 11 2 2 2 2 2" xfId="45176"/>
    <cellStyle name="Обычный 13 11 2 2 2 3" xfId="25271"/>
    <cellStyle name="Обычный 13 11 2 2 2 3 2" xfId="55126"/>
    <cellStyle name="Обычный 13 11 2 2 2 4" xfId="35226"/>
    <cellStyle name="Обычный 13 11 2 2 3" xfId="7366"/>
    <cellStyle name="Обычный 13 11 2 2 3 2" xfId="17316"/>
    <cellStyle name="Обычный 13 11 2 2 3 2 2" xfId="47171"/>
    <cellStyle name="Обычный 13 11 2 2 3 3" xfId="27266"/>
    <cellStyle name="Обычный 13 11 2 2 3 3 2" xfId="57121"/>
    <cellStyle name="Обычный 13 11 2 2 3 4" xfId="37221"/>
    <cellStyle name="Обычный 13 11 2 2 4" xfId="10681"/>
    <cellStyle name="Обычный 13 11 2 2 4 2" xfId="40536"/>
    <cellStyle name="Обычный 13 11 2 2 5" xfId="20630"/>
    <cellStyle name="Обычный 13 11 2 2 5 2" xfId="50485"/>
    <cellStyle name="Обычный 13 11 2 2 6" xfId="30585"/>
    <cellStyle name="Обычный 13 11 2 3" xfId="4899"/>
    <cellStyle name="Обычный 13 11 2 3 2" xfId="14851"/>
    <cellStyle name="Обычный 13 11 2 3 2 2" xfId="44706"/>
    <cellStyle name="Обычный 13 11 2 3 3" xfId="24801"/>
    <cellStyle name="Обычный 13 11 2 3 3 2" xfId="54656"/>
    <cellStyle name="Обычный 13 11 2 3 4" xfId="34756"/>
    <cellStyle name="Обычный 13 11 2 4" xfId="7365"/>
    <cellStyle name="Обычный 13 11 2 4 2" xfId="17315"/>
    <cellStyle name="Обычный 13 11 2 4 2 2" xfId="47170"/>
    <cellStyle name="Обычный 13 11 2 4 3" xfId="27265"/>
    <cellStyle name="Обычный 13 11 2 4 3 2" xfId="57120"/>
    <cellStyle name="Обычный 13 11 2 4 4" xfId="37220"/>
    <cellStyle name="Обычный 13 11 2 5" xfId="10680"/>
    <cellStyle name="Обычный 13 11 2 5 2" xfId="40535"/>
    <cellStyle name="Обычный 13 11 2 6" xfId="20629"/>
    <cellStyle name="Обычный 13 11 2 6 2" xfId="50484"/>
    <cellStyle name="Обычный 13 11 2 7" xfId="30584"/>
    <cellStyle name="Обычный 13 11 3" xfId="716"/>
    <cellStyle name="Обычный 13 11 3 2" xfId="5370"/>
    <cellStyle name="Обычный 13 11 3 2 2" xfId="15322"/>
    <cellStyle name="Обычный 13 11 3 2 2 2" xfId="45177"/>
    <cellStyle name="Обычный 13 11 3 2 3" xfId="25272"/>
    <cellStyle name="Обычный 13 11 3 2 3 2" xfId="55127"/>
    <cellStyle name="Обычный 13 11 3 2 4" xfId="35227"/>
    <cellStyle name="Обычный 13 11 3 3" xfId="7367"/>
    <cellStyle name="Обычный 13 11 3 3 2" xfId="17317"/>
    <cellStyle name="Обычный 13 11 3 3 2 2" xfId="47172"/>
    <cellStyle name="Обычный 13 11 3 3 3" xfId="27267"/>
    <cellStyle name="Обычный 13 11 3 3 3 2" xfId="57122"/>
    <cellStyle name="Обычный 13 11 3 3 4" xfId="37222"/>
    <cellStyle name="Обычный 13 11 3 4" xfId="10682"/>
    <cellStyle name="Обычный 13 11 3 4 2" xfId="40537"/>
    <cellStyle name="Обычный 13 11 3 5" xfId="20631"/>
    <cellStyle name="Обычный 13 11 3 5 2" xfId="50486"/>
    <cellStyle name="Обычный 13 11 3 6" xfId="30586"/>
    <cellStyle name="Обычный 13 11 4" xfId="4076"/>
    <cellStyle name="Обычный 13 11 4 2" xfId="14028"/>
    <cellStyle name="Обычный 13 11 4 2 2" xfId="43883"/>
    <cellStyle name="Обычный 13 11 4 3" xfId="23978"/>
    <cellStyle name="Обычный 13 11 4 3 2" xfId="53833"/>
    <cellStyle name="Обычный 13 11 4 4" xfId="33933"/>
    <cellStyle name="Обычный 13 11 5" xfId="7364"/>
    <cellStyle name="Обычный 13 11 5 2" xfId="17314"/>
    <cellStyle name="Обычный 13 11 5 2 2" xfId="47169"/>
    <cellStyle name="Обычный 13 11 5 3" xfId="27264"/>
    <cellStyle name="Обычный 13 11 5 3 2" xfId="57119"/>
    <cellStyle name="Обычный 13 11 5 4" xfId="37219"/>
    <cellStyle name="Обычный 13 11 6" xfId="10679"/>
    <cellStyle name="Обычный 13 11 6 2" xfId="40534"/>
    <cellStyle name="Обычный 13 11 7" xfId="20628"/>
    <cellStyle name="Обычный 13 11 7 2" xfId="50483"/>
    <cellStyle name="Обычный 13 11 8" xfId="30583"/>
    <cellStyle name="Обычный 13 12" xfId="717"/>
    <cellStyle name="Обычный 13 12 2" xfId="718"/>
    <cellStyle name="Обычный 13 12 2 2" xfId="719"/>
    <cellStyle name="Обычный 13 12 2 2 2" xfId="5371"/>
    <cellStyle name="Обычный 13 12 2 2 2 2" xfId="15323"/>
    <cellStyle name="Обычный 13 12 2 2 2 2 2" xfId="45178"/>
    <cellStyle name="Обычный 13 12 2 2 2 3" xfId="25273"/>
    <cellStyle name="Обычный 13 12 2 2 2 3 2" xfId="55128"/>
    <cellStyle name="Обычный 13 12 2 2 2 4" xfId="35228"/>
    <cellStyle name="Обычный 13 12 2 2 3" xfId="7370"/>
    <cellStyle name="Обычный 13 12 2 2 3 2" xfId="17320"/>
    <cellStyle name="Обычный 13 12 2 2 3 2 2" xfId="47175"/>
    <cellStyle name="Обычный 13 12 2 2 3 3" xfId="27270"/>
    <cellStyle name="Обычный 13 12 2 2 3 3 2" xfId="57125"/>
    <cellStyle name="Обычный 13 12 2 2 3 4" xfId="37225"/>
    <cellStyle name="Обычный 13 12 2 2 4" xfId="10685"/>
    <cellStyle name="Обычный 13 12 2 2 4 2" xfId="40540"/>
    <cellStyle name="Обычный 13 12 2 2 5" xfId="20634"/>
    <cellStyle name="Обычный 13 12 2 2 5 2" xfId="50489"/>
    <cellStyle name="Обычный 13 12 2 2 6" xfId="30589"/>
    <cellStyle name="Обычный 13 12 2 3" xfId="4986"/>
    <cellStyle name="Обычный 13 12 2 3 2" xfId="14938"/>
    <cellStyle name="Обычный 13 12 2 3 2 2" xfId="44793"/>
    <cellStyle name="Обычный 13 12 2 3 3" xfId="24888"/>
    <cellStyle name="Обычный 13 12 2 3 3 2" xfId="54743"/>
    <cellStyle name="Обычный 13 12 2 3 4" xfId="34843"/>
    <cellStyle name="Обычный 13 12 2 4" xfId="7369"/>
    <cellStyle name="Обычный 13 12 2 4 2" xfId="17319"/>
    <cellStyle name="Обычный 13 12 2 4 2 2" xfId="47174"/>
    <cellStyle name="Обычный 13 12 2 4 3" xfId="27269"/>
    <cellStyle name="Обычный 13 12 2 4 3 2" xfId="57124"/>
    <cellStyle name="Обычный 13 12 2 4 4" xfId="37224"/>
    <cellStyle name="Обычный 13 12 2 5" xfId="10684"/>
    <cellStyle name="Обычный 13 12 2 5 2" xfId="40539"/>
    <cellStyle name="Обычный 13 12 2 6" xfId="20633"/>
    <cellStyle name="Обычный 13 12 2 6 2" xfId="50488"/>
    <cellStyle name="Обычный 13 12 2 7" xfId="30588"/>
    <cellStyle name="Обычный 13 12 3" xfId="720"/>
    <cellStyle name="Обычный 13 12 3 2" xfId="5372"/>
    <cellStyle name="Обычный 13 12 3 2 2" xfId="15324"/>
    <cellStyle name="Обычный 13 12 3 2 2 2" xfId="45179"/>
    <cellStyle name="Обычный 13 12 3 2 3" xfId="25274"/>
    <cellStyle name="Обычный 13 12 3 2 3 2" xfId="55129"/>
    <cellStyle name="Обычный 13 12 3 2 4" xfId="35229"/>
    <cellStyle name="Обычный 13 12 3 3" xfId="7371"/>
    <cellStyle name="Обычный 13 12 3 3 2" xfId="17321"/>
    <cellStyle name="Обычный 13 12 3 3 2 2" xfId="47176"/>
    <cellStyle name="Обычный 13 12 3 3 3" xfId="27271"/>
    <cellStyle name="Обычный 13 12 3 3 3 2" xfId="57126"/>
    <cellStyle name="Обычный 13 12 3 3 4" xfId="37226"/>
    <cellStyle name="Обычный 13 12 3 4" xfId="10686"/>
    <cellStyle name="Обычный 13 12 3 4 2" xfId="40541"/>
    <cellStyle name="Обычный 13 12 3 5" xfId="20635"/>
    <cellStyle name="Обычный 13 12 3 5 2" xfId="50490"/>
    <cellStyle name="Обычный 13 12 3 6" xfId="30590"/>
    <cellStyle name="Обычный 13 12 4" xfId="4163"/>
    <cellStyle name="Обычный 13 12 4 2" xfId="14115"/>
    <cellStyle name="Обычный 13 12 4 2 2" xfId="43970"/>
    <cellStyle name="Обычный 13 12 4 3" xfId="24065"/>
    <cellStyle name="Обычный 13 12 4 3 2" xfId="53920"/>
    <cellStyle name="Обычный 13 12 4 4" xfId="34020"/>
    <cellStyle name="Обычный 13 12 5" xfId="7368"/>
    <cellStyle name="Обычный 13 12 5 2" xfId="17318"/>
    <cellStyle name="Обычный 13 12 5 2 2" xfId="47173"/>
    <cellStyle name="Обычный 13 12 5 3" xfId="27268"/>
    <cellStyle name="Обычный 13 12 5 3 2" xfId="57123"/>
    <cellStyle name="Обычный 13 12 5 4" xfId="37223"/>
    <cellStyle name="Обычный 13 12 6" xfId="10683"/>
    <cellStyle name="Обычный 13 12 6 2" xfId="40538"/>
    <cellStyle name="Обычный 13 12 7" xfId="20632"/>
    <cellStyle name="Обычный 13 12 7 2" xfId="50487"/>
    <cellStyle name="Обычный 13 12 8" xfId="30587"/>
    <cellStyle name="Обычный 13 13" xfId="721"/>
    <cellStyle name="Обычный 13 13 2" xfId="722"/>
    <cellStyle name="Обычный 13 13 2 2" xfId="5373"/>
    <cellStyle name="Обычный 13 13 2 2 2" xfId="15325"/>
    <cellStyle name="Обычный 13 13 2 2 2 2" xfId="45180"/>
    <cellStyle name="Обычный 13 13 2 2 3" xfId="25275"/>
    <cellStyle name="Обычный 13 13 2 2 3 2" xfId="55130"/>
    <cellStyle name="Обычный 13 13 2 2 4" xfId="35230"/>
    <cellStyle name="Обычный 13 13 2 3" xfId="7373"/>
    <cellStyle name="Обычный 13 13 2 3 2" xfId="17323"/>
    <cellStyle name="Обычный 13 13 2 3 2 2" xfId="47178"/>
    <cellStyle name="Обычный 13 13 2 3 3" xfId="27273"/>
    <cellStyle name="Обычный 13 13 2 3 3 2" xfId="57128"/>
    <cellStyle name="Обычный 13 13 2 3 4" xfId="37228"/>
    <cellStyle name="Обычный 13 13 2 4" xfId="10688"/>
    <cellStyle name="Обычный 13 13 2 4 2" xfId="40543"/>
    <cellStyle name="Обычный 13 13 2 5" xfId="20637"/>
    <cellStyle name="Обычный 13 13 2 5 2" xfId="50492"/>
    <cellStyle name="Обычный 13 13 2 6" xfId="30592"/>
    <cellStyle name="Обычный 13 13 3" xfId="4253"/>
    <cellStyle name="Обычный 13 13 3 2" xfId="14205"/>
    <cellStyle name="Обычный 13 13 3 2 2" xfId="44060"/>
    <cellStyle name="Обычный 13 13 3 3" xfId="24155"/>
    <cellStyle name="Обычный 13 13 3 3 2" xfId="54010"/>
    <cellStyle name="Обычный 13 13 3 4" xfId="34110"/>
    <cellStyle name="Обычный 13 13 4" xfId="7372"/>
    <cellStyle name="Обычный 13 13 4 2" xfId="17322"/>
    <cellStyle name="Обычный 13 13 4 2 2" xfId="47177"/>
    <cellStyle name="Обычный 13 13 4 3" xfId="27272"/>
    <cellStyle name="Обычный 13 13 4 3 2" xfId="57127"/>
    <cellStyle name="Обычный 13 13 4 4" xfId="37227"/>
    <cellStyle name="Обычный 13 13 5" xfId="10687"/>
    <cellStyle name="Обычный 13 13 5 2" xfId="40542"/>
    <cellStyle name="Обычный 13 13 6" xfId="20636"/>
    <cellStyle name="Обычный 13 13 6 2" xfId="50491"/>
    <cellStyle name="Обычный 13 13 7" xfId="30591"/>
    <cellStyle name="Обычный 13 14" xfId="723"/>
    <cellStyle name="Обычный 13 14 2" xfId="5064"/>
    <cellStyle name="Обычный 13 14 2 2" xfId="15016"/>
    <cellStyle name="Обычный 13 14 2 2 2" xfId="44871"/>
    <cellStyle name="Обычный 13 14 2 3" xfId="24966"/>
    <cellStyle name="Обычный 13 14 2 3 2" xfId="54821"/>
    <cellStyle name="Обычный 13 14 2 4" xfId="34921"/>
    <cellStyle name="Обычный 13 14 3" xfId="7374"/>
    <cellStyle name="Обычный 13 14 3 2" xfId="17324"/>
    <cellStyle name="Обычный 13 14 3 2 2" xfId="47179"/>
    <cellStyle name="Обычный 13 14 3 3" xfId="27274"/>
    <cellStyle name="Обычный 13 14 3 3 2" xfId="57129"/>
    <cellStyle name="Обычный 13 14 3 4" xfId="37229"/>
    <cellStyle name="Обычный 13 14 4" xfId="10689"/>
    <cellStyle name="Обычный 13 14 4 2" xfId="40544"/>
    <cellStyle name="Обычный 13 14 5" xfId="20638"/>
    <cellStyle name="Обычный 13 14 5 2" xfId="50493"/>
    <cellStyle name="Обычный 13 14 6" xfId="30593"/>
    <cellStyle name="Обычный 13 15" xfId="3429"/>
    <cellStyle name="Обычный 13 15 2" xfId="13382"/>
    <cellStyle name="Обычный 13 15 2 2" xfId="43237"/>
    <cellStyle name="Обычный 13 15 3" xfId="23332"/>
    <cellStyle name="Обычный 13 15 3 2" xfId="53187"/>
    <cellStyle name="Обычный 13 15 4" xfId="33287"/>
    <cellStyle name="Обычный 13 16" xfId="7358"/>
    <cellStyle name="Обычный 13 16 2" xfId="17308"/>
    <cellStyle name="Обычный 13 16 2 2" xfId="47163"/>
    <cellStyle name="Обычный 13 16 3" xfId="27258"/>
    <cellStyle name="Обычный 13 16 3 2" xfId="57113"/>
    <cellStyle name="Обычный 13 16 4" xfId="37213"/>
    <cellStyle name="Обычный 13 17" xfId="10673"/>
    <cellStyle name="Обычный 13 17 2" xfId="40528"/>
    <cellStyle name="Обычный 13 18" xfId="20622"/>
    <cellStyle name="Обычный 13 18 2" xfId="50477"/>
    <cellStyle name="Обычный 13 19" xfId="30577"/>
    <cellStyle name="Обычный 13 2" xfId="724"/>
    <cellStyle name="Обычный 13 2 10" xfId="7375"/>
    <cellStyle name="Обычный 13 2 10 2" xfId="17325"/>
    <cellStyle name="Обычный 13 2 10 2 2" xfId="47180"/>
    <cellStyle name="Обычный 13 2 10 3" xfId="27275"/>
    <cellStyle name="Обычный 13 2 10 3 2" xfId="57130"/>
    <cellStyle name="Обычный 13 2 10 4" xfId="37230"/>
    <cellStyle name="Обычный 13 2 11" xfId="10690"/>
    <cellStyle name="Обычный 13 2 11 2" xfId="40545"/>
    <cellStyle name="Обычный 13 2 12" xfId="20639"/>
    <cellStyle name="Обычный 13 2 12 2" xfId="50494"/>
    <cellStyle name="Обычный 13 2 13" xfId="30594"/>
    <cellStyle name="Обычный 13 2 2" xfId="725"/>
    <cellStyle name="Обычный 13 2 2 2" xfId="726"/>
    <cellStyle name="Обычный 13 2 2 2 2" xfId="727"/>
    <cellStyle name="Обычный 13 2 2 2 2 2" xfId="728"/>
    <cellStyle name="Обычный 13 2 2 2 2 2 2" xfId="5374"/>
    <cellStyle name="Обычный 13 2 2 2 2 2 2 2" xfId="15326"/>
    <cellStyle name="Обычный 13 2 2 2 2 2 2 2 2" xfId="45181"/>
    <cellStyle name="Обычный 13 2 2 2 2 2 2 3" xfId="25276"/>
    <cellStyle name="Обычный 13 2 2 2 2 2 2 3 2" xfId="55131"/>
    <cellStyle name="Обычный 13 2 2 2 2 2 2 4" xfId="35231"/>
    <cellStyle name="Обычный 13 2 2 2 2 2 3" xfId="7379"/>
    <cellStyle name="Обычный 13 2 2 2 2 2 3 2" xfId="17329"/>
    <cellStyle name="Обычный 13 2 2 2 2 2 3 2 2" xfId="47184"/>
    <cellStyle name="Обычный 13 2 2 2 2 2 3 3" xfId="27279"/>
    <cellStyle name="Обычный 13 2 2 2 2 2 3 3 2" xfId="57134"/>
    <cellStyle name="Обычный 13 2 2 2 2 2 3 4" xfId="37234"/>
    <cellStyle name="Обычный 13 2 2 2 2 2 4" xfId="10694"/>
    <cellStyle name="Обычный 13 2 2 2 2 2 4 2" xfId="40549"/>
    <cellStyle name="Обычный 13 2 2 2 2 2 5" xfId="20643"/>
    <cellStyle name="Обычный 13 2 2 2 2 2 5 2" xfId="50498"/>
    <cellStyle name="Обычный 13 2 2 2 2 2 6" xfId="30598"/>
    <cellStyle name="Обычный 13 2 2 2 2 3" xfId="4621"/>
    <cellStyle name="Обычный 13 2 2 2 2 3 2" xfId="14573"/>
    <cellStyle name="Обычный 13 2 2 2 2 3 2 2" xfId="44428"/>
    <cellStyle name="Обычный 13 2 2 2 2 3 3" xfId="24523"/>
    <cellStyle name="Обычный 13 2 2 2 2 3 3 2" xfId="54378"/>
    <cellStyle name="Обычный 13 2 2 2 2 3 4" xfId="34478"/>
    <cellStyle name="Обычный 13 2 2 2 2 4" xfId="7378"/>
    <cellStyle name="Обычный 13 2 2 2 2 4 2" xfId="17328"/>
    <cellStyle name="Обычный 13 2 2 2 2 4 2 2" xfId="47183"/>
    <cellStyle name="Обычный 13 2 2 2 2 4 3" xfId="27278"/>
    <cellStyle name="Обычный 13 2 2 2 2 4 3 2" xfId="57133"/>
    <cellStyle name="Обычный 13 2 2 2 2 4 4" xfId="37233"/>
    <cellStyle name="Обычный 13 2 2 2 2 5" xfId="10693"/>
    <cellStyle name="Обычный 13 2 2 2 2 5 2" xfId="40548"/>
    <cellStyle name="Обычный 13 2 2 2 2 6" xfId="20642"/>
    <cellStyle name="Обычный 13 2 2 2 2 6 2" xfId="50497"/>
    <cellStyle name="Обычный 13 2 2 2 2 7" xfId="30597"/>
    <cellStyle name="Обычный 13 2 2 2 3" xfId="729"/>
    <cellStyle name="Обычный 13 2 2 2 3 2" xfId="5375"/>
    <cellStyle name="Обычный 13 2 2 2 3 2 2" xfId="15327"/>
    <cellStyle name="Обычный 13 2 2 2 3 2 2 2" xfId="45182"/>
    <cellStyle name="Обычный 13 2 2 2 3 2 3" xfId="25277"/>
    <cellStyle name="Обычный 13 2 2 2 3 2 3 2" xfId="55132"/>
    <cellStyle name="Обычный 13 2 2 2 3 2 4" xfId="35232"/>
    <cellStyle name="Обычный 13 2 2 2 3 3" xfId="7380"/>
    <cellStyle name="Обычный 13 2 2 2 3 3 2" xfId="17330"/>
    <cellStyle name="Обычный 13 2 2 2 3 3 2 2" xfId="47185"/>
    <cellStyle name="Обычный 13 2 2 2 3 3 3" xfId="27280"/>
    <cellStyle name="Обычный 13 2 2 2 3 3 3 2" xfId="57135"/>
    <cellStyle name="Обычный 13 2 2 2 3 3 4" xfId="37235"/>
    <cellStyle name="Обычный 13 2 2 2 3 4" xfId="10695"/>
    <cellStyle name="Обычный 13 2 2 2 3 4 2" xfId="40550"/>
    <cellStyle name="Обычный 13 2 2 2 3 5" xfId="20644"/>
    <cellStyle name="Обычный 13 2 2 2 3 5 2" xfId="50499"/>
    <cellStyle name="Обычный 13 2 2 2 3 6" xfId="30599"/>
    <cellStyle name="Обычный 13 2 2 2 4" xfId="3798"/>
    <cellStyle name="Обычный 13 2 2 2 4 2" xfId="13750"/>
    <cellStyle name="Обычный 13 2 2 2 4 2 2" xfId="43605"/>
    <cellStyle name="Обычный 13 2 2 2 4 3" xfId="23700"/>
    <cellStyle name="Обычный 13 2 2 2 4 3 2" xfId="53555"/>
    <cellStyle name="Обычный 13 2 2 2 4 4" xfId="33655"/>
    <cellStyle name="Обычный 13 2 2 2 5" xfId="7377"/>
    <cellStyle name="Обычный 13 2 2 2 5 2" xfId="17327"/>
    <cellStyle name="Обычный 13 2 2 2 5 2 2" xfId="47182"/>
    <cellStyle name="Обычный 13 2 2 2 5 3" xfId="27277"/>
    <cellStyle name="Обычный 13 2 2 2 5 3 2" xfId="57132"/>
    <cellStyle name="Обычный 13 2 2 2 5 4" xfId="37232"/>
    <cellStyle name="Обычный 13 2 2 2 6" xfId="10692"/>
    <cellStyle name="Обычный 13 2 2 2 6 2" xfId="40547"/>
    <cellStyle name="Обычный 13 2 2 2 7" xfId="20641"/>
    <cellStyle name="Обычный 13 2 2 2 7 2" xfId="50496"/>
    <cellStyle name="Обычный 13 2 2 2 8" xfId="30596"/>
    <cellStyle name="Обычный 13 2 2 3" xfId="730"/>
    <cellStyle name="Обычный 13 2 2 3 2" xfId="731"/>
    <cellStyle name="Обычный 13 2 2 3 2 2" xfId="5376"/>
    <cellStyle name="Обычный 13 2 2 3 2 2 2" xfId="15328"/>
    <cellStyle name="Обычный 13 2 2 3 2 2 2 2" xfId="45183"/>
    <cellStyle name="Обычный 13 2 2 3 2 2 3" xfId="25278"/>
    <cellStyle name="Обычный 13 2 2 3 2 2 3 2" xfId="55133"/>
    <cellStyle name="Обычный 13 2 2 3 2 2 4" xfId="35233"/>
    <cellStyle name="Обычный 13 2 2 3 2 3" xfId="7382"/>
    <cellStyle name="Обычный 13 2 2 3 2 3 2" xfId="17332"/>
    <cellStyle name="Обычный 13 2 2 3 2 3 2 2" xfId="47187"/>
    <cellStyle name="Обычный 13 2 2 3 2 3 3" xfId="27282"/>
    <cellStyle name="Обычный 13 2 2 3 2 3 3 2" xfId="57137"/>
    <cellStyle name="Обычный 13 2 2 3 2 3 4" xfId="37237"/>
    <cellStyle name="Обычный 13 2 2 3 2 4" xfId="10697"/>
    <cellStyle name="Обычный 13 2 2 3 2 4 2" xfId="40552"/>
    <cellStyle name="Обычный 13 2 2 3 2 5" xfId="20646"/>
    <cellStyle name="Обычный 13 2 2 3 2 5 2" xfId="50501"/>
    <cellStyle name="Обычный 13 2 2 3 2 6" xfId="30601"/>
    <cellStyle name="Обычный 13 2 2 3 3" xfId="4406"/>
    <cellStyle name="Обычный 13 2 2 3 3 2" xfId="14358"/>
    <cellStyle name="Обычный 13 2 2 3 3 2 2" xfId="44213"/>
    <cellStyle name="Обычный 13 2 2 3 3 3" xfId="24308"/>
    <cellStyle name="Обычный 13 2 2 3 3 3 2" xfId="54163"/>
    <cellStyle name="Обычный 13 2 2 3 3 4" xfId="34263"/>
    <cellStyle name="Обычный 13 2 2 3 4" xfId="7381"/>
    <cellStyle name="Обычный 13 2 2 3 4 2" xfId="17331"/>
    <cellStyle name="Обычный 13 2 2 3 4 2 2" xfId="47186"/>
    <cellStyle name="Обычный 13 2 2 3 4 3" xfId="27281"/>
    <cellStyle name="Обычный 13 2 2 3 4 3 2" xfId="57136"/>
    <cellStyle name="Обычный 13 2 2 3 4 4" xfId="37236"/>
    <cellStyle name="Обычный 13 2 2 3 5" xfId="10696"/>
    <cellStyle name="Обычный 13 2 2 3 5 2" xfId="40551"/>
    <cellStyle name="Обычный 13 2 2 3 6" xfId="20645"/>
    <cellStyle name="Обычный 13 2 2 3 6 2" xfId="50500"/>
    <cellStyle name="Обычный 13 2 2 3 7" xfId="30600"/>
    <cellStyle name="Обычный 13 2 2 4" xfId="732"/>
    <cellStyle name="Обычный 13 2 2 4 2" xfId="5377"/>
    <cellStyle name="Обычный 13 2 2 4 2 2" xfId="15329"/>
    <cellStyle name="Обычный 13 2 2 4 2 2 2" xfId="45184"/>
    <cellStyle name="Обычный 13 2 2 4 2 3" xfId="25279"/>
    <cellStyle name="Обычный 13 2 2 4 2 3 2" xfId="55134"/>
    <cellStyle name="Обычный 13 2 2 4 2 4" xfId="35234"/>
    <cellStyle name="Обычный 13 2 2 4 3" xfId="7383"/>
    <cellStyle name="Обычный 13 2 2 4 3 2" xfId="17333"/>
    <cellStyle name="Обычный 13 2 2 4 3 2 2" xfId="47188"/>
    <cellStyle name="Обычный 13 2 2 4 3 3" xfId="27283"/>
    <cellStyle name="Обычный 13 2 2 4 3 3 2" xfId="57138"/>
    <cellStyle name="Обычный 13 2 2 4 3 4" xfId="37238"/>
    <cellStyle name="Обычный 13 2 2 4 4" xfId="10698"/>
    <cellStyle name="Обычный 13 2 2 4 4 2" xfId="40553"/>
    <cellStyle name="Обычный 13 2 2 4 5" xfId="20647"/>
    <cellStyle name="Обычный 13 2 2 4 5 2" xfId="50502"/>
    <cellStyle name="Обычный 13 2 2 4 6" xfId="30602"/>
    <cellStyle name="Обычный 13 2 2 5" xfId="3583"/>
    <cellStyle name="Обычный 13 2 2 5 2" xfId="13535"/>
    <cellStyle name="Обычный 13 2 2 5 2 2" xfId="43390"/>
    <cellStyle name="Обычный 13 2 2 5 3" xfId="23485"/>
    <cellStyle name="Обычный 13 2 2 5 3 2" xfId="53340"/>
    <cellStyle name="Обычный 13 2 2 5 4" xfId="33440"/>
    <cellStyle name="Обычный 13 2 2 6" xfId="7376"/>
    <cellStyle name="Обычный 13 2 2 6 2" xfId="17326"/>
    <cellStyle name="Обычный 13 2 2 6 2 2" xfId="47181"/>
    <cellStyle name="Обычный 13 2 2 6 3" xfId="27276"/>
    <cellStyle name="Обычный 13 2 2 6 3 2" xfId="57131"/>
    <cellStyle name="Обычный 13 2 2 6 4" xfId="37231"/>
    <cellStyle name="Обычный 13 2 2 7" xfId="10691"/>
    <cellStyle name="Обычный 13 2 2 7 2" xfId="40546"/>
    <cellStyle name="Обычный 13 2 2 8" xfId="20640"/>
    <cellStyle name="Обычный 13 2 2 8 2" xfId="50495"/>
    <cellStyle name="Обычный 13 2 2 9" xfId="30595"/>
    <cellStyle name="Обычный 13 2 3" xfId="733"/>
    <cellStyle name="Обычный 13 2 3 2" xfId="734"/>
    <cellStyle name="Обычный 13 2 3 2 2" xfId="735"/>
    <cellStyle name="Обычный 13 2 3 2 2 2" xfId="736"/>
    <cellStyle name="Обычный 13 2 3 2 2 2 2" xfId="5378"/>
    <cellStyle name="Обычный 13 2 3 2 2 2 2 2" xfId="15330"/>
    <cellStyle name="Обычный 13 2 3 2 2 2 2 2 2" xfId="45185"/>
    <cellStyle name="Обычный 13 2 3 2 2 2 2 3" xfId="25280"/>
    <cellStyle name="Обычный 13 2 3 2 2 2 2 3 2" xfId="55135"/>
    <cellStyle name="Обычный 13 2 3 2 2 2 2 4" xfId="35235"/>
    <cellStyle name="Обычный 13 2 3 2 2 2 3" xfId="7387"/>
    <cellStyle name="Обычный 13 2 3 2 2 2 3 2" xfId="17337"/>
    <cellStyle name="Обычный 13 2 3 2 2 2 3 2 2" xfId="47192"/>
    <cellStyle name="Обычный 13 2 3 2 2 2 3 3" xfId="27287"/>
    <cellStyle name="Обычный 13 2 3 2 2 2 3 3 2" xfId="57142"/>
    <cellStyle name="Обычный 13 2 3 2 2 2 3 4" xfId="37242"/>
    <cellStyle name="Обычный 13 2 3 2 2 2 4" xfId="10702"/>
    <cellStyle name="Обычный 13 2 3 2 2 2 4 2" xfId="40557"/>
    <cellStyle name="Обычный 13 2 3 2 2 2 5" xfId="20651"/>
    <cellStyle name="Обычный 13 2 3 2 2 2 5 2" xfId="50506"/>
    <cellStyle name="Обычный 13 2 3 2 2 2 6" xfId="30606"/>
    <cellStyle name="Обычный 13 2 3 2 2 3" xfId="4622"/>
    <cellStyle name="Обычный 13 2 3 2 2 3 2" xfId="14574"/>
    <cellStyle name="Обычный 13 2 3 2 2 3 2 2" xfId="44429"/>
    <cellStyle name="Обычный 13 2 3 2 2 3 3" xfId="24524"/>
    <cellStyle name="Обычный 13 2 3 2 2 3 3 2" xfId="54379"/>
    <cellStyle name="Обычный 13 2 3 2 2 3 4" xfId="34479"/>
    <cellStyle name="Обычный 13 2 3 2 2 4" xfId="7386"/>
    <cellStyle name="Обычный 13 2 3 2 2 4 2" xfId="17336"/>
    <cellStyle name="Обычный 13 2 3 2 2 4 2 2" xfId="47191"/>
    <cellStyle name="Обычный 13 2 3 2 2 4 3" xfId="27286"/>
    <cellStyle name="Обычный 13 2 3 2 2 4 3 2" xfId="57141"/>
    <cellStyle name="Обычный 13 2 3 2 2 4 4" xfId="37241"/>
    <cellStyle name="Обычный 13 2 3 2 2 5" xfId="10701"/>
    <cellStyle name="Обычный 13 2 3 2 2 5 2" xfId="40556"/>
    <cellStyle name="Обычный 13 2 3 2 2 6" xfId="20650"/>
    <cellStyle name="Обычный 13 2 3 2 2 6 2" xfId="50505"/>
    <cellStyle name="Обычный 13 2 3 2 2 7" xfId="30605"/>
    <cellStyle name="Обычный 13 2 3 2 3" xfId="737"/>
    <cellStyle name="Обычный 13 2 3 2 3 2" xfId="5379"/>
    <cellStyle name="Обычный 13 2 3 2 3 2 2" xfId="15331"/>
    <cellStyle name="Обычный 13 2 3 2 3 2 2 2" xfId="45186"/>
    <cellStyle name="Обычный 13 2 3 2 3 2 3" xfId="25281"/>
    <cellStyle name="Обычный 13 2 3 2 3 2 3 2" xfId="55136"/>
    <cellStyle name="Обычный 13 2 3 2 3 2 4" xfId="35236"/>
    <cellStyle name="Обычный 13 2 3 2 3 3" xfId="7388"/>
    <cellStyle name="Обычный 13 2 3 2 3 3 2" xfId="17338"/>
    <cellStyle name="Обычный 13 2 3 2 3 3 2 2" xfId="47193"/>
    <cellStyle name="Обычный 13 2 3 2 3 3 3" xfId="27288"/>
    <cellStyle name="Обычный 13 2 3 2 3 3 3 2" xfId="57143"/>
    <cellStyle name="Обычный 13 2 3 2 3 3 4" xfId="37243"/>
    <cellStyle name="Обычный 13 2 3 2 3 4" xfId="10703"/>
    <cellStyle name="Обычный 13 2 3 2 3 4 2" xfId="40558"/>
    <cellStyle name="Обычный 13 2 3 2 3 5" xfId="20652"/>
    <cellStyle name="Обычный 13 2 3 2 3 5 2" xfId="50507"/>
    <cellStyle name="Обычный 13 2 3 2 3 6" xfId="30607"/>
    <cellStyle name="Обычный 13 2 3 2 4" xfId="3799"/>
    <cellStyle name="Обычный 13 2 3 2 4 2" xfId="13751"/>
    <cellStyle name="Обычный 13 2 3 2 4 2 2" xfId="43606"/>
    <cellStyle name="Обычный 13 2 3 2 4 3" xfId="23701"/>
    <cellStyle name="Обычный 13 2 3 2 4 3 2" xfId="53556"/>
    <cellStyle name="Обычный 13 2 3 2 4 4" xfId="33656"/>
    <cellStyle name="Обычный 13 2 3 2 5" xfId="7385"/>
    <cellStyle name="Обычный 13 2 3 2 5 2" xfId="17335"/>
    <cellStyle name="Обычный 13 2 3 2 5 2 2" xfId="47190"/>
    <cellStyle name="Обычный 13 2 3 2 5 3" xfId="27285"/>
    <cellStyle name="Обычный 13 2 3 2 5 3 2" xfId="57140"/>
    <cellStyle name="Обычный 13 2 3 2 5 4" xfId="37240"/>
    <cellStyle name="Обычный 13 2 3 2 6" xfId="10700"/>
    <cellStyle name="Обычный 13 2 3 2 6 2" xfId="40555"/>
    <cellStyle name="Обычный 13 2 3 2 7" xfId="20649"/>
    <cellStyle name="Обычный 13 2 3 2 7 2" xfId="50504"/>
    <cellStyle name="Обычный 13 2 3 2 8" xfId="30604"/>
    <cellStyle name="Обычный 13 2 3 3" xfId="738"/>
    <cellStyle name="Обычный 13 2 3 3 2" xfId="739"/>
    <cellStyle name="Обычный 13 2 3 3 2 2" xfId="5380"/>
    <cellStyle name="Обычный 13 2 3 3 2 2 2" xfId="15332"/>
    <cellStyle name="Обычный 13 2 3 3 2 2 2 2" xfId="45187"/>
    <cellStyle name="Обычный 13 2 3 3 2 2 3" xfId="25282"/>
    <cellStyle name="Обычный 13 2 3 3 2 2 3 2" xfId="55137"/>
    <cellStyle name="Обычный 13 2 3 3 2 2 4" xfId="35237"/>
    <cellStyle name="Обычный 13 2 3 3 2 3" xfId="7390"/>
    <cellStyle name="Обычный 13 2 3 3 2 3 2" xfId="17340"/>
    <cellStyle name="Обычный 13 2 3 3 2 3 2 2" xfId="47195"/>
    <cellStyle name="Обычный 13 2 3 3 2 3 3" xfId="27290"/>
    <cellStyle name="Обычный 13 2 3 3 2 3 3 2" xfId="57145"/>
    <cellStyle name="Обычный 13 2 3 3 2 3 4" xfId="37245"/>
    <cellStyle name="Обычный 13 2 3 3 2 4" xfId="10705"/>
    <cellStyle name="Обычный 13 2 3 3 2 4 2" xfId="40560"/>
    <cellStyle name="Обычный 13 2 3 3 2 5" xfId="20654"/>
    <cellStyle name="Обычный 13 2 3 3 2 5 2" xfId="50509"/>
    <cellStyle name="Обычный 13 2 3 3 2 6" xfId="30609"/>
    <cellStyle name="Обычный 13 2 3 3 3" xfId="4490"/>
    <cellStyle name="Обычный 13 2 3 3 3 2" xfId="14442"/>
    <cellStyle name="Обычный 13 2 3 3 3 2 2" xfId="44297"/>
    <cellStyle name="Обычный 13 2 3 3 3 3" xfId="24392"/>
    <cellStyle name="Обычный 13 2 3 3 3 3 2" xfId="54247"/>
    <cellStyle name="Обычный 13 2 3 3 3 4" xfId="34347"/>
    <cellStyle name="Обычный 13 2 3 3 4" xfId="7389"/>
    <cellStyle name="Обычный 13 2 3 3 4 2" xfId="17339"/>
    <cellStyle name="Обычный 13 2 3 3 4 2 2" xfId="47194"/>
    <cellStyle name="Обычный 13 2 3 3 4 3" xfId="27289"/>
    <cellStyle name="Обычный 13 2 3 3 4 3 2" xfId="57144"/>
    <cellStyle name="Обычный 13 2 3 3 4 4" xfId="37244"/>
    <cellStyle name="Обычный 13 2 3 3 5" xfId="10704"/>
    <cellStyle name="Обычный 13 2 3 3 5 2" xfId="40559"/>
    <cellStyle name="Обычный 13 2 3 3 6" xfId="20653"/>
    <cellStyle name="Обычный 13 2 3 3 6 2" xfId="50508"/>
    <cellStyle name="Обычный 13 2 3 3 7" xfId="30608"/>
    <cellStyle name="Обычный 13 2 3 4" xfId="740"/>
    <cellStyle name="Обычный 13 2 3 4 2" xfId="5381"/>
    <cellStyle name="Обычный 13 2 3 4 2 2" xfId="15333"/>
    <cellStyle name="Обычный 13 2 3 4 2 2 2" xfId="45188"/>
    <cellStyle name="Обычный 13 2 3 4 2 3" xfId="25283"/>
    <cellStyle name="Обычный 13 2 3 4 2 3 2" xfId="55138"/>
    <cellStyle name="Обычный 13 2 3 4 2 4" xfId="35238"/>
    <cellStyle name="Обычный 13 2 3 4 3" xfId="7391"/>
    <cellStyle name="Обычный 13 2 3 4 3 2" xfId="17341"/>
    <cellStyle name="Обычный 13 2 3 4 3 2 2" xfId="47196"/>
    <cellStyle name="Обычный 13 2 3 4 3 3" xfId="27291"/>
    <cellStyle name="Обычный 13 2 3 4 3 3 2" xfId="57146"/>
    <cellStyle name="Обычный 13 2 3 4 3 4" xfId="37246"/>
    <cellStyle name="Обычный 13 2 3 4 4" xfId="10706"/>
    <cellStyle name="Обычный 13 2 3 4 4 2" xfId="40561"/>
    <cellStyle name="Обычный 13 2 3 4 5" xfId="20655"/>
    <cellStyle name="Обычный 13 2 3 4 5 2" xfId="50510"/>
    <cellStyle name="Обычный 13 2 3 4 6" xfId="30610"/>
    <cellStyle name="Обычный 13 2 3 5" xfId="3667"/>
    <cellStyle name="Обычный 13 2 3 5 2" xfId="13619"/>
    <cellStyle name="Обычный 13 2 3 5 2 2" xfId="43474"/>
    <cellStyle name="Обычный 13 2 3 5 3" xfId="23569"/>
    <cellStyle name="Обычный 13 2 3 5 3 2" xfId="53424"/>
    <cellStyle name="Обычный 13 2 3 5 4" xfId="33524"/>
    <cellStyle name="Обычный 13 2 3 6" xfId="7384"/>
    <cellStyle name="Обычный 13 2 3 6 2" xfId="17334"/>
    <cellStyle name="Обычный 13 2 3 6 2 2" xfId="47189"/>
    <cellStyle name="Обычный 13 2 3 6 3" xfId="27284"/>
    <cellStyle name="Обычный 13 2 3 6 3 2" xfId="57139"/>
    <cellStyle name="Обычный 13 2 3 6 4" xfId="37239"/>
    <cellStyle name="Обычный 13 2 3 7" xfId="10699"/>
    <cellStyle name="Обычный 13 2 3 7 2" xfId="40554"/>
    <cellStyle name="Обычный 13 2 3 8" xfId="20648"/>
    <cellStyle name="Обычный 13 2 3 8 2" xfId="50503"/>
    <cellStyle name="Обычный 13 2 3 9" xfId="30603"/>
    <cellStyle name="Обычный 13 2 4" xfId="741"/>
    <cellStyle name="Обычный 13 2 4 2" xfId="742"/>
    <cellStyle name="Обычный 13 2 4 2 2" xfId="743"/>
    <cellStyle name="Обычный 13 2 4 2 2 2" xfId="5382"/>
    <cellStyle name="Обычный 13 2 4 2 2 2 2" xfId="15334"/>
    <cellStyle name="Обычный 13 2 4 2 2 2 2 2" xfId="45189"/>
    <cellStyle name="Обычный 13 2 4 2 2 2 3" xfId="25284"/>
    <cellStyle name="Обычный 13 2 4 2 2 2 3 2" xfId="55139"/>
    <cellStyle name="Обычный 13 2 4 2 2 2 4" xfId="35239"/>
    <cellStyle name="Обычный 13 2 4 2 2 3" xfId="7394"/>
    <cellStyle name="Обычный 13 2 4 2 2 3 2" xfId="17344"/>
    <cellStyle name="Обычный 13 2 4 2 2 3 2 2" xfId="47199"/>
    <cellStyle name="Обычный 13 2 4 2 2 3 3" xfId="27294"/>
    <cellStyle name="Обычный 13 2 4 2 2 3 3 2" xfId="57149"/>
    <cellStyle name="Обычный 13 2 4 2 2 3 4" xfId="37249"/>
    <cellStyle name="Обычный 13 2 4 2 2 4" xfId="10709"/>
    <cellStyle name="Обычный 13 2 4 2 2 4 2" xfId="40564"/>
    <cellStyle name="Обычный 13 2 4 2 2 5" xfId="20658"/>
    <cellStyle name="Обычный 13 2 4 2 2 5 2" xfId="50513"/>
    <cellStyle name="Обычный 13 2 4 2 2 6" xfId="30613"/>
    <cellStyle name="Обычный 13 2 4 2 3" xfId="4620"/>
    <cellStyle name="Обычный 13 2 4 2 3 2" xfId="14572"/>
    <cellStyle name="Обычный 13 2 4 2 3 2 2" xfId="44427"/>
    <cellStyle name="Обычный 13 2 4 2 3 3" xfId="24522"/>
    <cellStyle name="Обычный 13 2 4 2 3 3 2" xfId="54377"/>
    <cellStyle name="Обычный 13 2 4 2 3 4" xfId="34477"/>
    <cellStyle name="Обычный 13 2 4 2 4" xfId="7393"/>
    <cellStyle name="Обычный 13 2 4 2 4 2" xfId="17343"/>
    <cellStyle name="Обычный 13 2 4 2 4 2 2" xfId="47198"/>
    <cellStyle name="Обычный 13 2 4 2 4 3" xfId="27293"/>
    <cellStyle name="Обычный 13 2 4 2 4 3 2" xfId="57148"/>
    <cellStyle name="Обычный 13 2 4 2 4 4" xfId="37248"/>
    <cellStyle name="Обычный 13 2 4 2 5" xfId="10708"/>
    <cellStyle name="Обычный 13 2 4 2 5 2" xfId="40563"/>
    <cellStyle name="Обычный 13 2 4 2 6" xfId="20657"/>
    <cellStyle name="Обычный 13 2 4 2 6 2" xfId="50512"/>
    <cellStyle name="Обычный 13 2 4 2 7" xfId="30612"/>
    <cellStyle name="Обычный 13 2 4 3" xfId="744"/>
    <cellStyle name="Обычный 13 2 4 3 2" xfId="5383"/>
    <cellStyle name="Обычный 13 2 4 3 2 2" xfId="15335"/>
    <cellStyle name="Обычный 13 2 4 3 2 2 2" xfId="45190"/>
    <cellStyle name="Обычный 13 2 4 3 2 3" xfId="25285"/>
    <cellStyle name="Обычный 13 2 4 3 2 3 2" xfId="55140"/>
    <cellStyle name="Обычный 13 2 4 3 2 4" xfId="35240"/>
    <cellStyle name="Обычный 13 2 4 3 3" xfId="7395"/>
    <cellStyle name="Обычный 13 2 4 3 3 2" xfId="17345"/>
    <cellStyle name="Обычный 13 2 4 3 3 2 2" xfId="47200"/>
    <cellStyle name="Обычный 13 2 4 3 3 3" xfId="27295"/>
    <cellStyle name="Обычный 13 2 4 3 3 3 2" xfId="57150"/>
    <cellStyle name="Обычный 13 2 4 3 3 4" xfId="37250"/>
    <cellStyle name="Обычный 13 2 4 3 4" xfId="10710"/>
    <cellStyle name="Обычный 13 2 4 3 4 2" xfId="40565"/>
    <cellStyle name="Обычный 13 2 4 3 5" xfId="20659"/>
    <cellStyle name="Обычный 13 2 4 3 5 2" xfId="50514"/>
    <cellStyle name="Обычный 13 2 4 3 6" xfId="30614"/>
    <cellStyle name="Обычный 13 2 4 4" xfId="3797"/>
    <cellStyle name="Обычный 13 2 4 4 2" xfId="13749"/>
    <cellStyle name="Обычный 13 2 4 4 2 2" xfId="43604"/>
    <cellStyle name="Обычный 13 2 4 4 3" xfId="23699"/>
    <cellStyle name="Обычный 13 2 4 4 3 2" xfId="53554"/>
    <cellStyle name="Обычный 13 2 4 4 4" xfId="33654"/>
    <cellStyle name="Обычный 13 2 4 5" xfId="7392"/>
    <cellStyle name="Обычный 13 2 4 5 2" xfId="17342"/>
    <cellStyle name="Обычный 13 2 4 5 2 2" xfId="47197"/>
    <cellStyle name="Обычный 13 2 4 5 3" xfId="27292"/>
    <cellStyle name="Обычный 13 2 4 5 3 2" xfId="57147"/>
    <cellStyle name="Обычный 13 2 4 5 4" xfId="37247"/>
    <cellStyle name="Обычный 13 2 4 6" xfId="10707"/>
    <cellStyle name="Обычный 13 2 4 6 2" xfId="40562"/>
    <cellStyle name="Обычный 13 2 4 7" xfId="20656"/>
    <cellStyle name="Обычный 13 2 4 7 2" xfId="50511"/>
    <cellStyle name="Обычный 13 2 4 8" xfId="30611"/>
    <cellStyle name="Обычный 13 2 5" xfId="745"/>
    <cellStyle name="Обычный 13 2 5 2" xfId="746"/>
    <cellStyle name="Обычный 13 2 5 2 2" xfId="747"/>
    <cellStyle name="Обычный 13 2 5 2 2 2" xfId="5384"/>
    <cellStyle name="Обычный 13 2 5 2 2 2 2" xfId="15336"/>
    <cellStyle name="Обычный 13 2 5 2 2 2 2 2" xfId="45191"/>
    <cellStyle name="Обычный 13 2 5 2 2 2 3" xfId="25286"/>
    <cellStyle name="Обычный 13 2 5 2 2 2 3 2" xfId="55141"/>
    <cellStyle name="Обычный 13 2 5 2 2 2 4" xfId="35241"/>
    <cellStyle name="Обычный 13 2 5 2 2 3" xfId="7398"/>
    <cellStyle name="Обычный 13 2 5 2 2 3 2" xfId="17348"/>
    <cellStyle name="Обычный 13 2 5 2 2 3 2 2" xfId="47203"/>
    <cellStyle name="Обычный 13 2 5 2 2 3 3" xfId="27298"/>
    <cellStyle name="Обычный 13 2 5 2 2 3 3 2" xfId="57153"/>
    <cellStyle name="Обычный 13 2 5 2 2 3 4" xfId="37253"/>
    <cellStyle name="Обычный 13 2 5 2 2 4" xfId="10713"/>
    <cellStyle name="Обычный 13 2 5 2 2 4 2" xfId="40568"/>
    <cellStyle name="Обычный 13 2 5 2 2 5" xfId="20662"/>
    <cellStyle name="Обычный 13 2 5 2 2 5 2" xfId="50517"/>
    <cellStyle name="Обычный 13 2 5 2 2 6" xfId="30617"/>
    <cellStyle name="Обычный 13 2 5 2 3" xfId="4900"/>
    <cellStyle name="Обычный 13 2 5 2 3 2" xfId="14852"/>
    <cellStyle name="Обычный 13 2 5 2 3 2 2" xfId="44707"/>
    <cellStyle name="Обычный 13 2 5 2 3 3" xfId="24802"/>
    <cellStyle name="Обычный 13 2 5 2 3 3 2" xfId="54657"/>
    <cellStyle name="Обычный 13 2 5 2 3 4" xfId="34757"/>
    <cellStyle name="Обычный 13 2 5 2 4" xfId="7397"/>
    <cellStyle name="Обычный 13 2 5 2 4 2" xfId="17347"/>
    <cellStyle name="Обычный 13 2 5 2 4 2 2" xfId="47202"/>
    <cellStyle name="Обычный 13 2 5 2 4 3" xfId="27297"/>
    <cellStyle name="Обычный 13 2 5 2 4 3 2" xfId="57152"/>
    <cellStyle name="Обычный 13 2 5 2 4 4" xfId="37252"/>
    <cellStyle name="Обычный 13 2 5 2 5" xfId="10712"/>
    <cellStyle name="Обычный 13 2 5 2 5 2" xfId="40567"/>
    <cellStyle name="Обычный 13 2 5 2 6" xfId="20661"/>
    <cellStyle name="Обычный 13 2 5 2 6 2" xfId="50516"/>
    <cellStyle name="Обычный 13 2 5 2 7" xfId="30616"/>
    <cellStyle name="Обычный 13 2 5 3" xfId="748"/>
    <cellStyle name="Обычный 13 2 5 3 2" xfId="5385"/>
    <cellStyle name="Обычный 13 2 5 3 2 2" xfId="15337"/>
    <cellStyle name="Обычный 13 2 5 3 2 2 2" xfId="45192"/>
    <cellStyle name="Обычный 13 2 5 3 2 3" xfId="25287"/>
    <cellStyle name="Обычный 13 2 5 3 2 3 2" xfId="55142"/>
    <cellStyle name="Обычный 13 2 5 3 2 4" xfId="35242"/>
    <cellStyle name="Обычный 13 2 5 3 3" xfId="7399"/>
    <cellStyle name="Обычный 13 2 5 3 3 2" xfId="17349"/>
    <cellStyle name="Обычный 13 2 5 3 3 2 2" xfId="47204"/>
    <cellStyle name="Обычный 13 2 5 3 3 3" xfId="27299"/>
    <cellStyle name="Обычный 13 2 5 3 3 3 2" xfId="57154"/>
    <cellStyle name="Обычный 13 2 5 3 3 4" xfId="37254"/>
    <cellStyle name="Обычный 13 2 5 3 4" xfId="10714"/>
    <cellStyle name="Обычный 13 2 5 3 4 2" xfId="40569"/>
    <cellStyle name="Обычный 13 2 5 3 5" xfId="20663"/>
    <cellStyle name="Обычный 13 2 5 3 5 2" xfId="50518"/>
    <cellStyle name="Обычный 13 2 5 3 6" xfId="30618"/>
    <cellStyle name="Обычный 13 2 5 4" xfId="4077"/>
    <cellStyle name="Обычный 13 2 5 4 2" xfId="14029"/>
    <cellStyle name="Обычный 13 2 5 4 2 2" xfId="43884"/>
    <cellStyle name="Обычный 13 2 5 4 3" xfId="23979"/>
    <cellStyle name="Обычный 13 2 5 4 3 2" xfId="53834"/>
    <cellStyle name="Обычный 13 2 5 4 4" xfId="33934"/>
    <cellStyle name="Обычный 13 2 5 5" xfId="7396"/>
    <cellStyle name="Обычный 13 2 5 5 2" xfId="17346"/>
    <cellStyle name="Обычный 13 2 5 5 2 2" xfId="47201"/>
    <cellStyle name="Обычный 13 2 5 5 3" xfId="27296"/>
    <cellStyle name="Обычный 13 2 5 5 3 2" xfId="57151"/>
    <cellStyle name="Обычный 13 2 5 5 4" xfId="37251"/>
    <cellStyle name="Обычный 13 2 5 6" xfId="10711"/>
    <cellStyle name="Обычный 13 2 5 6 2" xfId="40566"/>
    <cellStyle name="Обычный 13 2 5 7" xfId="20660"/>
    <cellStyle name="Обычный 13 2 5 7 2" xfId="50515"/>
    <cellStyle name="Обычный 13 2 5 8" xfId="30615"/>
    <cellStyle name="Обычный 13 2 6" xfId="749"/>
    <cellStyle name="Обычный 13 2 6 2" xfId="750"/>
    <cellStyle name="Обычный 13 2 6 2 2" xfId="751"/>
    <cellStyle name="Обычный 13 2 6 2 2 2" xfId="5386"/>
    <cellStyle name="Обычный 13 2 6 2 2 2 2" xfId="15338"/>
    <cellStyle name="Обычный 13 2 6 2 2 2 2 2" xfId="45193"/>
    <cellStyle name="Обычный 13 2 6 2 2 2 3" xfId="25288"/>
    <cellStyle name="Обычный 13 2 6 2 2 2 3 2" xfId="55143"/>
    <cellStyle name="Обычный 13 2 6 2 2 2 4" xfId="35243"/>
    <cellStyle name="Обычный 13 2 6 2 2 3" xfId="7402"/>
    <cellStyle name="Обычный 13 2 6 2 2 3 2" xfId="17352"/>
    <cellStyle name="Обычный 13 2 6 2 2 3 2 2" xfId="47207"/>
    <cellStyle name="Обычный 13 2 6 2 2 3 3" xfId="27302"/>
    <cellStyle name="Обычный 13 2 6 2 2 3 3 2" xfId="57157"/>
    <cellStyle name="Обычный 13 2 6 2 2 3 4" xfId="37257"/>
    <cellStyle name="Обычный 13 2 6 2 2 4" xfId="10717"/>
    <cellStyle name="Обычный 13 2 6 2 2 4 2" xfId="40572"/>
    <cellStyle name="Обычный 13 2 6 2 2 5" xfId="20666"/>
    <cellStyle name="Обычный 13 2 6 2 2 5 2" xfId="50521"/>
    <cellStyle name="Обычный 13 2 6 2 2 6" xfId="30621"/>
    <cellStyle name="Обычный 13 2 6 2 3" xfId="4987"/>
    <cellStyle name="Обычный 13 2 6 2 3 2" xfId="14939"/>
    <cellStyle name="Обычный 13 2 6 2 3 2 2" xfId="44794"/>
    <cellStyle name="Обычный 13 2 6 2 3 3" xfId="24889"/>
    <cellStyle name="Обычный 13 2 6 2 3 3 2" xfId="54744"/>
    <cellStyle name="Обычный 13 2 6 2 3 4" xfId="34844"/>
    <cellStyle name="Обычный 13 2 6 2 4" xfId="7401"/>
    <cellStyle name="Обычный 13 2 6 2 4 2" xfId="17351"/>
    <cellStyle name="Обычный 13 2 6 2 4 2 2" xfId="47206"/>
    <cellStyle name="Обычный 13 2 6 2 4 3" xfId="27301"/>
    <cellStyle name="Обычный 13 2 6 2 4 3 2" xfId="57156"/>
    <cellStyle name="Обычный 13 2 6 2 4 4" xfId="37256"/>
    <cellStyle name="Обычный 13 2 6 2 5" xfId="10716"/>
    <cellStyle name="Обычный 13 2 6 2 5 2" xfId="40571"/>
    <cellStyle name="Обычный 13 2 6 2 6" xfId="20665"/>
    <cellStyle name="Обычный 13 2 6 2 6 2" xfId="50520"/>
    <cellStyle name="Обычный 13 2 6 2 7" xfId="30620"/>
    <cellStyle name="Обычный 13 2 6 3" xfId="752"/>
    <cellStyle name="Обычный 13 2 6 3 2" xfId="5387"/>
    <cellStyle name="Обычный 13 2 6 3 2 2" xfId="15339"/>
    <cellStyle name="Обычный 13 2 6 3 2 2 2" xfId="45194"/>
    <cellStyle name="Обычный 13 2 6 3 2 3" xfId="25289"/>
    <cellStyle name="Обычный 13 2 6 3 2 3 2" xfId="55144"/>
    <cellStyle name="Обычный 13 2 6 3 2 4" xfId="35244"/>
    <cellStyle name="Обычный 13 2 6 3 3" xfId="7403"/>
    <cellStyle name="Обычный 13 2 6 3 3 2" xfId="17353"/>
    <cellStyle name="Обычный 13 2 6 3 3 2 2" xfId="47208"/>
    <cellStyle name="Обычный 13 2 6 3 3 3" xfId="27303"/>
    <cellStyle name="Обычный 13 2 6 3 3 3 2" xfId="57158"/>
    <cellStyle name="Обычный 13 2 6 3 3 4" xfId="37258"/>
    <cellStyle name="Обычный 13 2 6 3 4" xfId="10718"/>
    <cellStyle name="Обычный 13 2 6 3 4 2" xfId="40573"/>
    <cellStyle name="Обычный 13 2 6 3 5" xfId="20667"/>
    <cellStyle name="Обычный 13 2 6 3 5 2" xfId="50522"/>
    <cellStyle name="Обычный 13 2 6 3 6" xfId="30622"/>
    <cellStyle name="Обычный 13 2 6 4" xfId="4164"/>
    <cellStyle name="Обычный 13 2 6 4 2" xfId="14116"/>
    <cellStyle name="Обычный 13 2 6 4 2 2" xfId="43971"/>
    <cellStyle name="Обычный 13 2 6 4 3" xfId="24066"/>
    <cellStyle name="Обычный 13 2 6 4 3 2" xfId="53921"/>
    <cellStyle name="Обычный 13 2 6 4 4" xfId="34021"/>
    <cellStyle name="Обычный 13 2 6 5" xfId="7400"/>
    <cellStyle name="Обычный 13 2 6 5 2" xfId="17350"/>
    <cellStyle name="Обычный 13 2 6 5 2 2" xfId="47205"/>
    <cellStyle name="Обычный 13 2 6 5 3" xfId="27300"/>
    <cellStyle name="Обычный 13 2 6 5 3 2" xfId="57155"/>
    <cellStyle name="Обычный 13 2 6 5 4" xfId="37255"/>
    <cellStyle name="Обычный 13 2 6 6" xfId="10715"/>
    <cellStyle name="Обычный 13 2 6 6 2" xfId="40570"/>
    <cellStyle name="Обычный 13 2 6 7" xfId="20664"/>
    <cellStyle name="Обычный 13 2 6 7 2" xfId="50519"/>
    <cellStyle name="Обычный 13 2 6 8" xfId="30619"/>
    <cellStyle name="Обычный 13 2 7" xfId="753"/>
    <cellStyle name="Обычный 13 2 7 2" xfId="754"/>
    <cellStyle name="Обычный 13 2 7 2 2" xfId="5388"/>
    <cellStyle name="Обычный 13 2 7 2 2 2" xfId="15340"/>
    <cellStyle name="Обычный 13 2 7 2 2 2 2" xfId="45195"/>
    <cellStyle name="Обычный 13 2 7 2 2 3" xfId="25290"/>
    <cellStyle name="Обычный 13 2 7 2 2 3 2" xfId="55145"/>
    <cellStyle name="Обычный 13 2 7 2 2 4" xfId="35245"/>
    <cellStyle name="Обычный 13 2 7 2 3" xfId="7405"/>
    <cellStyle name="Обычный 13 2 7 2 3 2" xfId="17355"/>
    <cellStyle name="Обычный 13 2 7 2 3 2 2" xfId="47210"/>
    <cellStyle name="Обычный 13 2 7 2 3 3" xfId="27305"/>
    <cellStyle name="Обычный 13 2 7 2 3 3 2" xfId="57160"/>
    <cellStyle name="Обычный 13 2 7 2 3 4" xfId="37260"/>
    <cellStyle name="Обычный 13 2 7 2 4" xfId="10720"/>
    <cellStyle name="Обычный 13 2 7 2 4 2" xfId="40575"/>
    <cellStyle name="Обычный 13 2 7 2 5" xfId="20669"/>
    <cellStyle name="Обычный 13 2 7 2 5 2" xfId="50524"/>
    <cellStyle name="Обычный 13 2 7 2 6" xfId="30624"/>
    <cellStyle name="Обычный 13 2 7 3" xfId="4274"/>
    <cellStyle name="Обычный 13 2 7 3 2" xfId="14226"/>
    <cellStyle name="Обычный 13 2 7 3 2 2" xfId="44081"/>
    <cellStyle name="Обычный 13 2 7 3 3" xfId="24176"/>
    <cellStyle name="Обычный 13 2 7 3 3 2" xfId="54031"/>
    <cellStyle name="Обычный 13 2 7 3 4" xfId="34131"/>
    <cellStyle name="Обычный 13 2 7 4" xfId="7404"/>
    <cellStyle name="Обычный 13 2 7 4 2" xfId="17354"/>
    <cellStyle name="Обычный 13 2 7 4 2 2" xfId="47209"/>
    <cellStyle name="Обычный 13 2 7 4 3" xfId="27304"/>
    <cellStyle name="Обычный 13 2 7 4 3 2" xfId="57159"/>
    <cellStyle name="Обычный 13 2 7 4 4" xfId="37259"/>
    <cellStyle name="Обычный 13 2 7 5" xfId="10719"/>
    <cellStyle name="Обычный 13 2 7 5 2" xfId="40574"/>
    <cellStyle name="Обычный 13 2 7 6" xfId="20668"/>
    <cellStyle name="Обычный 13 2 7 6 2" xfId="50523"/>
    <cellStyle name="Обычный 13 2 7 7" xfId="30623"/>
    <cellStyle name="Обычный 13 2 8" xfId="755"/>
    <cellStyle name="Обычный 13 2 8 2" xfId="5389"/>
    <cellStyle name="Обычный 13 2 8 2 2" xfId="15341"/>
    <cellStyle name="Обычный 13 2 8 2 2 2" xfId="45196"/>
    <cellStyle name="Обычный 13 2 8 2 3" xfId="25291"/>
    <cellStyle name="Обычный 13 2 8 2 3 2" xfId="55146"/>
    <cellStyle name="Обычный 13 2 8 2 4" xfId="35246"/>
    <cellStyle name="Обычный 13 2 8 3" xfId="7406"/>
    <cellStyle name="Обычный 13 2 8 3 2" xfId="17356"/>
    <cellStyle name="Обычный 13 2 8 3 2 2" xfId="47211"/>
    <cellStyle name="Обычный 13 2 8 3 3" xfId="27306"/>
    <cellStyle name="Обычный 13 2 8 3 3 2" xfId="57161"/>
    <cellStyle name="Обычный 13 2 8 3 4" xfId="37261"/>
    <cellStyle name="Обычный 13 2 8 4" xfId="10721"/>
    <cellStyle name="Обычный 13 2 8 4 2" xfId="40576"/>
    <cellStyle name="Обычный 13 2 8 5" xfId="20670"/>
    <cellStyle name="Обычный 13 2 8 5 2" xfId="50525"/>
    <cellStyle name="Обычный 13 2 8 6" xfId="30625"/>
    <cellStyle name="Обычный 13 2 9" xfId="3451"/>
    <cellStyle name="Обычный 13 2 9 2" xfId="13403"/>
    <cellStyle name="Обычный 13 2 9 2 2" xfId="43258"/>
    <cellStyle name="Обычный 13 2 9 3" xfId="23353"/>
    <cellStyle name="Обычный 13 2 9 3 2" xfId="53208"/>
    <cellStyle name="Обычный 13 2 9 4" xfId="33308"/>
    <cellStyle name="Обычный 13 3" xfId="756"/>
    <cellStyle name="Обычный 13 3 10" xfId="7407"/>
    <cellStyle name="Обычный 13 3 10 2" xfId="17357"/>
    <cellStyle name="Обычный 13 3 10 2 2" xfId="47212"/>
    <cellStyle name="Обычный 13 3 10 3" xfId="27307"/>
    <cellStyle name="Обычный 13 3 10 3 2" xfId="57162"/>
    <cellStyle name="Обычный 13 3 10 4" xfId="37262"/>
    <cellStyle name="Обычный 13 3 11" xfId="10722"/>
    <cellStyle name="Обычный 13 3 11 2" xfId="40577"/>
    <cellStyle name="Обычный 13 3 12" xfId="20671"/>
    <cellStyle name="Обычный 13 3 12 2" xfId="50526"/>
    <cellStyle name="Обычный 13 3 13" xfId="30626"/>
    <cellStyle name="Обычный 13 3 2" xfId="757"/>
    <cellStyle name="Обычный 13 3 2 2" xfId="758"/>
    <cellStyle name="Обычный 13 3 2 2 2" xfId="759"/>
    <cellStyle name="Обычный 13 3 2 2 2 2" xfId="760"/>
    <cellStyle name="Обычный 13 3 2 2 2 2 2" xfId="5390"/>
    <cellStyle name="Обычный 13 3 2 2 2 2 2 2" xfId="15342"/>
    <cellStyle name="Обычный 13 3 2 2 2 2 2 2 2" xfId="45197"/>
    <cellStyle name="Обычный 13 3 2 2 2 2 2 3" xfId="25292"/>
    <cellStyle name="Обычный 13 3 2 2 2 2 2 3 2" xfId="55147"/>
    <cellStyle name="Обычный 13 3 2 2 2 2 2 4" xfId="35247"/>
    <cellStyle name="Обычный 13 3 2 2 2 2 3" xfId="7411"/>
    <cellStyle name="Обычный 13 3 2 2 2 2 3 2" xfId="17361"/>
    <cellStyle name="Обычный 13 3 2 2 2 2 3 2 2" xfId="47216"/>
    <cellStyle name="Обычный 13 3 2 2 2 2 3 3" xfId="27311"/>
    <cellStyle name="Обычный 13 3 2 2 2 2 3 3 2" xfId="57166"/>
    <cellStyle name="Обычный 13 3 2 2 2 2 3 4" xfId="37266"/>
    <cellStyle name="Обычный 13 3 2 2 2 2 4" xfId="10726"/>
    <cellStyle name="Обычный 13 3 2 2 2 2 4 2" xfId="40581"/>
    <cellStyle name="Обычный 13 3 2 2 2 2 5" xfId="20675"/>
    <cellStyle name="Обычный 13 3 2 2 2 2 5 2" xfId="50530"/>
    <cellStyle name="Обычный 13 3 2 2 2 2 6" xfId="30630"/>
    <cellStyle name="Обычный 13 3 2 2 2 3" xfId="4624"/>
    <cellStyle name="Обычный 13 3 2 2 2 3 2" xfId="14576"/>
    <cellStyle name="Обычный 13 3 2 2 2 3 2 2" xfId="44431"/>
    <cellStyle name="Обычный 13 3 2 2 2 3 3" xfId="24526"/>
    <cellStyle name="Обычный 13 3 2 2 2 3 3 2" xfId="54381"/>
    <cellStyle name="Обычный 13 3 2 2 2 3 4" xfId="34481"/>
    <cellStyle name="Обычный 13 3 2 2 2 4" xfId="7410"/>
    <cellStyle name="Обычный 13 3 2 2 2 4 2" xfId="17360"/>
    <cellStyle name="Обычный 13 3 2 2 2 4 2 2" xfId="47215"/>
    <cellStyle name="Обычный 13 3 2 2 2 4 3" xfId="27310"/>
    <cellStyle name="Обычный 13 3 2 2 2 4 3 2" xfId="57165"/>
    <cellStyle name="Обычный 13 3 2 2 2 4 4" xfId="37265"/>
    <cellStyle name="Обычный 13 3 2 2 2 5" xfId="10725"/>
    <cellStyle name="Обычный 13 3 2 2 2 5 2" xfId="40580"/>
    <cellStyle name="Обычный 13 3 2 2 2 6" xfId="20674"/>
    <cellStyle name="Обычный 13 3 2 2 2 6 2" xfId="50529"/>
    <cellStyle name="Обычный 13 3 2 2 2 7" xfId="30629"/>
    <cellStyle name="Обычный 13 3 2 2 3" xfId="761"/>
    <cellStyle name="Обычный 13 3 2 2 3 2" xfId="5391"/>
    <cellStyle name="Обычный 13 3 2 2 3 2 2" xfId="15343"/>
    <cellStyle name="Обычный 13 3 2 2 3 2 2 2" xfId="45198"/>
    <cellStyle name="Обычный 13 3 2 2 3 2 3" xfId="25293"/>
    <cellStyle name="Обычный 13 3 2 2 3 2 3 2" xfId="55148"/>
    <cellStyle name="Обычный 13 3 2 2 3 2 4" xfId="35248"/>
    <cellStyle name="Обычный 13 3 2 2 3 3" xfId="7412"/>
    <cellStyle name="Обычный 13 3 2 2 3 3 2" xfId="17362"/>
    <cellStyle name="Обычный 13 3 2 2 3 3 2 2" xfId="47217"/>
    <cellStyle name="Обычный 13 3 2 2 3 3 3" xfId="27312"/>
    <cellStyle name="Обычный 13 3 2 2 3 3 3 2" xfId="57167"/>
    <cellStyle name="Обычный 13 3 2 2 3 3 4" xfId="37267"/>
    <cellStyle name="Обычный 13 3 2 2 3 4" xfId="10727"/>
    <cellStyle name="Обычный 13 3 2 2 3 4 2" xfId="40582"/>
    <cellStyle name="Обычный 13 3 2 2 3 5" xfId="20676"/>
    <cellStyle name="Обычный 13 3 2 2 3 5 2" xfId="50531"/>
    <cellStyle name="Обычный 13 3 2 2 3 6" xfId="30631"/>
    <cellStyle name="Обычный 13 3 2 2 4" xfId="3801"/>
    <cellStyle name="Обычный 13 3 2 2 4 2" xfId="13753"/>
    <cellStyle name="Обычный 13 3 2 2 4 2 2" xfId="43608"/>
    <cellStyle name="Обычный 13 3 2 2 4 3" xfId="23703"/>
    <cellStyle name="Обычный 13 3 2 2 4 3 2" xfId="53558"/>
    <cellStyle name="Обычный 13 3 2 2 4 4" xfId="33658"/>
    <cellStyle name="Обычный 13 3 2 2 5" xfId="7409"/>
    <cellStyle name="Обычный 13 3 2 2 5 2" xfId="17359"/>
    <cellStyle name="Обычный 13 3 2 2 5 2 2" xfId="47214"/>
    <cellStyle name="Обычный 13 3 2 2 5 3" xfId="27309"/>
    <cellStyle name="Обычный 13 3 2 2 5 3 2" xfId="57164"/>
    <cellStyle name="Обычный 13 3 2 2 5 4" xfId="37264"/>
    <cellStyle name="Обычный 13 3 2 2 6" xfId="10724"/>
    <cellStyle name="Обычный 13 3 2 2 6 2" xfId="40579"/>
    <cellStyle name="Обычный 13 3 2 2 7" xfId="20673"/>
    <cellStyle name="Обычный 13 3 2 2 7 2" xfId="50528"/>
    <cellStyle name="Обычный 13 3 2 2 8" xfId="30628"/>
    <cellStyle name="Обычный 13 3 2 3" xfId="762"/>
    <cellStyle name="Обычный 13 3 2 3 2" xfId="763"/>
    <cellStyle name="Обычный 13 3 2 3 2 2" xfId="5392"/>
    <cellStyle name="Обычный 13 3 2 3 2 2 2" xfId="15344"/>
    <cellStyle name="Обычный 13 3 2 3 2 2 2 2" xfId="45199"/>
    <cellStyle name="Обычный 13 3 2 3 2 2 3" xfId="25294"/>
    <cellStyle name="Обычный 13 3 2 3 2 2 3 2" xfId="55149"/>
    <cellStyle name="Обычный 13 3 2 3 2 2 4" xfId="35249"/>
    <cellStyle name="Обычный 13 3 2 3 2 3" xfId="7414"/>
    <cellStyle name="Обычный 13 3 2 3 2 3 2" xfId="17364"/>
    <cellStyle name="Обычный 13 3 2 3 2 3 2 2" xfId="47219"/>
    <cellStyle name="Обычный 13 3 2 3 2 3 3" xfId="27314"/>
    <cellStyle name="Обычный 13 3 2 3 2 3 3 2" xfId="57169"/>
    <cellStyle name="Обычный 13 3 2 3 2 3 4" xfId="37269"/>
    <cellStyle name="Обычный 13 3 2 3 2 4" xfId="10729"/>
    <cellStyle name="Обычный 13 3 2 3 2 4 2" xfId="40584"/>
    <cellStyle name="Обычный 13 3 2 3 2 5" xfId="20678"/>
    <cellStyle name="Обычный 13 3 2 3 2 5 2" xfId="50533"/>
    <cellStyle name="Обычный 13 3 2 3 2 6" xfId="30633"/>
    <cellStyle name="Обычный 13 3 2 3 3" xfId="4425"/>
    <cellStyle name="Обычный 13 3 2 3 3 2" xfId="14377"/>
    <cellStyle name="Обычный 13 3 2 3 3 2 2" xfId="44232"/>
    <cellStyle name="Обычный 13 3 2 3 3 3" xfId="24327"/>
    <cellStyle name="Обычный 13 3 2 3 3 3 2" xfId="54182"/>
    <cellStyle name="Обычный 13 3 2 3 3 4" xfId="34282"/>
    <cellStyle name="Обычный 13 3 2 3 4" xfId="7413"/>
    <cellStyle name="Обычный 13 3 2 3 4 2" xfId="17363"/>
    <cellStyle name="Обычный 13 3 2 3 4 2 2" xfId="47218"/>
    <cellStyle name="Обычный 13 3 2 3 4 3" xfId="27313"/>
    <cellStyle name="Обычный 13 3 2 3 4 3 2" xfId="57168"/>
    <cellStyle name="Обычный 13 3 2 3 4 4" xfId="37268"/>
    <cellStyle name="Обычный 13 3 2 3 5" xfId="10728"/>
    <cellStyle name="Обычный 13 3 2 3 5 2" xfId="40583"/>
    <cellStyle name="Обычный 13 3 2 3 6" xfId="20677"/>
    <cellStyle name="Обычный 13 3 2 3 6 2" xfId="50532"/>
    <cellStyle name="Обычный 13 3 2 3 7" xfId="30632"/>
    <cellStyle name="Обычный 13 3 2 4" xfId="764"/>
    <cellStyle name="Обычный 13 3 2 4 2" xfId="5393"/>
    <cellStyle name="Обычный 13 3 2 4 2 2" xfId="15345"/>
    <cellStyle name="Обычный 13 3 2 4 2 2 2" xfId="45200"/>
    <cellStyle name="Обычный 13 3 2 4 2 3" xfId="25295"/>
    <cellStyle name="Обычный 13 3 2 4 2 3 2" xfId="55150"/>
    <cellStyle name="Обычный 13 3 2 4 2 4" xfId="35250"/>
    <cellStyle name="Обычный 13 3 2 4 3" xfId="7415"/>
    <cellStyle name="Обычный 13 3 2 4 3 2" xfId="17365"/>
    <cellStyle name="Обычный 13 3 2 4 3 2 2" xfId="47220"/>
    <cellStyle name="Обычный 13 3 2 4 3 3" xfId="27315"/>
    <cellStyle name="Обычный 13 3 2 4 3 3 2" xfId="57170"/>
    <cellStyle name="Обычный 13 3 2 4 3 4" xfId="37270"/>
    <cellStyle name="Обычный 13 3 2 4 4" xfId="10730"/>
    <cellStyle name="Обычный 13 3 2 4 4 2" xfId="40585"/>
    <cellStyle name="Обычный 13 3 2 4 5" xfId="20679"/>
    <cellStyle name="Обычный 13 3 2 4 5 2" xfId="50534"/>
    <cellStyle name="Обычный 13 3 2 4 6" xfId="30634"/>
    <cellStyle name="Обычный 13 3 2 5" xfId="3602"/>
    <cellStyle name="Обычный 13 3 2 5 2" xfId="13554"/>
    <cellStyle name="Обычный 13 3 2 5 2 2" xfId="43409"/>
    <cellStyle name="Обычный 13 3 2 5 3" xfId="23504"/>
    <cellStyle name="Обычный 13 3 2 5 3 2" xfId="53359"/>
    <cellStyle name="Обычный 13 3 2 5 4" xfId="33459"/>
    <cellStyle name="Обычный 13 3 2 6" xfId="7408"/>
    <cellStyle name="Обычный 13 3 2 6 2" xfId="17358"/>
    <cellStyle name="Обычный 13 3 2 6 2 2" xfId="47213"/>
    <cellStyle name="Обычный 13 3 2 6 3" xfId="27308"/>
    <cellStyle name="Обычный 13 3 2 6 3 2" xfId="57163"/>
    <cellStyle name="Обычный 13 3 2 6 4" xfId="37263"/>
    <cellStyle name="Обычный 13 3 2 7" xfId="10723"/>
    <cellStyle name="Обычный 13 3 2 7 2" xfId="40578"/>
    <cellStyle name="Обычный 13 3 2 8" xfId="20672"/>
    <cellStyle name="Обычный 13 3 2 8 2" xfId="50527"/>
    <cellStyle name="Обычный 13 3 2 9" xfId="30627"/>
    <cellStyle name="Обычный 13 3 3" xfId="765"/>
    <cellStyle name="Обычный 13 3 3 2" xfId="766"/>
    <cellStyle name="Обычный 13 3 3 2 2" xfId="767"/>
    <cellStyle name="Обычный 13 3 3 2 2 2" xfId="768"/>
    <cellStyle name="Обычный 13 3 3 2 2 2 2" xfId="5394"/>
    <cellStyle name="Обычный 13 3 3 2 2 2 2 2" xfId="15346"/>
    <cellStyle name="Обычный 13 3 3 2 2 2 2 2 2" xfId="45201"/>
    <cellStyle name="Обычный 13 3 3 2 2 2 2 3" xfId="25296"/>
    <cellStyle name="Обычный 13 3 3 2 2 2 2 3 2" xfId="55151"/>
    <cellStyle name="Обычный 13 3 3 2 2 2 2 4" xfId="35251"/>
    <cellStyle name="Обычный 13 3 3 2 2 2 3" xfId="7419"/>
    <cellStyle name="Обычный 13 3 3 2 2 2 3 2" xfId="17369"/>
    <cellStyle name="Обычный 13 3 3 2 2 2 3 2 2" xfId="47224"/>
    <cellStyle name="Обычный 13 3 3 2 2 2 3 3" xfId="27319"/>
    <cellStyle name="Обычный 13 3 3 2 2 2 3 3 2" xfId="57174"/>
    <cellStyle name="Обычный 13 3 3 2 2 2 3 4" xfId="37274"/>
    <cellStyle name="Обычный 13 3 3 2 2 2 4" xfId="10734"/>
    <cellStyle name="Обычный 13 3 3 2 2 2 4 2" xfId="40589"/>
    <cellStyle name="Обычный 13 3 3 2 2 2 5" xfId="20683"/>
    <cellStyle name="Обычный 13 3 3 2 2 2 5 2" xfId="50538"/>
    <cellStyle name="Обычный 13 3 3 2 2 2 6" xfId="30638"/>
    <cellStyle name="Обычный 13 3 3 2 2 3" xfId="4625"/>
    <cellStyle name="Обычный 13 3 3 2 2 3 2" xfId="14577"/>
    <cellStyle name="Обычный 13 3 3 2 2 3 2 2" xfId="44432"/>
    <cellStyle name="Обычный 13 3 3 2 2 3 3" xfId="24527"/>
    <cellStyle name="Обычный 13 3 3 2 2 3 3 2" xfId="54382"/>
    <cellStyle name="Обычный 13 3 3 2 2 3 4" xfId="34482"/>
    <cellStyle name="Обычный 13 3 3 2 2 4" xfId="7418"/>
    <cellStyle name="Обычный 13 3 3 2 2 4 2" xfId="17368"/>
    <cellStyle name="Обычный 13 3 3 2 2 4 2 2" xfId="47223"/>
    <cellStyle name="Обычный 13 3 3 2 2 4 3" xfId="27318"/>
    <cellStyle name="Обычный 13 3 3 2 2 4 3 2" xfId="57173"/>
    <cellStyle name="Обычный 13 3 3 2 2 4 4" xfId="37273"/>
    <cellStyle name="Обычный 13 3 3 2 2 5" xfId="10733"/>
    <cellStyle name="Обычный 13 3 3 2 2 5 2" xfId="40588"/>
    <cellStyle name="Обычный 13 3 3 2 2 6" xfId="20682"/>
    <cellStyle name="Обычный 13 3 3 2 2 6 2" xfId="50537"/>
    <cellStyle name="Обычный 13 3 3 2 2 7" xfId="30637"/>
    <cellStyle name="Обычный 13 3 3 2 3" xfId="769"/>
    <cellStyle name="Обычный 13 3 3 2 3 2" xfId="5395"/>
    <cellStyle name="Обычный 13 3 3 2 3 2 2" xfId="15347"/>
    <cellStyle name="Обычный 13 3 3 2 3 2 2 2" xfId="45202"/>
    <cellStyle name="Обычный 13 3 3 2 3 2 3" xfId="25297"/>
    <cellStyle name="Обычный 13 3 3 2 3 2 3 2" xfId="55152"/>
    <cellStyle name="Обычный 13 3 3 2 3 2 4" xfId="35252"/>
    <cellStyle name="Обычный 13 3 3 2 3 3" xfId="7420"/>
    <cellStyle name="Обычный 13 3 3 2 3 3 2" xfId="17370"/>
    <cellStyle name="Обычный 13 3 3 2 3 3 2 2" xfId="47225"/>
    <cellStyle name="Обычный 13 3 3 2 3 3 3" xfId="27320"/>
    <cellStyle name="Обычный 13 3 3 2 3 3 3 2" xfId="57175"/>
    <cellStyle name="Обычный 13 3 3 2 3 3 4" xfId="37275"/>
    <cellStyle name="Обычный 13 3 3 2 3 4" xfId="10735"/>
    <cellStyle name="Обычный 13 3 3 2 3 4 2" xfId="40590"/>
    <cellStyle name="Обычный 13 3 3 2 3 5" xfId="20684"/>
    <cellStyle name="Обычный 13 3 3 2 3 5 2" xfId="50539"/>
    <cellStyle name="Обычный 13 3 3 2 3 6" xfId="30639"/>
    <cellStyle name="Обычный 13 3 3 2 4" xfId="3802"/>
    <cellStyle name="Обычный 13 3 3 2 4 2" xfId="13754"/>
    <cellStyle name="Обычный 13 3 3 2 4 2 2" xfId="43609"/>
    <cellStyle name="Обычный 13 3 3 2 4 3" xfId="23704"/>
    <cellStyle name="Обычный 13 3 3 2 4 3 2" xfId="53559"/>
    <cellStyle name="Обычный 13 3 3 2 4 4" xfId="33659"/>
    <cellStyle name="Обычный 13 3 3 2 5" xfId="7417"/>
    <cellStyle name="Обычный 13 3 3 2 5 2" xfId="17367"/>
    <cellStyle name="Обычный 13 3 3 2 5 2 2" xfId="47222"/>
    <cellStyle name="Обычный 13 3 3 2 5 3" xfId="27317"/>
    <cellStyle name="Обычный 13 3 3 2 5 3 2" xfId="57172"/>
    <cellStyle name="Обычный 13 3 3 2 5 4" xfId="37272"/>
    <cellStyle name="Обычный 13 3 3 2 6" xfId="10732"/>
    <cellStyle name="Обычный 13 3 3 2 6 2" xfId="40587"/>
    <cellStyle name="Обычный 13 3 3 2 7" xfId="20681"/>
    <cellStyle name="Обычный 13 3 3 2 7 2" xfId="50536"/>
    <cellStyle name="Обычный 13 3 3 2 8" xfId="30636"/>
    <cellStyle name="Обычный 13 3 3 3" xfId="770"/>
    <cellStyle name="Обычный 13 3 3 3 2" xfId="771"/>
    <cellStyle name="Обычный 13 3 3 3 2 2" xfId="5396"/>
    <cellStyle name="Обычный 13 3 3 3 2 2 2" xfId="15348"/>
    <cellStyle name="Обычный 13 3 3 3 2 2 2 2" xfId="45203"/>
    <cellStyle name="Обычный 13 3 3 3 2 2 3" xfId="25298"/>
    <cellStyle name="Обычный 13 3 3 3 2 2 3 2" xfId="55153"/>
    <cellStyle name="Обычный 13 3 3 3 2 2 4" xfId="35253"/>
    <cellStyle name="Обычный 13 3 3 3 2 3" xfId="7422"/>
    <cellStyle name="Обычный 13 3 3 3 2 3 2" xfId="17372"/>
    <cellStyle name="Обычный 13 3 3 3 2 3 2 2" xfId="47227"/>
    <cellStyle name="Обычный 13 3 3 3 2 3 3" xfId="27322"/>
    <cellStyle name="Обычный 13 3 3 3 2 3 3 2" xfId="57177"/>
    <cellStyle name="Обычный 13 3 3 3 2 3 4" xfId="37277"/>
    <cellStyle name="Обычный 13 3 3 3 2 4" xfId="10737"/>
    <cellStyle name="Обычный 13 3 3 3 2 4 2" xfId="40592"/>
    <cellStyle name="Обычный 13 3 3 3 2 5" xfId="20686"/>
    <cellStyle name="Обычный 13 3 3 3 2 5 2" xfId="50541"/>
    <cellStyle name="Обычный 13 3 3 3 2 6" xfId="30641"/>
    <cellStyle name="Обычный 13 3 3 3 3" xfId="4511"/>
    <cellStyle name="Обычный 13 3 3 3 3 2" xfId="14463"/>
    <cellStyle name="Обычный 13 3 3 3 3 2 2" xfId="44318"/>
    <cellStyle name="Обычный 13 3 3 3 3 3" xfId="24413"/>
    <cellStyle name="Обычный 13 3 3 3 3 3 2" xfId="54268"/>
    <cellStyle name="Обычный 13 3 3 3 3 4" xfId="34368"/>
    <cellStyle name="Обычный 13 3 3 3 4" xfId="7421"/>
    <cellStyle name="Обычный 13 3 3 3 4 2" xfId="17371"/>
    <cellStyle name="Обычный 13 3 3 3 4 2 2" xfId="47226"/>
    <cellStyle name="Обычный 13 3 3 3 4 3" xfId="27321"/>
    <cellStyle name="Обычный 13 3 3 3 4 3 2" xfId="57176"/>
    <cellStyle name="Обычный 13 3 3 3 4 4" xfId="37276"/>
    <cellStyle name="Обычный 13 3 3 3 5" xfId="10736"/>
    <cellStyle name="Обычный 13 3 3 3 5 2" xfId="40591"/>
    <cellStyle name="Обычный 13 3 3 3 6" xfId="20685"/>
    <cellStyle name="Обычный 13 3 3 3 6 2" xfId="50540"/>
    <cellStyle name="Обычный 13 3 3 3 7" xfId="30640"/>
    <cellStyle name="Обычный 13 3 3 4" xfId="772"/>
    <cellStyle name="Обычный 13 3 3 4 2" xfId="5397"/>
    <cellStyle name="Обычный 13 3 3 4 2 2" xfId="15349"/>
    <cellStyle name="Обычный 13 3 3 4 2 2 2" xfId="45204"/>
    <cellStyle name="Обычный 13 3 3 4 2 3" xfId="25299"/>
    <cellStyle name="Обычный 13 3 3 4 2 3 2" xfId="55154"/>
    <cellStyle name="Обычный 13 3 3 4 2 4" xfId="35254"/>
    <cellStyle name="Обычный 13 3 3 4 3" xfId="7423"/>
    <cellStyle name="Обычный 13 3 3 4 3 2" xfId="17373"/>
    <cellStyle name="Обычный 13 3 3 4 3 2 2" xfId="47228"/>
    <cellStyle name="Обычный 13 3 3 4 3 3" xfId="27323"/>
    <cellStyle name="Обычный 13 3 3 4 3 3 2" xfId="57178"/>
    <cellStyle name="Обычный 13 3 3 4 3 4" xfId="37278"/>
    <cellStyle name="Обычный 13 3 3 4 4" xfId="10738"/>
    <cellStyle name="Обычный 13 3 3 4 4 2" xfId="40593"/>
    <cellStyle name="Обычный 13 3 3 4 5" xfId="20687"/>
    <cellStyle name="Обычный 13 3 3 4 5 2" xfId="50542"/>
    <cellStyle name="Обычный 13 3 3 4 6" xfId="30642"/>
    <cellStyle name="Обычный 13 3 3 5" xfId="3688"/>
    <cellStyle name="Обычный 13 3 3 5 2" xfId="13640"/>
    <cellStyle name="Обычный 13 3 3 5 2 2" xfId="43495"/>
    <cellStyle name="Обычный 13 3 3 5 3" xfId="23590"/>
    <cellStyle name="Обычный 13 3 3 5 3 2" xfId="53445"/>
    <cellStyle name="Обычный 13 3 3 5 4" xfId="33545"/>
    <cellStyle name="Обычный 13 3 3 6" xfId="7416"/>
    <cellStyle name="Обычный 13 3 3 6 2" xfId="17366"/>
    <cellStyle name="Обычный 13 3 3 6 2 2" xfId="47221"/>
    <cellStyle name="Обычный 13 3 3 6 3" xfId="27316"/>
    <cellStyle name="Обычный 13 3 3 6 3 2" xfId="57171"/>
    <cellStyle name="Обычный 13 3 3 6 4" xfId="37271"/>
    <cellStyle name="Обычный 13 3 3 7" xfId="10731"/>
    <cellStyle name="Обычный 13 3 3 7 2" xfId="40586"/>
    <cellStyle name="Обычный 13 3 3 8" xfId="20680"/>
    <cellStyle name="Обычный 13 3 3 8 2" xfId="50535"/>
    <cellStyle name="Обычный 13 3 3 9" xfId="30635"/>
    <cellStyle name="Обычный 13 3 4" xfId="773"/>
    <cellStyle name="Обычный 13 3 4 2" xfId="774"/>
    <cellStyle name="Обычный 13 3 4 2 2" xfId="775"/>
    <cellStyle name="Обычный 13 3 4 2 2 2" xfId="5398"/>
    <cellStyle name="Обычный 13 3 4 2 2 2 2" xfId="15350"/>
    <cellStyle name="Обычный 13 3 4 2 2 2 2 2" xfId="45205"/>
    <cellStyle name="Обычный 13 3 4 2 2 2 3" xfId="25300"/>
    <cellStyle name="Обычный 13 3 4 2 2 2 3 2" xfId="55155"/>
    <cellStyle name="Обычный 13 3 4 2 2 2 4" xfId="35255"/>
    <cellStyle name="Обычный 13 3 4 2 2 3" xfId="7426"/>
    <cellStyle name="Обычный 13 3 4 2 2 3 2" xfId="17376"/>
    <cellStyle name="Обычный 13 3 4 2 2 3 2 2" xfId="47231"/>
    <cellStyle name="Обычный 13 3 4 2 2 3 3" xfId="27326"/>
    <cellStyle name="Обычный 13 3 4 2 2 3 3 2" xfId="57181"/>
    <cellStyle name="Обычный 13 3 4 2 2 3 4" xfId="37281"/>
    <cellStyle name="Обычный 13 3 4 2 2 4" xfId="10741"/>
    <cellStyle name="Обычный 13 3 4 2 2 4 2" xfId="40596"/>
    <cellStyle name="Обычный 13 3 4 2 2 5" xfId="20690"/>
    <cellStyle name="Обычный 13 3 4 2 2 5 2" xfId="50545"/>
    <cellStyle name="Обычный 13 3 4 2 2 6" xfId="30645"/>
    <cellStyle name="Обычный 13 3 4 2 3" xfId="4623"/>
    <cellStyle name="Обычный 13 3 4 2 3 2" xfId="14575"/>
    <cellStyle name="Обычный 13 3 4 2 3 2 2" xfId="44430"/>
    <cellStyle name="Обычный 13 3 4 2 3 3" xfId="24525"/>
    <cellStyle name="Обычный 13 3 4 2 3 3 2" xfId="54380"/>
    <cellStyle name="Обычный 13 3 4 2 3 4" xfId="34480"/>
    <cellStyle name="Обычный 13 3 4 2 4" xfId="7425"/>
    <cellStyle name="Обычный 13 3 4 2 4 2" xfId="17375"/>
    <cellStyle name="Обычный 13 3 4 2 4 2 2" xfId="47230"/>
    <cellStyle name="Обычный 13 3 4 2 4 3" xfId="27325"/>
    <cellStyle name="Обычный 13 3 4 2 4 3 2" xfId="57180"/>
    <cellStyle name="Обычный 13 3 4 2 4 4" xfId="37280"/>
    <cellStyle name="Обычный 13 3 4 2 5" xfId="10740"/>
    <cellStyle name="Обычный 13 3 4 2 5 2" xfId="40595"/>
    <cellStyle name="Обычный 13 3 4 2 6" xfId="20689"/>
    <cellStyle name="Обычный 13 3 4 2 6 2" xfId="50544"/>
    <cellStyle name="Обычный 13 3 4 2 7" xfId="30644"/>
    <cellStyle name="Обычный 13 3 4 3" xfId="776"/>
    <cellStyle name="Обычный 13 3 4 3 2" xfId="5399"/>
    <cellStyle name="Обычный 13 3 4 3 2 2" xfId="15351"/>
    <cellStyle name="Обычный 13 3 4 3 2 2 2" xfId="45206"/>
    <cellStyle name="Обычный 13 3 4 3 2 3" xfId="25301"/>
    <cellStyle name="Обычный 13 3 4 3 2 3 2" xfId="55156"/>
    <cellStyle name="Обычный 13 3 4 3 2 4" xfId="35256"/>
    <cellStyle name="Обычный 13 3 4 3 3" xfId="7427"/>
    <cellStyle name="Обычный 13 3 4 3 3 2" xfId="17377"/>
    <cellStyle name="Обычный 13 3 4 3 3 2 2" xfId="47232"/>
    <cellStyle name="Обычный 13 3 4 3 3 3" xfId="27327"/>
    <cellStyle name="Обычный 13 3 4 3 3 3 2" xfId="57182"/>
    <cellStyle name="Обычный 13 3 4 3 3 4" xfId="37282"/>
    <cellStyle name="Обычный 13 3 4 3 4" xfId="10742"/>
    <cellStyle name="Обычный 13 3 4 3 4 2" xfId="40597"/>
    <cellStyle name="Обычный 13 3 4 3 5" xfId="20691"/>
    <cellStyle name="Обычный 13 3 4 3 5 2" xfId="50546"/>
    <cellStyle name="Обычный 13 3 4 3 6" xfId="30646"/>
    <cellStyle name="Обычный 13 3 4 4" xfId="3800"/>
    <cellStyle name="Обычный 13 3 4 4 2" xfId="13752"/>
    <cellStyle name="Обычный 13 3 4 4 2 2" xfId="43607"/>
    <cellStyle name="Обычный 13 3 4 4 3" xfId="23702"/>
    <cellStyle name="Обычный 13 3 4 4 3 2" xfId="53557"/>
    <cellStyle name="Обычный 13 3 4 4 4" xfId="33657"/>
    <cellStyle name="Обычный 13 3 4 5" xfId="7424"/>
    <cellStyle name="Обычный 13 3 4 5 2" xfId="17374"/>
    <cellStyle name="Обычный 13 3 4 5 2 2" xfId="47229"/>
    <cellStyle name="Обычный 13 3 4 5 3" xfId="27324"/>
    <cellStyle name="Обычный 13 3 4 5 3 2" xfId="57179"/>
    <cellStyle name="Обычный 13 3 4 5 4" xfId="37279"/>
    <cellStyle name="Обычный 13 3 4 6" xfId="10739"/>
    <cellStyle name="Обычный 13 3 4 6 2" xfId="40594"/>
    <cellStyle name="Обычный 13 3 4 7" xfId="20688"/>
    <cellStyle name="Обычный 13 3 4 7 2" xfId="50543"/>
    <cellStyle name="Обычный 13 3 4 8" xfId="30643"/>
    <cellStyle name="Обычный 13 3 5" xfId="777"/>
    <cellStyle name="Обычный 13 3 5 2" xfId="778"/>
    <cellStyle name="Обычный 13 3 5 2 2" xfId="779"/>
    <cellStyle name="Обычный 13 3 5 2 2 2" xfId="5400"/>
    <cellStyle name="Обычный 13 3 5 2 2 2 2" xfId="15352"/>
    <cellStyle name="Обычный 13 3 5 2 2 2 2 2" xfId="45207"/>
    <cellStyle name="Обычный 13 3 5 2 2 2 3" xfId="25302"/>
    <cellStyle name="Обычный 13 3 5 2 2 2 3 2" xfId="55157"/>
    <cellStyle name="Обычный 13 3 5 2 2 2 4" xfId="35257"/>
    <cellStyle name="Обычный 13 3 5 2 2 3" xfId="7430"/>
    <cellStyle name="Обычный 13 3 5 2 2 3 2" xfId="17380"/>
    <cellStyle name="Обычный 13 3 5 2 2 3 2 2" xfId="47235"/>
    <cellStyle name="Обычный 13 3 5 2 2 3 3" xfId="27330"/>
    <cellStyle name="Обычный 13 3 5 2 2 3 3 2" xfId="57185"/>
    <cellStyle name="Обычный 13 3 5 2 2 3 4" xfId="37285"/>
    <cellStyle name="Обычный 13 3 5 2 2 4" xfId="10745"/>
    <cellStyle name="Обычный 13 3 5 2 2 4 2" xfId="40600"/>
    <cellStyle name="Обычный 13 3 5 2 2 5" xfId="20694"/>
    <cellStyle name="Обычный 13 3 5 2 2 5 2" xfId="50549"/>
    <cellStyle name="Обычный 13 3 5 2 2 6" xfId="30649"/>
    <cellStyle name="Обычный 13 3 5 2 3" xfId="4901"/>
    <cellStyle name="Обычный 13 3 5 2 3 2" xfId="14853"/>
    <cellStyle name="Обычный 13 3 5 2 3 2 2" xfId="44708"/>
    <cellStyle name="Обычный 13 3 5 2 3 3" xfId="24803"/>
    <cellStyle name="Обычный 13 3 5 2 3 3 2" xfId="54658"/>
    <cellStyle name="Обычный 13 3 5 2 3 4" xfId="34758"/>
    <cellStyle name="Обычный 13 3 5 2 4" xfId="7429"/>
    <cellStyle name="Обычный 13 3 5 2 4 2" xfId="17379"/>
    <cellStyle name="Обычный 13 3 5 2 4 2 2" xfId="47234"/>
    <cellStyle name="Обычный 13 3 5 2 4 3" xfId="27329"/>
    <cellStyle name="Обычный 13 3 5 2 4 3 2" xfId="57184"/>
    <cellStyle name="Обычный 13 3 5 2 4 4" xfId="37284"/>
    <cellStyle name="Обычный 13 3 5 2 5" xfId="10744"/>
    <cellStyle name="Обычный 13 3 5 2 5 2" xfId="40599"/>
    <cellStyle name="Обычный 13 3 5 2 6" xfId="20693"/>
    <cellStyle name="Обычный 13 3 5 2 6 2" xfId="50548"/>
    <cellStyle name="Обычный 13 3 5 2 7" xfId="30648"/>
    <cellStyle name="Обычный 13 3 5 3" xfId="780"/>
    <cellStyle name="Обычный 13 3 5 3 2" xfId="5401"/>
    <cellStyle name="Обычный 13 3 5 3 2 2" xfId="15353"/>
    <cellStyle name="Обычный 13 3 5 3 2 2 2" xfId="45208"/>
    <cellStyle name="Обычный 13 3 5 3 2 3" xfId="25303"/>
    <cellStyle name="Обычный 13 3 5 3 2 3 2" xfId="55158"/>
    <cellStyle name="Обычный 13 3 5 3 2 4" xfId="35258"/>
    <cellStyle name="Обычный 13 3 5 3 3" xfId="7431"/>
    <cellStyle name="Обычный 13 3 5 3 3 2" xfId="17381"/>
    <cellStyle name="Обычный 13 3 5 3 3 2 2" xfId="47236"/>
    <cellStyle name="Обычный 13 3 5 3 3 3" xfId="27331"/>
    <cellStyle name="Обычный 13 3 5 3 3 3 2" xfId="57186"/>
    <cellStyle name="Обычный 13 3 5 3 3 4" xfId="37286"/>
    <cellStyle name="Обычный 13 3 5 3 4" xfId="10746"/>
    <cellStyle name="Обычный 13 3 5 3 4 2" xfId="40601"/>
    <cellStyle name="Обычный 13 3 5 3 5" xfId="20695"/>
    <cellStyle name="Обычный 13 3 5 3 5 2" xfId="50550"/>
    <cellStyle name="Обычный 13 3 5 3 6" xfId="30650"/>
    <cellStyle name="Обычный 13 3 5 4" xfId="4078"/>
    <cellStyle name="Обычный 13 3 5 4 2" xfId="14030"/>
    <cellStyle name="Обычный 13 3 5 4 2 2" xfId="43885"/>
    <cellStyle name="Обычный 13 3 5 4 3" xfId="23980"/>
    <cellStyle name="Обычный 13 3 5 4 3 2" xfId="53835"/>
    <cellStyle name="Обычный 13 3 5 4 4" xfId="33935"/>
    <cellStyle name="Обычный 13 3 5 5" xfId="7428"/>
    <cellStyle name="Обычный 13 3 5 5 2" xfId="17378"/>
    <cellStyle name="Обычный 13 3 5 5 2 2" xfId="47233"/>
    <cellStyle name="Обычный 13 3 5 5 3" xfId="27328"/>
    <cellStyle name="Обычный 13 3 5 5 3 2" xfId="57183"/>
    <cellStyle name="Обычный 13 3 5 5 4" xfId="37283"/>
    <cellStyle name="Обычный 13 3 5 6" xfId="10743"/>
    <cellStyle name="Обычный 13 3 5 6 2" xfId="40598"/>
    <cellStyle name="Обычный 13 3 5 7" xfId="20692"/>
    <cellStyle name="Обычный 13 3 5 7 2" xfId="50547"/>
    <cellStyle name="Обычный 13 3 5 8" xfId="30647"/>
    <cellStyle name="Обычный 13 3 6" xfId="781"/>
    <cellStyle name="Обычный 13 3 6 2" xfId="782"/>
    <cellStyle name="Обычный 13 3 6 2 2" xfId="783"/>
    <cellStyle name="Обычный 13 3 6 2 2 2" xfId="5402"/>
    <cellStyle name="Обычный 13 3 6 2 2 2 2" xfId="15354"/>
    <cellStyle name="Обычный 13 3 6 2 2 2 2 2" xfId="45209"/>
    <cellStyle name="Обычный 13 3 6 2 2 2 3" xfId="25304"/>
    <cellStyle name="Обычный 13 3 6 2 2 2 3 2" xfId="55159"/>
    <cellStyle name="Обычный 13 3 6 2 2 2 4" xfId="35259"/>
    <cellStyle name="Обычный 13 3 6 2 2 3" xfId="7434"/>
    <cellStyle name="Обычный 13 3 6 2 2 3 2" xfId="17384"/>
    <cellStyle name="Обычный 13 3 6 2 2 3 2 2" xfId="47239"/>
    <cellStyle name="Обычный 13 3 6 2 2 3 3" xfId="27334"/>
    <cellStyle name="Обычный 13 3 6 2 2 3 3 2" xfId="57189"/>
    <cellStyle name="Обычный 13 3 6 2 2 3 4" xfId="37289"/>
    <cellStyle name="Обычный 13 3 6 2 2 4" xfId="10749"/>
    <cellStyle name="Обычный 13 3 6 2 2 4 2" xfId="40604"/>
    <cellStyle name="Обычный 13 3 6 2 2 5" xfId="20698"/>
    <cellStyle name="Обычный 13 3 6 2 2 5 2" xfId="50553"/>
    <cellStyle name="Обычный 13 3 6 2 2 6" xfId="30653"/>
    <cellStyle name="Обычный 13 3 6 2 3" xfId="4988"/>
    <cellStyle name="Обычный 13 3 6 2 3 2" xfId="14940"/>
    <cellStyle name="Обычный 13 3 6 2 3 2 2" xfId="44795"/>
    <cellStyle name="Обычный 13 3 6 2 3 3" xfId="24890"/>
    <cellStyle name="Обычный 13 3 6 2 3 3 2" xfId="54745"/>
    <cellStyle name="Обычный 13 3 6 2 3 4" xfId="34845"/>
    <cellStyle name="Обычный 13 3 6 2 4" xfId="7433"/>
    <cellStyle name="Обычный 13 3 6 2 4 2" xfId="17383"/>
    <cellStyle name="Обычный 13 3 6 2 4 2 2" xfId="47238"/>
    <cellStyle name="Обычный 13 3 6 2 4 3" xfId="27333"/>
    <cellStyle name="Обычный 13 3 6 2 4 3 2" xfId="57188"/>
    <cellStyle name="Обычный 13 3 6 2 4 4" xfId="37288"/>
    <cellStyle name="Обычный 13 3 6 2 5" xfId="10748"/>
    <cellStyle name="Обычный 13 3 6 2 5 2" xfId="40603"/>
    <cellStyle name="Обычный 13 3 6 2 6" xfId="20697"/>
    <cellStyle name="Обычный 13 3 6 2 6 2" xfId="50552"/>
    <cellStyle name="Обычный 13 3 6 2 7" xfId="30652"/>
    <cellStyle name="Обычный 13 3 6 3" xfId="784"/>
    <cellStyle name="Обычный 13 3 6 3 2" xfId="5403"/>
    <cellStyle name="Обычный 13 3 6 3 2 2" xfId="15355"/>
    <cellStyle name="Обычный 13 3 6 3 2 2 2" xfId="45210"/>
    <cellStyle name="Обычный 13 3 6 3 2 3" xfId="25305"/>
    <cellStyle name="Обычный 13 3 6 3 2 3 2" xfId="55160"/>
    <cellStyle name="Обычный 13 3 6 3 2 4" xfId="35260"/>
    <cellStyle name="Обычный 13 3 6 3 3" xfId="7435"/>
    <cellStyle name="Обычный 13 3 6 3 3 2" xfId="17385"/>
    <cellStyle name="Обычный 13 3 6 3 3 2 2" xfId="47240"/>
    <cellStyle name="Обычный 13 3 6 3 3 3" xfId="27335"/>
    <cellStyle name="Обычный 13 3 6 3 3 3 2" xfId="57190"/>
    <cellStyle name="Обычный 13 3 6 3 3 4" xfId="37290"/>
    <cellStyle name="Обычный 13 3 6 3 4" xfId="10750"/>
    <cellStyle name="Обычный 13 3 6 3 4 2" xfId="40605"/>
    <cellStyle name="Обычный 13 3 6 3 5" xfId="20699"/>
    <cellStyle name="Обычный 13 3 6 3 5 2" xfId="50554"/>
    <cellStyle name="Обычный 13 3 6 3 6" xfId="30654"/>
    <cellStyle name="Обычный 13 3 6 4" xfId="4165"/>
    <cellStyle name="Обычный 13 3 6 4 2" xfId="14117"/>
    <cellStyle name="Обычный 13 3 6 4 2 2" xfId="43972"/>
    <cellStyle name="Обычный 13 3 6 4 3" xfId="24067"/>
    <cellStyle name="Обычный 13 3 6 4 3 2" xfId="53922"/>
    <cellStyle name="Обычный 13 3 6 4 4" xfId="34022"/>
    <cellStyle name="Обычный 13 3 6 5" xfId="7432"/>
    <cellStyle name="Обычный 13 3 6 5 2" xfId="17382"/>
    <cellStyle name="Обычный 13 3 6 5 2 2" xfId="47237"/>
    <cellStyle name="Обычный 13 3 6 5 3" xfId="27332"/>
    <cellStyle name="Обычный 13 3 6 5 3 2" xfId="57187"/>
    <cellStyle name="Обычный 13 3 6 5 4" xfId="37287"/>
    <cellStyle name="Обычный 13 3 6 6" xfId="10747"/>
    <cellStyle name="Обычный 13 3 6 6 2" xfId="40602"/>
    <cellStyle name="Обычный 13 3 6 7" xfId="20696"/>
    <cellStyle name="Обычный 13 3 6 7 2" xfId="50551"/>
    <cellStyle name="Обычный 13 3 6 8" xfId="30651"/>
    <cellStyle name="Обычный 13 3 7" xfId="785"/>
    <cellStyle name="Обычный 13 3 7 2" xfId="786"/>
    <cellStyle name="Обычный 13 3 7 2 2" xfId="5404"/>
    <cellStyle name="Обычный 13 3 7 2 2 2" xfId="15356"/>
    <cellStyle name="Обычный 13 3 7 2 2 2 2" xfId="45211"/>
    <cellStyle name="Обычный 13 3 7 2 2 3" xfId="25306"/>
    <cellStyle name="Обычный 13 3 7 2 2 3 2" xfId="55161"/>
    <cellStyle name="Обычный 13 3 7 2 2 4" xfId="35261"/>
    <cellStyle name="Обычный 13 3 7 2 3" xfId="7437"/>
    <cellStyle name="Обычный 13 3 7 2 3 2" xfId="17387"/>
    <cellStyle name="Обычный 13 3 7 2 3 2 2" xfId="47242"/>
    <cellStyle name="Обычный 13 3 7 2 3 3" xfId="27337"/>
    <cellStyle name="Обычный 13 3 7 2 3 3 2" xfId="57192"/>
    <cellStyle name="Обычный 13 3 7 2 3 4" xfId="37292"/>
    <cellStyle name="Обычный 13 3 7 2 4" xfId="10752"/>
    <cellStyle name="Обычный 13 3 7 2 4 2" xfId="40607"/>
    <cellStyle name="Обычный 13 3 7 2 5" xfId="20701"/>
    <cellStyle name="Обычный 13 3 7 2 5 2" xfId="50556"/>
    <cellStyle name="Обычный 13 3 7 2 6" xfId="30656"/>
    <cellStyle name="Обычный 13 3 7 3" xfId="4295"/>
    <cellStyle name="Обычный 13 3 7 3 2" xfId="14247"/>
    <cellStyle name="Обычный 13 3 7 3 2 2" xfId="44102"/>
    <cellStyle name="Обычный 13 3 7 3 3" xfId="24197"/>
    <cellStyle name="Обычный 13 3 7 3 3 2" xfId="54052"/>
    <cellStyle name="Обычный 13 3 7 3 4" xfId="34152"/>
    <cellStyle name="Обычный 13 3 7 4" xfId="7436"/>
    <cellStyle name="Обычный 13 3 7 4 2" xfId="17386"/>
    <cellStyle name="Обычный 13 3 7 4 2 2" xfId="47241"/>
    <cellStyle name="Обычный 13 3 7 4 3" xfId="27336"/>
    <cellStyle name="Обычный 13 3 7 4 3 2" xfId="57191"/>
    <cellStyle name="Обычный 13 3 7 4 4" xfId="37291"/>
    <cellStyle name="Обычный 13 3 7 5" xfId="10751"/>
    <cellStyle name="Обычный 13 3 7 5 2" xfId="40606"/>
    <cellStyle name="Обычный 13 3 7 6" xfId="20700"/>
    <cellStyle name="Обычный 13 3 7 6 2" xfId="50555"/>
    <cellStyle name="Обычный 13 3 7 7" xfId="30655"/>
    <cellStyle name="Обычный 13 3 8" xfId="787"/>
    <cellStyle name="Обычный 13 3 8 2" xfId="5405"/>
    <cellStyle name="Обычный 13 3 8 2 2" xfId="15357"/>
    <cellStyle name="Обычный 13 3 8 2 2 2" xfId="45212"/>
    <cellStyle name="Обычный 13 3 8 2 3" xfId="25307"/>
    <cellStyle name="Обычный 13 3 8 2 3 2" xfId="55162"/>
    <cellStyle name="Обычный 13 3 8 2 4" xfId="35262"/>
    <cellStyle name="Обычный 13 3 8 3" xfId="7438"/>
    <cellStyle name="Обычный 13 3 8 3 2" xfId="17388"/>
    <cellStyle name="Обычный 13 3 8 3 2 2" xfId="47243"/>
    <cellStyle name="Обычный 13 3 8 3 3" xfId="27338"/>
    <cellStyle name="Обычный 13 3 8 3 3 2" xfId="57193"/>
    <cellStyle name="Обычный 13 3 8 3 4" xfId="37293"/>
    <cellStyle name="Обычный 13 3 8 4" xfId="10753"/>
    <cellStyle name="Обычный 13 3 8 4 2" xfId="40608"/>
    <cellStyle name="Обычный 13 3 8 5" xfId="20702"/>
    <cellStyle name="Обычный 13 3 8 5 2" xfId="50557"/>
    <cellStyle name="Обычный 13 3 8 6" xfId="30657"/>
    <cellStyle name="Обычный 13 3 9" xfId="3472"/>
    <cellStyle name="Обычный 13 3 9 2" xfId="13424"/>
    <cellStyle name="Обычный 13 3 9 2 2" xfId="43279"/>
    <cellStyle name="Обычный 13 3 9 3" xfId="23374"/>
    <cellStyle name="Обычный 13 3 9 3 2" xfId="53229"/>
    <cellStyle name="Обычный 13 3 9 4" xfId="33329"/>
    <cellStyle name="Обычный 13 4" xfId="788"/>
    <cellStyle name="Обычный 13 4 10" xfId="7439"/>
    <cellStyle name="Обычный 13 4 10 2" xfId="17389"/>
    <cellStyle name="Обычный 13 4 10 2 2" xfId="47244"/>
    <cellStyle name="Обычный 13 4 10 3" xfId="27339"/>
    <cellStyle name="Обычный 13 4 10 3 2" xfId="57194"/>
    <cellStyle name="Обычный 13 4 10 4" xfId="37294"/>
    <cellStyle name="Обычный 13 4 11" xfId="10754"/>
    <cellStyle name="Обычный 13 4 11 2" xfId="40609"/>
    <cellStyle name="Обычный 13 4 12" xfId="20703"/>
    <cellStyle name="Обычный 13 4 12 2" xfId="50558"/>
    <cellStyle name="Обычный 13 4 13" xfId="30658"/>
    <cellStyle name="Обычный 13 4 2" xfId="789"/>
    <cellStyle name="Обычный 13 4 2 2" xfId="790"/>
    <cellStyle name="Обычный 13 4 2 2 2" xfId="791"/>
    <cellStyle name="Обычный 13 4 2 2 2 2" xfId="792"/>
    <cellStyle name="Обычный 13 4 2 2 2 2 2" xfId="5406"/>
    <cellStyle name="Обычный 13 4 2 2 2 2 2 2" xfId="15358"/>
    <cellStyle name="Обычный 13 4 2 2 2 2 2 2 2" xfId="45213"/>
    <cellStyle name="Обычный 13 4 2 2 2 2 2 3" xfId="25308"/>
    <cellStyle name="Обычный 13 4 2 2 2 2 2 3 2" xfId="55163"/>
    <cellStyle name="Обычный 13 4 2 2 2 2 2 4" xfId="35263"/>
    <cellStyle name="Обычный 13 4 2 2 2 2 3" xfId="7443"/>
    <cellStyle name="Обычный 13 4 2 2 2 2 3 2" xfId="17393"/>
    <cellStyle name="Обычный 13 4 2 2 2 2 3 2 2" xfId="47248"/>
    <cellStyle name="Обычный 13 4 2 2 2 2 3 3" xfId="27343"/>
    <cellStyle name="Обычный 13 4 2 2 2 2 3 3 2" xfId="57198"/>
    <cellStyle name="Обычный 13 4 2 2 2 2 3 4" xfId="37298"/>
    <cellStyle name="Обычный 13 4 2 2 2 2 4" xfId="10758"/>
    <cellStyle name="Обычный 13 4 2 2 2 2 4 2" xfId="40613"/>
    <cellStyle name="Обычный 13 4 2 2 2 2 5" xfId="20707"/>
    <cellStyle name="Обычный 13 4 2 2 2 2 5 2" xfId="50562"/>
    <cellStyle name="Обычный 13 4 2 2 2 2 6" xfId="30662"/>
    <cellStyle name="Обычный 13 4 2 2 2 3" xfId="4627"/>
    <cellStyle name="Обычный 13 4 2 2 2 3 2" xfId="14579"/>
    <cellStyle name="Обычный 13 4 2 2 2 3 2 2" xfId="44434"/>
    <cellStyle name="Обычный 13 4 2 2 2 3 3" xfId="24529"/>
    <cellStyle name="Обычный 13 4 2 2 2 3 3 2" xfId="54384"/>
    <cellStyle name="Обычный 13 4 2 2 2 3 4" xfId="34484"/>
    <cellStyle name="Обычный 13 4 2 2 2 4" xfId="7442"/>
    <cellStyle name="Обычный 13 4 2 2 2 4 2" xfId="17392"/>
    <cellStyle name="Обычный 13 4 2 2 2 4 2 2" xfId="47247"/>
    <cellStyle name="Обычный 13 4 2 2 2 4 3" xfId="27342"/>
    <cellStyle name="Обычный 13 4 2 2 2 4 3 2" xfId="57197"/>
    <cellStyle name="Обычный 13 4 2 2 2 4 4" xfId="37297"/>
    <cellStyle name="Обычный 13 4 2 2 2 5" xfId="10757"/>
    <cellStyle name="Обычный 13 4 2 2 2 5 2" xfId="40612"/>
    <cellStyle name="Обычный 13 4 2 2 2 6" xfId="20706"/>
    <cellStyle name="Обычный 13 4 2 2 2 6 2" xfId="50561"/>
    <cellStyle name="Обычный 13 4 2 2 2 7" xfId="30661"/>
    <cellStyle name="Обычный 13 4 2 2 3" xfId="793"/>
    <cellStyle name="Обычный 13 4 2 2 3 2" xfId="5407"/>
    <cellStyle name="Обычный 13 4 2 2 3 2 2" xfId="15359"/>
    <cellStyle name="Обычный 13 4 2 2 3 2 2 2" xfId="45214"/>
    <cellStyle name="Обычный 13 4 2 2 3 2 3" xfId="25309"/>
    <cellStyle name="Обычный 13 4 2 2 3 2 3 2" xfId="55164"/>
    <cellStyle name="Обычный 13 4 2 2 3 2 4" xfId="35264"/>
    <cellStyle name="Обычный 13 4 2 2 3 3" xfId="7444"/>
    <cellStyle name="Обычный 13 4 2 2 3 3 2" xfId="17394"/>
    <cellStyle name="Обычный 13 4 2 2 3 3 2 2" xfId="47249"/>
    <cellStyle name="Обычный 13 4 2 2 3 3 3" xfId="27344"/>
    <cellStyle name="Обычный 13 4 2 2 3 3 3 2" xfId="57199"/>
    <cellStyle name="Обычный 13 4 2 2 3 3 4" xfId="37299"/>
    <cellStyle name="Обычный 13 4 2 2 3 4" xfId="10759"/>
    <cellStyle name="Обычный 13 4 2 2 3 4 2" xfId="40614"/>
    <cellStyle name="Обычный 13 4 2 2 3 5" xfId="20708"/>
    <cellStyle name="Обычный 13 4 2 2 3 5 2" xfId="50563"/>
    <cellStyle name="Обычный 13 4 2 2 3 6" xfId="30663"/>
    <cellStyle name="Обычный 13 4 2 2 4" xfId="3804"/>
    <cellStyle name="Обычный 13 4 2 2 4 2" xfId="13756"/>
    <cellStyle name="Обычный 13 4 2 2 4 2 2" xfId="43611"/>
    <cellStyle name="Обычный 13 4 2 2 4 3" xfId="23706"/>
    <cellStyle name="Обычный 13 4 2 2 4 3 2" xfId="53561"/>
    <cellStyle name="Обычный 13 4 2 2 4 4" xfId="33661"/>
    <cellStyle name="Обычный 13 4 2 2 5" xfId="7441"/>
    <cellStyle name="Обычный 13 4 2 2 5 2" xfId="17391"/>
    <cellStyle name="Обычный 13 4 2 2 5 2 2" xfId="47246"/>
    <cellStyle name="Обычный 13 4 2 2 5 3" xfId="27341"/>
    <cellStyle name="Обычный 13 4 2 2 5 3 2" xfId="57196"/>
    <cellStyle name="Обычный 13 4 2 2 5 4" xfId="37296"/>
    <cellStyle name="Обычный 13 4 2 2 6" xfId="10756"/>
    <cellStyle name="Обычный 13 4 2 2 6 2" xfId="40611"/>
    <cellStyle name="Обычный 13 4 2 2 7" xfId="20705"/>
    <cellStyle name="Обычный 13 4 2 2 7 2" xfId="50560"/>
    <cellStyle name="Обычный 13 4 2 2 8" xfId="30660"/>
    <cellStyle name="Обычный 13 4 2 3" xfId="794"/>
    <cellStyle name="Обычный 13 4 2 3 2" xfId="795"/>
    <cellStyle name="Обычный 13 4 2 3 2 2" xfId="5408"/>
    <cellStyle name="Обычный 13 4 2 3 2 2 2" xfId="15360"/>
    <cellStyle name="Обычный 13 4 2 3 2 2 2 2" xfId="45215"/>
    <cellStyle name="Обычный 13 4 2 3 2 2 3" xfId="25310"/>
    <cellStyle name="Обычный 13 4 2 3 2 2 3 2" xfId="55165"/>
    <cellStyle name="Обычный 13 4 2 3 2 2 4" xfId="35265"/>
    <cellStyle name="Обычный 13 4 2 3 2 3" xfId="7446"/>
    <cellStyle name="Обычный 13 4 2 3 2 3 2" xfId="17396"/>
    <cellStyle name="Обычный 13 4 2 3 2 3 2 2" xfId="47251"/>
    <cellStyle name="Обычный 13 4 2 3 2 3 3" xfId="27346"/>
    <cellStyle name="Обычный 13 4 2 3 2 3 3 2" xfId="57201"/>
    <cellStyle name="Обычный 13 4 2 3 2 3 4" xfId="37301"/>
    <cellStyle name="Обычный 13 4 2 3 2 4" xfId="10761"/>
    <cellStyle name="Обычный 13 4 2 3 2 4 2" xfId="40616"/>
    <cellStyle name="Обычный 13 4 2 3 2 5" xfId="20710"/>
    <cellStyle name="Обычный 13 4 2 3 2 5 2" xfId="50565"/>
    <cellStyle name="Обычный 13 4 2 3 2 6" xfId="30665"/>
    <cellStyle name="Обычный 13 4 2 3 3" xfId="4434"/>
    <cellStyle name="Обычный 13 4 2 3 3 2" xfId="14386"/>
    <cellStyle name="Обычный 13 4 2 3 3 2 2" xfId="44241"/>
    <cellStyle name="Обычный 13 4 2 3 3 3" xfId="24336"/>
    <cellStyle name="Обычный 13 4 2 3 3 3 2" xfId="54191"/>
    <cellStyle name="Обычный 13 4 2 3 3 4" xfId="34291"/>
    <cellStyle name="Обычный 13 4 2 3 4" xfId="7445"/>
    <cellStyle name="Обычный 13 4 2 3 4 2" xfId="17395"/>
    <cellStyle name="Обычный 13 4 2 3 4 2 2" xfId="47250"/>
    <cellStyle name="Обычный 13 4 2 3 4 3" xfId="27345"/>
    <cellStyle name="Обычный 13 4 2 3 4 3 2" xfId="57200"/>
    <cellStyle name="Обычный 13 4 2 3 4 4" xfId="37300"/>
    <cellStyle name="Обычный 13 4 2 3 5" xfId="10760"/>
    <cellStyle name="Обычный 13 4 2 3 5 2" xfId="40615"/>
    <cellStyle name="Обычный 13 4 2 3 6" xfId="20709"/>
    <cellStyle name="Обычный 13 4 2 3 6 2" xfId="50564"/>
    <cellStyle name="Обычный 13 4 2 3 7" xfId="30664"/>
    <cellStyle name="Обычный 13 4 2 4" xfId="796"/>
    <cellStyle name="Обычный 13 4 2 4 2" xfId="5409"/>
    <cellStyle name="Обычный 13 4 2 4 2 2" xfId="15361"/>
    <cellStyle name="Обычный 13 4 2 4 2 2 2" xfId="45216"/>
    <cellStyle name="Обычный 13 4 2 4 2 3" xfId="25311"/>
    <cellStyle name="Обычный 13 4 2 4 2 3 2" xfId="55166"/>
    <cellStyle name="Обычный 13 4 2 4 2 4" xfId="35266"/>
    <cellStyle name="Обычный 13 4 2 4 3" xfId="7447"/>
    <cellStyle name="Обычный 13 4 2 4 3 2" xfId="17397"/>
    <cellStyle name="Обычный 13 4 2 4 3 2 2" xfId="47252"/>
    <cellStyle name="Обычный 13 4 2 4 3 3" xfId="27347"/>
    <cellStyle name="Обычный 13 4 2 4 3 3 2" xfId="57202"/>
    <cellStyle name="Обычный 13 4 2 4 3 4" xfId="37302"/>
    <cellStyle name="Обычный 13 4 2 4 4" xfId="10762"/>
    <cellStyle name="Обычный 13 4 2 4 4 2" xfId="40617"/>
    <cellStyle name="Обычный 13 4 2 4 5" xfId="20711"/>
    <cellStyle name="Обычный 13 4 2 4 5 2" xfId="50566"/>
    <cellStyle name="Обычный 13 4 2 4 6" xfId="30666"/>
    <cellStyle name="Обычный 13 4 2 5" xfId="3611"/>
    <cellStyle name="Обычный 13 4 2 5 2" xfId="13563"/>
    <cellStyle name="Обычный 13 4 2 5 2 2" xfId="43418"/>
    <cellStyle name="Обычный 13 4 2 5 3" xfId="23513"/>
    <cellStyle name="Обычный 13 4 2 5 3 2" xfId="53368"/>
    <cellStyle name="Обычный 13 4 2 5 4" xfId="33468"/>
    <cellStyle name="Обычный 13 4 2 6" xfId="7440"/>
    <cellStyle name="Обычный 13 4 2 6 2" xfId="17390"/>
    <cellStyle name="Обычный 13 4 2 6 2 2" xfId="47245"/>
    <cellStyle name="Обычный 13 4 2 6 3" xfId="27340"/>
    <cellStyle name="Обычный 13 4 2 6 3 2" xfId="57195"/>
    <cellStyle name="Обычный 13 4 2 6 4" xfId="37295"/>
    <cellStyle name="Обычный 13 4 2 7" xfId="10755"/>
    <cellStyle name="Обычный 13 4 2 7 2" xfId="40610"/>
    <cellStyle name="Обычный 13 4 2 8" xfId="20704"/>
    <cellStyle name="Обычный 13 4 2 8 2" xfId="50559"/>
    <cellStyle name="Обычный 13 4 2 9" xfId="30659"/>
    <cellStyle name="Обычный 13 4 3" xfId="797"/>
    <cellStyle name="Обычный 13 4 3 2" xfId="798"/>
    <cellStyle name="Обычный 13 4 3 2 2" xfId="799"/>
    <cellStyle name="Обычный 13 4 3 2 2 2" xfId="800"/>
    <cellStyle name="Обычный 13 4 3 2 2 2 2" xfId="5410"/>
    <cellStyle name="Обычный 13 4 3 2 2 2 2 2" xfId="15362"/>
    <cellStyle name="Обычный 13 4 3 2 2 2 2 2 2" xfId="45217"/>
    <cellStyle name="Обычный 13 4 3 2 2 2 2 3" xfId="25312"/>
    <cellStyle name="Обычный 13 4 3 2 2 2 2 3 2" xfId="55167"/>
    <cellStyle name="Обычный 13 4 3 2 2 2 2 4" xfId="35267"/>
    <cellStyle name="Обычный 13 4 3 2 2 2 3" xfId="7451"/>
    <cellStyle name="Обычный 13 4 3 2 2 2 3 2" xfId="17401"/>
    <cellStyle name="Обычный 13 4 3 2 2 2 3 2 2" xfId="47256"/>
    <cellStyle name="Обычный 13 4 3 2 2 2 3 3" xfId="27351"/>
    <cellStyle name="Обычный 13 4 3 2 2 2 3 3 2" xfId="57206"/>
    <cellStyle name="Обычный 13 4 3 2 2 2 3 4" xfId="37306"/>
    <cellStyle name="Обычный 13 4 3 2 2 2 4" xfId="10766"/>
    <cellStyle name="Обычный 13 4 3 2 2 2 4 2" xfId="40621"/>
    <cellStyle name="Обычный 13 4 3 2 2 2 5" xfId="20715"/>
    <cellStyle name="Обычный 13 4 3 2 2 2 5 2" xfId="50570"/>
    <cellStyle name="Обычный 13 4 3 2 2 2 6" xfId="30670"/>
    <cellStyle name="Обычный 13 4 3 2 2 3" xfId="4628"/>
    <cellStyle name="Обычный 13 4 3 2 2 3 2" xfId="14580"/>
    <cellStyle name="Обычный 13 4 3 2 2 3 2 2" xfId="44435"/>
    <cellStyle name="Обычный 13 4 3 2 2 3 3" xfId="24530"/>
    <cellStyle name="Обычный 13 4 3 2 2 3 3 2" xfId="54385"/>
    <cellStyle name="Обычный 13 4 3 2 2 3 4" xfId="34485"/>
    <cellStyle name="Обычный 13 4 3 2 2 4" xfId="7450"/>
    <cellStyle name="Обычный 13 4 3 2 2 4 2" xfId="17400"/>
    <cellStyle name="Обычный 13 4 3 2 2 4 2 2" xfId="47255"/>
    <cellStyle name="Обычный 13 4 3 2 2 4 3" xfId="27350"/>
    <cellStyle name="Обычный 13 4 3 2 2 4 3 2" xfId="57205"/>
    <cellStyle name="Обычный 13 4 3 2 2 4 4" xfId="37305"/>
    <cellStyle name="Обычный 13 4 3 2 2 5" xfId="10765"/>
    <cellStyle name="Обычный 13 4 3 2 2 5 2" xfId="40620"/>
    <cellStyle name="Обычный 13 4 3 2 2 6" xfId="20714"/>
    <cellStyle name="Обычный 13 4 3 2 2 6 2" xfId="50569"/>
    <cellStyle name="Обычный 13 4 3 2 2 7" xfId="30669"/>
    <cellStyle name="Обычный 13 4 3 2 3" xfId="801"/>
    <cellStyle name="Обычный 13 4 3 2 3 2" xfId="5411"/>
    <cellStyle name="Обычный 13 4 3 2 3 2 2" xfId="15363"/>
    <cellStyle name="Обычный 13 4 3 2 3 2 2 2" xfId="45218"/>
    <cellStyle name="Обычный 13 4 3 2 3 2 3" xfId="25313"/>
    <cellStyle name="Обычный 13 4 3 2 3 2 3 2" xfId="55168"/>
    <cellStyle name="Обычный 13 4 3 2 3 2 4" xfId="35268"/>
    <cellStyle name="Обычный 13 4 3 2 3 3" xfId="7452"/>
    <cellStyle name="Обычный 13 4 3 2 3 3 2" xfId="17402"/>
    <cellStyle name="Обычный 13 4 3 2 3 3 2 2" xfId="47257"/>
    <cellStyle name="Обычный 13 4 3 2 3 3 3" xfId="27352"/>
    <cellStyle name="Обычный 13 4 3 2 3 3 3 2" xfId="57207"/>
    <cellStyle name="Обычный 13 4 3 2 3 3 4" xfId="37307"/>
    <cellStyle name="Обычный 13 4 3 2 3 4" xfId="10767"/>
    <cellStyle name="Обычный 13 4 3 2 3 4 2" xfId="40622"/>
    <cellStyle name="Обычный 13 4 3 2 3 5" xfId="20716"/>
    <cellStyle name="Обычный 13 4 3 2 3 5 2" xfId="50571"/>
    <cellStyle name="Обычный 13 4 3 2 3 6" xfId="30671"/>
    <cellStyle name="Обычный 13 4 3 2 4" xfId="3805"/>
    <cellStyle name="Обычный 13 4 3 2 4 2" xfId="13757"/>
    <cellStyle name="Обычный 13 4 3 2 4 2 2" xfId="43612"/>
    <cellStyle name="Обычный 13 4 3 2 4 3" xfId="23707"/>
    <cellStyle name="Обычный 13 4 3 2 4 3 2" xfId="53562"/>
    <cellStyle name="Обычный 13 4 3 2 4 4" xfId="33662"/>
    <cellStyle name="Обычный 13 4 3 2 5" xfId="7449"/>
    <cellStyle name="Обычный 13 4 3 2 5 2" xfId="17399"/>
    <cellStyle name="Обычный 13 4 3 2 5 2 2" xfId="47254"/>
    <cellStyle name="Обычный 13 4 3 2 5 3" xfId="27349"/>
    <cellStyle name="Обычный 13 4 3 2 5 3 2" xfId="57204"/>
    <cellStyle name="Обычный 13 4 3 2 5 4" xfId="37304"/>
    <cellStyle name="Обычный 13 4 3 2 6" xfId="10764"/>
    <cellStyle name="Обычный 13 4 3 2 6 2" xfId="40619"/>
    <cellStyle name="Обычный 13 4 3 2 7" xfId="20713"/>
    <cellStyle name="Обычный 13 4 3 2 7 2" xfId="50568"/>
    <cellStyle name="Обычный 13 4 3 2 8" xfId="30668"/>
    <cellStyle name="Обычный 13 4 3 3" xfId="802"/>
    <cellStyle name="Обычный 13 4 3 3 2" xfId="803"/>
    <cellStyle name="Обычный 13 4 3 3 2 2" xfId="5412"/>
    <cellStyle name="Обычный 13 4 3 3 2 2 2" xfId="15364"/>
    <cellStyle name="Обычный 13 4 3 3 2 2 2 2" xfId="45219"/>
    <cellStyle name="Обычный 13 4 3 3 2 2 3" xfId="25314"/>
    <cellStyle name="Обычный 13 4 3 3 2 2 3 2" xfId="55169"/>
    <cellStyle name="Обычный 13 4 3 3 2 2 4" xfId="35269"/>
    <cellStyle name="Обычный 13 4 3 3 2 3" xfId="7454"/>
    <cellStyle name="Обычный 13 4 3 3 2 3 2" xfId="17404"/>
    <cellStyle name="Обычный 13 4 3 3 2 3 2 2" xfId="47259"/>
    <cellStyle name="Обычный 13 4 3 3 2 3 3" xfId="27354"/>
    <cellStyle name="Обычный 13 4 3 3 2 3 3 2" xfId="57209"/>
    <cellStyle name="Обычный 13 4 3 3 2 3 4" xfId="37309"/>
    <cellStyle name="Обычный 13 4 3 3 2 4" xfId="10769"/>
    <cellStyle name="Обычный 13 4 3 3 2 4 2" xfId="40624"/>
    <cellStyle name="Обычный 13 4 3 3 2 5" xfId="20718"/>
    <cellStyle name="Обычный 13 4 3 3 2 5 2" xfId="50573"/>
    <cellStyle name="Обычный 13 4 3 3 2 6" xfId="30673"/>
    <cellStyle name="Обычный 13 4 3 3 3" xfId="4521"/>
    <cellStyle name="Обычный 13 4 3 3 3 2" xfId="14473"/>
    <cellStyle name="Обычный 13 4 3 3 3 2 2" xfId="44328"/>
    <cellStyle name="Обычный 13 4 3 3 3 3" xfId="24423"/>
    <cellStyle name="Обычный 13 4 3 3 3 3 2" xfId="54278"/>
    <cellStyle name="Обычный 13 4 3 3 3 4" xfId="34378"/>
    <cellStyle name="Обычный 13 4 3 3 4" xfId="7453"/>
    <cellStyle name="Обычный 13 4 3 3 4 2" xfId="17403"/>
    <cellStyle name="Обычный 13 4 3 3 4 2 2" xfId="47258"/>
    <cellStyle name="Обычный 13 4 3 3 4 3" xfId="27353"/>
    <cellStyle name="Обычный 13 4 3 3 4 3 2" xfId="57208"/>
    <cellStyle name="Обычный 13 4 3 3 4 4" xfId="37308"/>
    <cellStyle name="Обычный 13 4 3 3 5" xfId="10768"/>
    <cellStyle name="Обычный 13 4 3 3 5 2" xfId="40623"/>
    <cellStyle name="Обычный 13 4 3 3 6" xfId="20717"/>
    <cellStyle name="Обычный 13 4 3 3 6 2" xfId="50572"/>
    <cellStyle name="Обычный 13 4 3 3 7" xfId="30672"/>
    <cellStyle name="Обычный 13 4 3 4" xfId="804"/>
    <cellStyle name="Обычный 13 4 3 4 2" xfId="5413"/>
    <cellStyle name="Обычный 13 4 3 4 2 2" xfId="15365"/>
    <cellStyle name="Обычный 13 4 3 4 2 2 2" xfId="45220"/>
    <cellStyle name="Обычный 13 4 3 4 2 3" xfId="25315"/>
    <cellStyle name="Обычный 13 4 3 4 2 3 2" xfId="55170"/>
    <cellStyle name="Обычный 13 4 3 4 2 4" xfId="35270"/>
    <cellStyle name="Обычный 13 4 3 4 3" xfId="7455"/>
    <cellStyle name="Обычный 13 4 3 4 3 2" xfId="17405"/>
    <cellStyle name="Обычный 13 4 3 4 3 2 2" xfId="47260"/>
    <cellStyle name="Обычный 13 4 3 4 3 3" xfId="27355"/>
    <cellStyle name="Обычный 13 4 3 4 3 3 2" xfId="57210"/>
    <cellStyle name="Обычный 13 4 3 4 3 4" xfId="37310"/>
    <cellStyle name="Обычный 13 4 3 4 4" xfId="10770"/>
    <cellStyle name="Обычный 13 4 3 4 4 2" xfId="40625"/>
    <cellStyle name="Обычный 13 4 3 4 5" xfId="20719"/>
    <cellStyle name="Обычный 13 4 3 4 5 2" xfId="50574"/>
    <cellStyle name="Обычный 13 4 3 4 6" xfId="30674"/>
    <cellStyle name="Обычный 13 4 3 5" xfId="3698"/>
    <cellStyle name="Обычный 13 4 3 5 2" xfId="13650"/>
    <cellStyle name="Обычный 13 4 3 5 2 2" xfId="43505"/>
    <cellStyle name="Обычный 13 4 3 5 3" xfId="23600"/>
    <cellStyle name="Обычный 13 4 3 5 3 2" xfId="53455"/>
    <cellStyle name="Обычный 13 4 3 5 4" xfId="33555"/>
    <cellStyle name="Обычный 13 4 3 6" xfId="7448"/>
    <cellStyle name="Обычный 13 4 3 6 2" xfId="17398"/>
    <cellStyle name="Обычный 13 4 3 6 2 2" xfId="47253"/>
    <cellStyle name="Обычный 13 4 3 6 3" xfId="27348"/>
    <cellStyle name="Обычный 13 4 3 6 3 2" xfId="57203"/>
    <cellStyle name="Обычный 13 4 3 6 4" xfId="37303"/>
    <cellStyle name="Обычный 13 4 3 7" xfId="10763"/>
    <cellStyle name="Обычный 13 4 3 7 2" xfId="40618"/>
    <cellStyle name="Обычный 13 4 3 8" xfId="20712"/>
    <cellStyle name="Обычный 13 4 3 8 2" xfId="50567"/>
    <cellStyle name="Обычный 13 4 3 9" xfId="30667"/>
    <cellStyle name="Обычный 13 4 4" xfId="805"/>
    <cellStyle name="Обычный 13 4 4 2" xfId="806"/>
    <cellStyle name="Обычный 13 4 4 2 2" xfId="807"/>
    <cellStyle name="Обычный 13 4 4 2 2 2" xfId="5414"/>
    <cellStyle name="Обычный 13 4 4 2 2 2 2" xfId="15366"/>
    <cellStyle name="Обычный 13 4 4 2 2 2 2 2" xfId="45221"/>
    <cellStyle name="Обычный 13 4 4 2 2 2 3" xfId="25316"/>
    <cellStyle name="Обычный 13 4 4 2 2 2 3 2" xfId="55171"/>
    <cellStyle name="Обычный 13 4 4 2 2 2 4" xfId="35271"/>
    <cellStyle name="Обычный 13 4 4 2 2 3" xfId="7458"/>
    <cellStyle name="Обычный 13 4 4 2 2 3 2" xfId="17408"/>
    <cellStyle name="Обычный 13 4 4 2 2 3 2 2" xfId="47263"/>
    <cellStyle name="Обычный 13 4 4 2 2 3 3" xfId="27358"/>
    <cellStyle name="Обычный 13 4 4 2 2 3 3 2" xfId="57213"/>
    <cellStyle name="Обычный 13 4 4 2 2 3 4" xfId="37313"/>
    <cellStyle name="Обычный 13 4 4 2 2 4" xfId="10773"/>
    <cellStyle name="Обычный 13 4 4 2 2 4 2" xfId="40628"/>
    <cellStyle name="Обычный 13 4 4 2 2 5" xfId="20722"/>
    <cellStyle name="Обычный 13 4 4 2 2 5 2" xfId="50577"/>
    <cellStyle name="Обычный 13 4 4 2 2 6" xfId="30677"/>
    <cellStyle name="Обычный 13 4 4 2 3" xfId="4626"/>
    <cellStyle name="Обычный 13 4 4 2 3 2" xfId="14578"/>
    <cellStyle name="Обычный 13 4 4 2 3 2 2" xfId="44433"/>
    <cellStyle name="Обычный 13 4 4 2 3 3" xfId="24528"/>
    <cellStyle name="Обычный 13 4 4 2 3 3 2" xfId="54383"/>
    <cellStyle name="Обычный 13 4 4 2 3 4" xfId="34483"/>
    <cellStyle name="Обычный 13 4 4 2 4" xfId="7457"/>
    <cellStyle name="Обычный 13 4 4 2 4 2" xfId="17407"/>
    <cellStyle name="Обычный 13 4 4 2 4 2 2" xfId="47262"/>
    <cellStyle name="Обычный 13 4 4 2 4 3" xfId="27357"/>
    <cellStyle name="Обычный 13 4 4 2 4 3 2" xfId="57212"/>
    <cellStyle name="Обычный 13 4 4 2 4 4" xfId="37312"/>
    <cellStyle name="Обычный 13 4 4 2 5" xfId="10772"/>
    <cellStyle name="Обычный 13 4 4 2 5 2" xfId="40627"/>
    <cellStyle name="Обычный 13 4 4 2 6" xfId="20721"/>
    <cellStyle name="Обычный 13 4 4 2 6 2" xfId="50576"/>
    <cellStyle name="Обычный 13 4 4 2 7" xfId="30676"/>
    <cellStyle name="Обычный 13 4 4 3" xfId="808"/>
    <cellStyle name="Обычный 13 4 4 3 2" xfId="5415"/>
    <cellStyle name="Обычный 13 4 4 3 2 2" xfId="15367"/>
    <cellStyle name="Обычный 13 4 4 3 2 2 2" xfId="45222"/>
    <cellStyle name="Обычный 13 4 4 3 2 3" xfId="25317"/>
    <cellStyle name="Обычный 13 4 4 3 2 3 2" xfId="55172"/>
    <cellStyle name="Обычный 13 4 4 3 2 4" xfId="35272"/>
    <cellStyle name="Обычный 13 4 4 3 3" xfId="7459"/>
    <cellStyle name="Обычный 13 4 4 3 3 2" xfId="17409"/>
    <cellStyle name="Обычный 13 4 4 3 3 2 2" xfId="47264"/>
    <cellStyle name="Обычный 13 4 4 3 3 3" xfId="27359"/>
    <cellStyle name="Обычный 13 4 4 3 3 3 2" xfId="57214"/>
    <cellStyle name="Обычный 13 4 4 3 3 4" xfId="37314"/>
    <cellStyle name="Обычный 13 4 4 3 4" xfId="10774"/>
    <cellStyle name="Обычный 13 4 4 3 4 2" xfId="40629"/>
    <cellStyle name="Обычный 13 4 4 3 5" xfId="20723"/>
    <cellStyle name="Обычный 13 4 4 3 5 2" xfId="50578"/>
    <cellStyle name="Обычный 13 4 4 3 6" xfId="30678"/>
    <cellStyle name="Обычный 13 4 4 4" xfId="3803"/>
    <cellStyle name="Обычный 13 4 4 4 2" xfId="13755"/>
    <cellStyle name="Обычный 13 4 4 4 2 2" xfId="43610"/>
    <cellStyle name="Обычный 13 4 4 4 3" xfId="23705"/>
    <cellStyle name="Обычный 13 4 4 4 3 2" xfId="53560"/>
    <cellStyle name="Обычный 13 4 4 4 4" xfId="33660"/>
    <cellStyle name="Обычный 13 4 4 5" xfId="7456"/>
    <cellStyle name="Обычный 13 4 4 5 2" xfId="17406"/>
    <cellStyle name="Обычный 13 4 4 5 2 2" xfId="47261"/>
    <cellStyle name="Обычный 13 4 4 5 3" xfId="27356"/>
    <cellStyle name="Обычный 13 4 4 5 3 2" xfId="57211"/>
    <cellStyle name="Обычный 13 4 4 5 4" xfId="37311"/>
    <cellStyle name="Обычный 13 4 4 6" xfId="10771"/>
    <cellStyle name="Обычный 13 4 4 6 2" xfId="40626"/>
    <cellStyle name="Обычный 13 4 4 7" xfId="20720"/>
    <cellStyle name="Обычный 13 4 4 7 2" xfId="50575"/>
    <cellStyle name="Обычный 13 4 4 8" xfId="30675"/>
    <cellStyle name="Обычный 13 4 5" xfId="809"/>
    <cellStyle name="Обычный 13 4 5 2" xfId="810"/>
    <cellStyle name="Обычный 13 4 5 2 2" xfId="811"/>
    <cellStyle name="Обычный 13 4 5 2 2 2" xfId="5416"/>
    <cellStyle name="Обычный 13 4 5 2 2 2 2" xfId="15368"/>
    <cellStyle name="Обычный 13 4 5 2 2 2 2 2" xfId="45223"/>
    <cellStyle name="Обычный 13 4 5 2 2 2 3" xfId="25318"/>
    <cellStyle name="Обычный 13 4 5 2 2 2 3 2" xfId="55173"/>
    <cellStyle name="Обычный 13 4 5 2 2 2 4" xfId="35273"/>
    <cellStyle name="Обычный 13 4 5 2 2 3" xfId="7462"/>
    <cellStyle name="Обычный 13 4 5 2 2 3 2" xfId="17412"/>
    <cellStyle name="Обычный 13 4 5 2 2 3 2 2" xfId="47267"/>
    <cellStyle name="Обычный 13 4 5 2 2 3 3" xfId="27362"/>
    <cellStyle name="Обычный 13 4 5 2 2 3 3 2" xfId="57217"/>
    <cellStyle name="Обычный 13 4 5 2 2 3 4" xfId="37317"/>
    <cellStyle name="Обычный 13 4 5 2 2 4" xfId="10777"/>
    <cellStyle name="Обычный 13 4 5 2 2 4 2" xfId="40632"/>
    <cellStyle name="Обычный 13 4 5 2 2 5" xfId="20726"/>
    <cellStyle name="Обычный 13 4 5 2 2 5 2" xfId="50581"/>
    <cellStyle name="Обычный 13 4 5 2 2 6" xfId="30681"/>
    <cellStyle name="Обычный 13 4 5 2 3" xfId="4902"/>
    <cellStyle name="Обычный 13 4 5 2 3 2" xfId="14854"/>
    <cellStyle name="Обычный 13 4 5 2 3 2 2" xfId="44709"/>
    <cellStyle name="Обычный 13 4 5 2 3 3" xfId="24804"/>
    <cellStyle name="Обычный 13 4 5 2 3 3 2" xfId="54659"/>
    <cellStyle name="Обычный 13 4 5 2 3 4" xfId="34759"/>
    <cellStyle name="Обычный 13 4 5 2 4" xfId="7461"/>
    <cellStyle name="Обычный 13 4 5 2 4 2" xfId="17411"/>
    <cellStyle name="Обычный 13 4 5 2 4 2 2" xfId="47266"/>
    <cellStyle name="Обычный 13 4 5 2 4 3" xfId="27361"/>
    <cellStyle name="Обычный 13 4 5 2 4 3 2" xfId="57216"/>
    <cellStyle name="Обычный 13 4 5 2 4 4" xfId="37316"/>
    <cellStyle name="Обычный 13 4 5 2 5" xfId="10776"/>
    <cellStyle name="Обычный 13 4 5 2 5 2" xfId="40631"/>
    <cellStyle name="Обычный 13 4 5 2 6" xfId="20725"/>
    <cellStyle name="Обычный 13 4 5 2 6 2" xfId="50580"/>
    <cellStyle name="Обычный 13 4 5 2 7" xfId="30680"/>
    <cellStyle name="Обычный 13 4 5 3" xfId="812"/>
    <cellStyle name="Обычный 13 4 5 3 2" xfId="5417"/>
    <cellStyle name="Обычный 13 4 5 3 2 2" xfId="15369"/>
    <cellStyle name="Обычный 13 4 5 3 2 2 2" xfId="45224"/>
    <cellStyle name="Обычный 13 4 5 3 2 3" xfId="25319"/>
    <cellStyle name="Обычный 13 4 5 3 2 3 2" xfId="55174"/>
    <cellStyle name="Обычный 13 4 5 3 2 4" xfId="35274"/>
    <cellStyle name="Обычный 13 4 5 3 3" xfId="7463"/>
    <cellStyle name="Обычный 13 4 5 3 3 2" xfId="17413"/>
    <cellStyle name="Обычный 13 4 5 3 3 2 2" xfId="47268"/>
    <cellStyle name="Обычный 13 4 5 3 3 3" xfId="27363"/>
    <cellStyle name="Обычный 13 4 5 3 3 3 2" xfId="57218"/>
    <cellStyle name="Обычный 13 4 5 3 3 4" xfId="37318"/>
    <cellStyle name="Обычный 13 4 5 3 4" xfId="10778"/>
    <cellStyle name="Обычный 13 4 5 3 4 2" xfId="40633"/>
    <cellStyle name="Обычный 13 4 5 3 5" xfId="20727"/>
    <cellStyle name="Обычный 13 4 5 3 5 2" xfId="50582"/>
    <cellStyle name="Обычный 13 4 5 3 6" xfId="30682"/>
    <cellStyle name="Обычный 13 4 5 4" xfId="4079"/>
    <cellStyle name="Обычный 13 4 5 4 2" xfId="14031"/>
    <cellStyle name="Обычный 13 4 5 4 2 2" xfId="43886"/>
    <cellStyle name="Обычный 13 4 5 4 3" xfId="23981"/>
    <cellStyle name="Обычный 13 4 5 4 3 2" xfId="53836"/>
    <cellStyle name="Обычный 13 4 5 4 4" xfId="33936"/>
    <cellStyle name="Обычный 13 4 5 5" xfId="7460"/>
    <cellStyle name="Обычный 13 4 5 5 2" xfId="17410"/>
    <cellStyle name="Обычный 13 4 5 5 2 2" xfId="47265"/>
    <cellStyle name="Обычный 13 4 5 5 3" xfId="27360"/>
    <cellStyle name="Обычный 13 4 5 5 3 2" xfId="57215"/>
    <cellStyle name="Обычный 13 4 5 5 4" xfId="37315"/>
    <cellStyle name="Обычный 13 4 5 6" xfId="10775"/>
    <cellStyle name="Обычный 13 4 5 6 2" xfId="40630"/>
    <cellStyle name="Обычный 13 4 5 7" xfId="20724"/>
    <cellStyle name="Обычный 13 4 5 7 2" xfId="50579"/>
    <cellStyle name="Обычный 13 4 5 8" xfId="30679"/>
    <cellStyle name="Обычный 13 4 6" xfId="813"/>
    <cellStyle name="Обычный 13 4 6 2" xfId="814"/>
    <cellStyle name="Обычный 13 4 6 2 2" xfId="815"/>
    <cellStyle name="Обычный 13 4 6 2 2 2" xfId="5418"/>
    <cellStyle name="Обычный 13 4 6 2 2 2 2" xfId="15370"/>
    <cellStyle name="Обычный 13 4 6 2 2 2 2 2" xfId="45225"/>
    <cellStyle name="Обычный 13 4 6 2 2 2 3" xfId="25320"/>
    <cellStyle name="Обычный 13 4 6 2 2 2 3 2" xfId="55175"/>
    <cellStyle name="Обычный 13 4 6 2 2 2 4" xfId="35275"/>
    <cellStyle name="Обычный 13 4 6 2 2 3" xfId="7466"/>
    <cellStyle name="Обычный 13 4 6 2 2 3 2" xfId="17416"/>
    <cellStyle name="Обычный 13 4 6 2 2 3 2 2" xfId="47271"/>
    <cellStyle name="Обычный 13 4 6 2 2 3 3" xfId="27366"/>
    <cellStyle name="Обычный 13 4 6 2 2 3 3 2" xfId="57221"/>
    <cellStyle name="Обычный 13 4 6 2 2 3 4" xfId="37321"/>
    <cellStyle name="Обычный 13 4 6 2 2 4" xfId="10781"/>
    <cellStyle name="Обычный 13 4 6 2 2 4 2" xfId="40636"/>
    <cellStyle name="Обычный 13 4 6 2 2 5" xfId="20730"/>
    <cellStyle name="Обычный 13 4 6 2 2 5 2" xfId="50585"/>
    <cellStyle name="Обычный 13 4 6 2 2 6" xfId="30685"/>
    <cellStyle name="Обычный 13 4 6 2 3" xfId="4989"/>
    <cellStyle name="Обычный 13 4 6 2 3 2" xfId="14941"/>
    <cellStyle name="Обычный 13 4 6 2 3 2 2" xfId="44796"/>
    <cellStyle name="Обычный 13 4 6 2 3 3" xfId="24891"/>
    <cellStyle name="Обычный 13 4 6 2 3 3 2" xfId="54746"/>
    <cellStyle name="Обычный 13 4 6 2 3 4" xfId="34846"/>
    <cellStyle name="Обычный 13 4 6 2 4" xfId="7465"/>
    <cellStyle name="Обычный 13 4 6 2 4 2" xfId="17415"/>
    <cellStyle name="Обычный 13 4 6 2 4 2 2" xfId="47270"/>
    <cellStyle name="Обычный 13 4 6 2 4 3" xfId="27365"/>
    <cellStyle name="Обычный 13 4 6 2 4 3 2" xfId="57220"/>
    <cellStyle name="Обычный 13 4 6 2 4 4" xfId="37320"/>
    <cellStyle name="Обычный 13 4 6 2 5" xfId="10780"/>
    <cellStyle name="Обычный 13 4 6 2 5 2" xfId="40635"/>
    <cellStyle name="Обычный 13 4 6 2 6" xfId="20729"/>
    <cellStyle name="Обычный 13 4 6 2 6 2" xfId="50584"/>
    <cellStyle name="Обычный 13 4 6 2 7" xfId="30684"/>
    <cellStyle name="Обычный 13 4 6 3" xfId="816"/>
    <cellStyle name="Обычный 13 4 6 3 2" xfId="5419"/>
    <cellStyle name="Обычный 13 4 6 3 2 2" xfId="15371"/>
    <cellStyle name="Обычный 13 4 6 3 2 2 2" xfId="45226"/>
    <cellStyle name="Обычный 13 4 6 3 2 3" xfId="25321"/>
    <cellStyle name="Обычный 13 4 6 3 2 3 2" xfId="55176"/>
    <cellStyle name="Обычный 13 4 6 3 2 4" xfId="35276"/>
    <cellStyle name="Обычный 13 4 6 3 3" xfId="7467"/>
    <cellStyle name="Обычный 13 4 6 3 3 2" xfId="17417"/>
    <cellStyle name="Обычный 13 4 6 3 3 2 2" xfId="47272"/>
    <cellStyle name="Обычный 13 4 6 3 3 3" xfId="27367"/>
    <cellStyle name="Обычный 13 4 6 3 3 3 2" xfId="57222"/>
    <cellStyle name="Обычный 13 4 6 3 3 4" xfId="37322"/>
    <cellStyle name="Обычный 13 4 6 3 4" xfId="10782"/>
    <cellStyle name="Обычный 13 4 6 3 4 2" xfId="40637"/>
    <cellStyle name="Обычный 13 4 6 3 5" xfId="20731"/>
    <cellStyle name="Обычный 13 4 6 3 5 2" xfId="50586"/>
    <cellStyle name="Обычный 13 4 6 3 6" xfId="30686"/>
    <cellStyle name="Обычный 13 4 6 4" xfId="4166"/>
    <cellStyle name="Обычный 13 4 6 4 2" xfId="14118"/>
    <cellStyle name="Обычный 13 4 6 4 2 2" xfId="43973"/>
    <cellStyle name="Обычный 13 4 6 4 3" xfId="24068"/>
    <cellStyle name="Обычный 13 4 6 4 3 2" xfId="53923"/>
    <cellStyle name="Обычный 13 4 6 4 4" xfId="34023"/>
    <cellStyle name="Обычный 13 4 6 5" xfId="7464"/>
    <cellStyle name="Обычный 13 4 6 5 2" xfId="17414"/>
    <cellStyle name="Обычный 13 4 6 5 2 2" xfId="47269"/>
    <cellStyle name="Обычный 13 4 6 5 3" xfId="27364"/>
    <cellStyle name="Обычный 13 4 6 5 3 2" xfId="57219"/>
    <cellStyle name="Обычный 13 4 6 5 4" xfId="37319"/>
    <cellStyle name="Обычный 13 4 6 6" xfId="10779"/>
    <cellStyle name="Обычный 13 4 6 6 2" xfId="40634"/>
    <cellStyle name="Обычный 13 4 6 7" xfId="20728"/>
    <cellStyle name="Обычный 13 4 6 7 2" xfId="50583"/>
    <cellStyle name="Обычный 13 4 6 8" xfId="30683"/>
    <cellStyle name="Обычный 13 4 7" xfId="817"/>
    <cellStyle name="Обычный 13 4 7 2" xfId="818"/>
    <cellStyle name="Обычный 13 4 7 2 2" xfId="5420"/>
    <cellStyle name="Обычный 13 4 7 2 2 2" xfId="15372"/>
    <cellStyle name="Обычный 13 4 7 2 2 2 2" xfId="45227"/>
    <cellStyle name="Обычный 13 4 7 2 2 3" xfId="25322"/>
    <cellStyle name="Обычный 13 4 7 2 2 3 2" xfId="55177"/>
    <cellStyle name="Обычный 13 4 7 2 2 4" xfId="35277"/>
    <cellStyle name="Обычный 13 4 7 2 3" xfId="7469"/>
    <cellStyle name="Обычный 13 4 7 2 3 2" xfId="17419"/>
    <cellStyle name="Обычный 13 4 7 2 3 2 2" xfId="47274"/>
    <cellStyle name="Обычный 13 4 7 2 3 3" xfId="27369"/>
    <cellStyle name="Обычный 13 4 7 2 3 3 2" xfId="57224"/>
    <cellStyle name="Обычный 13 4 7 2 3 4" xfId="37324"/>
    <cellStyle name="Обычный 13 4 7 2 4" xfId="10784"/>
    <cellStyle name="Обычный 13 4 7 2 4 2" xfId="40639"/>
    <cellStyle name="Обычный 13 4 7 2 5" xfId="20733"/>
    <cellStyle name="Обычный 13 4 7 2 5 2" xfId="50588"/>
    <cellStyle name="Обычный 13 4 7 2 6" xfId="30688"/>
    <cellStyle name="Обычный 13 4 7 3" xfId="4305"/>
    <cellStyle name="Обычный 13 4 7 3 2" xfId="14257"/>
    <cellStyle name="Обычный 13 4 7 3 2 2" xfId="44112"/>
    <cellStyle name="Обычный 13 4 7 3 3" xfId="24207"/>
    <cellStyle name="Обычный 13 4 7 3 3 2" xfId="54062"/>
    <cellStyle name="Обычный 13 4 7 3 4" xfId="34162"/>
    <cellStyle name="Обычный 13 4 7 4" xfId="7468"/>
    <cellStyle name="Обычный 13 4 7 4 2" xfId="17418"/>
    <cellStyle name="Обычный 13 4 7 4 2 2" xfId="47273"/>
    <cellStyle name="Обычный 13 4 7 4 3" xfId="27368"/>
    <cellStyle name="Обычный 13 4 7 4 3 2" xfId="57223"/>
    <cellStyle name="Обычный 13 4 7 4 4" xfId="37323"/>
    <cellStyle name="Обычный 13 4 7 5" xfId="10783"/>
    <cellStyle name="Обычный 13 4 7 5 2" xfId="40638"/>
    <cellStyle name="Обычный 13 4 7 6" xfId="20732"/>
    <cellStyle name="Обычный 13 4 7 6 2" xfId="50587"/>
    <cellStyle name="Обычный 13 4 7 7" xfId="30687"/>
    <cellStyle name="Обычный 13 4 8" xfId="819"/>
    <cellStyle name="Обычный 13 4 8 2" xfId="5421"/>
    <cellStyle name="Обычный 13 4 8 2 2" xfId="15373"/>
    <cellStyle name="Обычный 13 4 8 2 2 2" xfId="45228"/>
    <cellStyle name="Обычный 13 4 8 2 3" xfId="25323"/>
    <cellStyle name="Обычный 13 4 8 2 3 2" xfId="55178"/>
    <cellStyle name="Обычный 13 4 8 2 4" xfId="35278"/>
    <cellStyle name="Обычный 13 4 8 3" xfId="7470"/>
    <cellStyle name="Обычный 13 4 8 3 2" xfId="17420"/>
    <cellStyle name="Обычный 13 4 8 3 2 2" xfId="47275"/>
    <cellStyle name="Обычный 13 4 8 3 3" xfId="27370"/>
    <cellStyle name="Обычный 13 4 8 3 3 2" xfId="57225"/>
    <cellStyle name="Обычный 13 4 8 3 4" xfId="37325"/>
    <cellStyle name="Обычный 13 4 8 4" xfId="10785"/>
    <cellStyle name="Обычный 13 4 8 4 2" xfId="40640"/>
    <cellStyle name="Обычный 13 4 8 5" xfId="20734"/>
    <cellStyle name="Обычный 13 4 8 5 2" xfId="50589"/>
    <cellStyle name="Обычный 13 4 8 6" xfId="30689"/>
    <cellStyle name="Обычный 13 4 9" xfId="3482"/>
    <cellStyle name="Обычный 13 4 9 2" xfId="13434"/>
    <cellStyle name="Обычный 13 4 9 2 2" xfId="43289"/>
    <cellStyle name="Обычный 13 4 9 3" xfId="23384"/>
    <cellStyle name="Обычный 13 4 9 3 2" xfId="53239"/>
    <cellStyle name="Обычный 13 4 9 4" xfId="33339"/>
    <cellStyle name="Обычный 13 5" xfId="820"/>
    <cellStyle name="Обычный 13 5 2" xfId="821"/>
    <cellStyle name="Обычный 13 5 2 2" xfId="822"/>
    <cellStyle name="Обычный 13 5 2 2 2" xfId="823"/>
    <cellStyle name="Обычный 13 5 2 2 2 2" xfId="5422"/>
    <cellStyle name="Обычный 13 5 2 2 2 2 2" xfId="15374"/>
    <cellStyle name="Обычный 13 5 2 2 2 2 2 2" xfId="45229"/>
    <cellStyle name="Обычный 13 5 2 2 2 2 3" xfId="25324"/>
    <cellStyle name="Обычный 13 5 2 2 2 2 3 2" xfId="55179"/>
    <cellStyle name="Обычный 13 5 2 2 2 2 4" xfId="35279"/>
    <cellStyle name="Обычный 13 5 2 2 2 3" xfId="7474"/>
    <cellStyle name="Обычный 13 5 2 2 2 3 2" xfId="17424"/>
    <cellStyle name="Обычный 13 5 2 2 2 3 2 2" xfId="47279"/>
    <cellStyle name="Обычный 13 5 2 2 2 3 3" xfId="27374"/>
    <cellStyle name="Обычный 13 5 2 2 2 3 3 2" xfId="57229"/>
    <cellStyle name="Обычный 13 5 2 2 2 3 4" xfId="37329"/>
    <cellStyle name="Обычный 13 5 2 2 2 4" xfId="10789"/>
    <cellStyle name="Обычный 13 5 2 2 2 4 2" xfId="40644"/>
    <cellStyle name="Обычный 13 5 2 2 2 5" xfId="20738"/>
    <cellStyle name="Обычный 13 5 2 2 2 5 2" xfId="50593"/>
    <cellStyle name="Обычный 13 5 2 2 2 6" xfId="30693"/>
    <cellStyle name="Обычный 13 5 2 2 3" xfId="4629"/>
    <cellStyle name="Обычный 13 5 2 2 3 2" xfId="14581"/>
    <cellStyle name="Обычный 13 5 2 2 3 2 2" xfId="44436"/>
    <cellStyle name="Обычный 13 5 2 2 3 3" xfId="24531"/>
    <cellStyle name="Обычный 13 5 2 2 3 3 2" xfId="54386"/>
    <cellStyle name="Обычный 13 5 2 2 3 4" xfId="34486"/>
    <cellStyle name="Обычный 13 5 2 2 4" xfId="7473"/>
    <cellStyle name="Обычный 13 5 2 2 4 2" xfId="17423"/>
    <cellStyle name="Обычный 13 5 2 2 4 2 2" xfId="47278"/>
    <cellStyle name="Обычный 13 5 2 2 4 3" xfId="27373"/>
    <cellStyle name="Обычный 13 5 2 2 4 3 2" xfId="57228"/>
    <cellStyle name="Обычный 13 5 2 2 4 4" xfId="37328"/>
    <cellStyle name="Обычный 13 5 2 2 5" xfId="10788"/>
    <cellStyle name="Обычный 13 5 2 2 5 2" xfId="40643"/>
    <cellStyle name="Обычный 13 5 2 2 6" xfId="20737"/>
    <cellStyle name="Обычный 13 5 2 2 6 2" xfId="50592"/>
    <cellStyle name="Обычный 13 5 2 2 7" xfId="30692"/>
    <cellStyle name="Обычный 13 5 2 3" xfId="824"/>
    <cellStyle name="Обычный 13 5 2 3 2" xfId="5423"/>
    <cellStyle name="Обычный 13 5 2 3 2 2" xfId="15375"/>
    <cellStyle name="Обычный 13 5 2 3 2 2 2" xfId="45230"/>
    <cellStyle name="Обычный 13 5 2 3 2 3" xfId="25325"/>
    <cellStyle name="Обычный 13 5 2 3 2 3 2" xfId="55180"/>
    <cellStyle name="Обычный 13 5 2 3 2 4" xfId="35280"/>
    <cellStyle name="Обычный 13 5 2 3 3" xfId="7475"/>
    <cellStyle name="Обычный 13 5 2 3 3 2" xfId="17425"/>
    <cellStyle name="Обычный 13 5 2 3 3 2 2" xfId="47280"/>
    <cellStyle name="Обычный 13 5 2 3 3 3" xfId="27375"/>
    <cellStyle name="Обычный 13 5 2 3 3 3 2" xfId="57230"/>
    <cellStyle name="Обычный 13 5 2 3 3 4" xfId="37330"/>
    <cellStyle name="Обычный 13 5 2 3 4" xfId="10790"/>
    <cellStyle name="Обычный 13 5 2 3 4 2" xfId="40645"/>
    <cellStyle name="Обычный 13 5 2 3 5" xfId="20739"/>
    <cellStyle name="Обычный 13 5 2 3 5 2" xfId="50594"/>
    <cellStyle name="Обычный 13 5 2 3 6" xfId="30694"/>
    <cellStyle name="Обычный 13 5 2 4" xfId="3806"/>
    <cellStyle name="Обычный 13 5 2 4 2" xfId="13758"/>
    <cellStyle name="Обычный 13 5 2 4 2 2" xfId="43613"/>
    <cellStyle name="Обычный 13 5 2 4 3" xfId="23708"/>
    <cellStyle name="Обычный 13 5 2 4 3 2" xfId="53563"/>
    <cellStyle name="Обычный 13 5 2 4 4" xfId="33663"/>
    <cellStyle name="Обычный 13 5 2 5" xfId="7472"/>
    <cellStyle name="Обычный 13 5 2 5 2" xfId="17422"/>
    <cellStyle name="Обычный 13 5 2 5 2 2" xfId="47277"/>
    <cellStyle name="Обычный 13 5 2 5 3" xfId="27372"/>
    <cellStyle name="Обычный 13 5 2 5 3 2" xfId="57227"/>
    <cellStyle name="Обычный 13 5 2 5 4" xfId="37327"/>
    <cellStyle name="Обычный 13 5 2 6" xfId="10787"/>
    <cellStyle name="Обычный 13 5 2 6 2" xfId="40642"/>
    <cellStyle name="Обычный 13 5 2 7" xfId="20736"/>
    <cellStyle name="Обычный 13 5 2 7 2" xfId="50591"/>
    <cellStyle name="Обычный 13 5 2 8" xfId="30691"/>
    <cellStyle name="Обычный 13 5 3" xfId="825"/>
    <cellStyle name="Обычный 13 5 3 2" xfId="826"/>
    <cellStyle name="Обычный 13 5 3 2 2" xfId="5424"/>
    <cellStyle name="Обычный 13 5 3 2 2 2" xfId="15376"/>
    <cellStyle name="Обычный 13 5 3 2 2 2 2" xfId="45231"/>
    <cellStyle name="Обычный 13 5 3 2 2 3" xfId="25326"/>
    <cellStyle name="Обычный 13 5 3 2 2 3 2" xfId="55181"/>
    <cellStyle name="Обычный 13 5 3 2 2 4" xfId="35281"/>
    <cellStyle name="Обычный 13 5 3 2 3" xfId="7477"/>
    <cellStyle name="Обычный 13 5 3 2 3 2" xfId="17427"/>
    <cellStyle name="Обычный 13 5 3 2 3 2 2" xfId="47282"/>
    <cellStyle name="Обычный 13 5 3 2 3 3" xfId="27377"/>
    <cellStyle name="Обычный 13 5 3 2 3 3 2" xfId="57232"/>
    <cellStyle name="Обычный 13 5 3 2 3 4" xfId="37332"/>
    <cellStyle name="Обычный 13 5 3 2 4" xfId="10792"/>
    <cellStyle name="Обычный 13 5 3 2 4 2" xfId="40647"/>
    <cellStyle name="Обычный 13 5 3 2 5" xfId="20741"/>
    <cellStyle name="Обычный 13 5 3 2 5 2" xfId="50596"/>
    <cellStyle name="Обычный 13 5 3 2 6" xfId="30696"/>
    <cellStyle name="Обычный 13 5 3 3" xfId="4326"/>
    <cellStyle name="Обычный 13 5 3 3 2" xfId="14278"/>
    <cellStyle name="Обычный 13 5 3 3 2 2" xfId="44133"/>
    <cellStyle name="Обычный 13 5 3 3 3" xfId="24228"/>
    <cellStyle name="Обычный 13 5 3 3 3 2" xfId="54083"/>
    <cellStyle name="Обычный 13 5 3 3 4" xfId="34183"/>
    <cellStyle name="Обычный 13 5 3 4" xfId="7476"/>
    <cellStyle name="Обычный 13 5 3 4 2" xfId="17426"/>
    <cellStyle name="Обычный 13 5 3 4 2 2" xfId="47281"/>
    <cellStyle name="Обычный 13 5 3 4 3" xfId="27376"/>
    <cellStyle name="Обычный 13 5 3 4 3 2" xfId="57231"/>
    <cellStyle name="Обычный 13 5 3 4 4" xfId="37331"/>
    <cellStyle name="Обычный 13 5 3 5" xfId="10791"/>
    <cellStyle name="Обычный 13 5 3 5 2" xfId="40646"/>
    <cellStyle name="Обычный 13 5 3 6" xfId="20740"/>
    <cellStyle name="Обычный 13 5 3 6 2" xfId="50595"/>
    <cellStyle name="Обычный 13 5 3 7" xfId="30695"/>
    <cellStyle name="Обычный 13 5 4" xfId="827"/>
    <cellStyle name="Обычный 13 5 4 2" xfId="5425"/>
    <cellStyle name="Обычный 13 5 4 2 2" xfId="15377"/>
    <cellStyle name="Обычный 13 5 4 2 2 2" xfId="45232"/>
    <cellStyle name="Обычный 13 5 4 2 3" xfId="25327"/>
    <cellStyle name="Обычный 13 5 4 2 3 2" xfId="55182"/>
    <cellStyle name="Обычный 13 5 4 2 4" xfId="35282"/>
    <cellStyle name="Обычный 13 5 4 3" xfId="7478"/>
    <cellStyle name="Обычный 13 5 4 3 2" xfId="17428"/>
    <cellStyle name="Обычный 13 5 4 3 2 2" xfId="47283"/>
    <cellStyle name="Обычный 13 5 4 3 3" xfId="27378"/>
    <cellStyle name="Обычный 13 5 4 3 3 2" xfId="57233"/>
    <cellStyle name="Обычный 13 5 4 3 4" xfId="37333"/>
    <cellStyle name="Обычный 13 5 4 4" xfId="10793"/>
    <cellStyle name="Обычный 13 5 4 4 2" xfId="40648"/>
    <cellStyle name="Обычный 13 5 4 5" xfId="20742"/>
    <cellStyle name="Обычный 13 5 4 5 2" xfId="50597"/>
    <cellStyle name="Обычный 13 5 4 6" xfId="30697"/>
    <cellStyle name="Обычный 13 5 5" xfId="3503"/>
    <cellStyle name="Обычный 13 5 5 2" xfId="13455"/>
    <cellStyle name="Обычный 13 5 5 2 2" xfId="43310"/>
    <cellStyle name="Обычный 13 5 5 3" xfId="23405"/>
    <cellStyle name="Обычный 13 5 5 3 2" xfId="53260"/>
    <cellStyle name="Обычный 13 5 5 4" xfId="33360"/>
    <cellStyle name="Обычный 13 5 6" xfId="7471"/>
    <cellStyle name="Обычный 13 5 6 2" xfId="17421"/>
    <cellStyle name="Обычный 13 5 6 2 2" xfId="47276"/>
    <cellStyle name="Обычный 13 5 6 3" xfId="27371"/>
    <cellStyle name="Обычный 13 5 6 3 2" xfId="57226"/>
    <cellStyle name="Обычный 13 5 6 4" xfId="37326"/>
    <cellStyle name="Обычный 13 5 7" xfId="10786"/>
    <cellStyle name="Обычный 13 5 7 2" xfId="40641"/>
    <cellStyle name="Обычный 13 5 8" xfId="20735"/>
    <cellStyle name="Обычный 13 5 8 2" xfId="50590"/>
    <cellStyle name="Обычный 13 5 9" xfId="30690"/>
    <cellStyle name="Обычный 13 6" xfId="828"/>
    <cellStyle name="Обычный 13 6 2" xfId="829"/>
    <cellStyle name="Обычный 13 6 2 2" xfId="830"/>
    <cellStyle name="Обычный 13 6 2 2 2" xfId="831"/>
    <cellStyle name="Обычный 13 6 2 2 2 2" xfId="5426"/>
    <cellStyle name="Обычный 13 6 2 2 2 2 2" xfId="15378"/>
    <cellStyle name="Обычный 13 6 2 2 2 2 2 2" xfId="45233"/>
    <cellStyle name="Обычный 13 6 2 2 2 2 3" xfId="25328"/>
    <cellStyle name="Обычный 13 6 2 2 2 2 3 2" xfId="55183"/>
    <cellStyle name="Обычный 13 6 2 2 2 2 4" xfId="35283"/>
    <cellStyle name="Обычный 13 6 2 2 2 3" xfId="7482"/>
    <cellStyle name="Обычный 13 6 2 2 2 3 2" xfId="17432"/>
    <cellStyle name="Обычный 13 6 2 2 2 3 2 2" xfId="47287"/>
    <cellStyle name="Обычный 13 6 2 2 2 3 3" xfId="27382"/>
    <cellStyle name="Обычный 13 6 2 2 2 3 3 2" xfId="57237"/>
    <cellStyle name="Обычный 13 6 2 2 2 3 4" xfId="37337"/>
    <cellStyle name="Обычный 13 6 2 2 2 4" xfId="10797"/>
    <cellStyle name="Обычный 13 6 2 2 2 4 2" xfId="40652"/>
    <cellStyle name="Обычный 13 6 2 2 2 5" xfId="20746"/>
    <cellStyle name="Обычный 13 6 2 2 2 5 2" xfId="50601"/>
    <cellStyle name="Обычный 13 6 2 2 2 6" xfId="30701"/>
    <cellStyle name="Обычный 13 6 2 2 3" xfId="4630"/>
    <cellStyle name="Обычный 13 6 2 2 3 2" xfId="14582"/>
    <cellStyle name="Обычный 13 6 2 2 3 2 2" xfId="44437"/>
    <cellStyle name="Обычный 13 6 2 2 3 3" xfId="24532"/>
    <cellStyle name="Обычный 13 6 2 2 3 3 2" xfId="54387"/>
    <cellStyle name="Обычный 13 6 2 2 3 4" xfId="34487"/>
    <cellStyle name="Обычный 13 6 2 2 4" xfId="7481"/>
    <cellStyle name="Обычный 13 6 2 2 4 2" xfId="17431"/>
    <cellStyle name="Обычный 13 6 2 2 4 2 2" xfId="47286"/>
    <cellStyle name="Обычный 13 6 2 2 4 3" xfId="27381"/>
    <cellStyle name="Обычный 13 6 2 2 4 3 2" xfId="57236"/>
    <cellStyle name="Обычный 13 6 2 2 4 4" xfId="37336"/>
    <cellStyle name="Обычный 13 6 2 2 5" xfId="10796"/>
    <cellStyle name="Обычный 13 6 2 2 5 2" xfId="40651"/>
    <cellStyle name="Обычный 13 6 2 2 6" xfId="20745"/>
    <cellStyle name="Обычный 13 6 2 2 6 2" xfId="50600"/>
    <cellStyle name="Обычный 13 6 2 2 7" xfId="30700"/>
    <cellStyle name="Обычный 13 6 2 3" xfId="832"/>
    <cellStyle name="Обычный 13 6 2 3 2" xfId="5427"/>
    <cellStyle name="Обычный 13 6 2 3 2 2" xfId="15379"/>
    <cellStyle name="Обычный 13 6 2 3 2 2 2" xfId="45234"/>
    <cellStyle name="Обычный 13 6 2 3 2 3" xfId="25329"/>
    <cellStyle name="Обычный 13 6 2 3 2 3 2" xfId="55184"/>
    <cellStyle name="Обычный 13 6 2 3 2 4" xfId="35284"/>
    <cellStyle name="Обычный 13 6 2 3 3" xfId="7483"/>
    <cellStyle name="Обычный 13 6 2 3 3 2" xfId="17433"/>
    <cellStyle name="Обычный 13 6 2 3 3 2 2" xfId="47288"/>
    <cellStyle name="Обычный 13 6 2 3 3 3" xfId="27383"/>
    <cellStyle name="Обычный 13 6 2 3 3 3 2" xfId="57238"/>
    <cellStyle name="Обычный 13 6 2 3 3 4" xfId="37338"/>
    <cellStyle name="Обычный 13 6 2 3 4" xfId="10798"/>
    <cellStyle name="Обычный 13 6 2 3 4 2" xfId="40653"/>
    <cellStyle name="Обычный 13 6 2 3 5" xfId="20747"/>
    <cellStyle name="Обычный 13 6 2 3 5 2" xfId="50602"/>
    <cellStyle name="Обычный 13 6 2 3 6" xfId="30702"/>
    <cellStyle name="Обычный 13 6 2 4" xfId="3807"/>
    <cellStyle name="Обычный 13 6 2 4 2" xfId="13759"/>
    <cellStyle name="Обычный 13 6 2 4 2 2" xfId="43614"/>
    <cellStyle name="Обычный 13 6 2 4 3" xfId="23709"/>
    <cellStyle name="Обычный 13 6 2 4 3 2" xfId="53564"/>
    <cellStyle name="Обычный 13 6 2 4 4" xfId="33664"/>
    <cellStyle name="Обычный 13 6 2 5" xfId="7480"/>
    <cellStyle name="Обычный 13 6 2 5 2" xfId="17430"/>
    <cellStyle name="Обычный 13 6 2 5 2 2" xfId="47285"/>
    <cellStyle name="Обычный 13 6 2 5 3" xfId="27380"/>
    <cellStyle name="Обычный 13 6 2 5 3 2" xfId="57235"/>
    <cellStyle name="Обычный 13 6 2 5 4" xfId="37335"/>
    <cellStyle name="Обычный 13 6 2 6" xfId="10795"/>
    <cellStyle name="Обычный 13 6 2 6 2" xfId="40650"/>
    <cellStyle name="Обычный 13 6 2 7" xfId="20744"/>
    <cellStyle name="Обычный 13 6 2 7 2" xfId="50599"/>
    <cellStyle name="Обычный 13 6 2 8" xfId="30699"/>
    <cellStyle name="Обычный 13 6 3" xfId="833"/>
    <cellStyle name="Обычный 13 6 3 2" xfId="834"/>
    <cellStyle name="Обычный 13 6 3 2 2" xfId="5428"/>
    <cellStyle name="Обычный 13 6 3 2 2 2" xfId="15380"/>
    <cellStyle name="Обычный 13 6 3 2 2 2 2" xfId="45235"/>
    <cellStyle name="Обычный 13 6 3 2 2 3" xfId="25330"/>
    <cellStyle name="Обычный 13 6 3 2 2 3 2" xfId="55185"/>
    <cellStyle name="Обычный 13 6 3 2 2 4" xfId="35285"/>
    <cellStyle name="Обычный 13 6 3 2 3" xfId="7485"/>
    <cellStyle name="Обычный 13 6 3 2 3 2" xfId="17435"/>
    <cellStyle name="Обычный 13 6 3 2 3 2 2" xfId="47290"/>
    <cellStyle name="Обычный 13 6 3 2 3 3" xfId="27385"/>
    <cellStyle name="Обычный 13 6 3 2 3 3 2" xfId="57240"/>
    <cellStyle name="Обычный 13 6 3 2 3 4" xfId="37340"/>
    <cellStyle name="Обычный 13 6 3 2 4" xfId="10800"/>
    <cellStyle name="Обычный 13 6 3 2 4 2" xfId="40655"/>
    <cellStyle name="Обычный 13 6 3 2 5" xfId="20749"/>
    <cellStyle name="Обычный 13 6 3 2 5 2" xfId="50604"/>
    <cellStyle name="Обычный 13 6 3 2 6" xfId="30704"/>
    <cellStyle name="Обычный 13 6 3 3" xfId="4361"/>
    <cellStyle name="Обычный 13 6 3 3 2" xfId="14313"/>
    <cellStyle name="Обычный 13 6 3 3 2 2" xfId="44168"/>
    <cellStyle name="Обычный 13 6 3 3 3" xfId="24263"/>
    <cellStyle name="Обычный 13 6 3 3 3 2" xfId="54118"/>
    <cellStyle name="Обычный 13 6 3 3 4" xfId="34218"/>
    <cellStyle name="Обычный 13 6 3 4" xfId="7484"/>
    <cellStyle name="Обычный 13 6 3 4 2" xfId="17434"/>
    <cellStyle name="Обычный 13 6 3 4 2 2" xfId="47289"/>
    <cellStyle name="Обычный 13 6 3 4 3" xfId="27384"/>
    <cellStyle name="Обычный 13 6 3 4 3 2" xfId="57239"/>
    <cellStyle name="Обычный 13 6 3 4 4" xfId="37339"/>
    <cellStyle name="Обычный 13 6 3 5" xfId="10799"/>
    <cellStyle name="Обычный 13 6 3 5 2" xfId="40654"/>
    <cellStyle name="Обычный 13 6 3 6" xfId="20748"/>
    <cellStyle name="Обычный 13 6 3 6 2" xfId="50603"/>
    <cellStyle name="Обычный 13 6 3 7" xfId="30703"/>
    <cellStyle name="Обычный 13 6 4" xfId="835"/>
    <cellStyle name="Обычный 13 6 4 2" xfId="5429"/>
    <cellStyle name="Обычный 13 6 4 2 2" xfId="15381"/>
    <cellStyle name="Обычный 13 6 4 2 2 2" xfId="45236"/>
    <cellStyle name="Обычный 13 6 4 2 3" xfId="25331"/>
    <cellStyle name="Обычный 13 6 4 2 3 2" xfId="55186"/>
    <cellStyle name="Обычный 13 6 4 2 4" xfId="35286"/>
    <cellStyle name="Обычный 13 6 4 3" xfId="7486"/>
    <cellStyle name="Обычный 13 6 4 3 2" xfId="17436"/>
    <cellStyle name="Обычный 13 6 4 3 2 2" xfId="47291"/>
    <cellStyle name="Обычный 13 6 4 3 3" xfId="27386"/>
    <cellStyle name="Обычный 13 6 4 3 3 2" xfId="57241"/>
    <cellStyle name="Обычный 13 6 4 3 4" xfId="37341"/>
    <cellStyle name="Обычный 13 6 4 4" xfId="10801"/>
    <cellStyle name="Обычный 13 6 4 4 2" xfId="40656"/>
    <cellStyle name="Обычный 13 6 4 5" xfId="20750"/>
    <cellStyle name="Обычный 13 6 4 5 2" xfId="50605"/>
    <cellStyle name="Обычный 13 6 4 6" xfId="30705"/>
    <cellStyle name="Обычный 13 6 5" xfId="3538"/>
    <cellStyle name="Обычный 13 6 5 2" xfId="13490"/>
    <cellStyle name="Обычный 13 6 5 2 2" xfId="43345"/>
    <cellStyle name="Обычный 13 6 5 3" xfId="23440"/>
    <cellStyle name="Обычный 13 6 5 3 2" xfId="53295"/>
    <cellStyle name="Обычный 13 6 5 4" xfId="33395"/>
    <cellStyle name="Обычный 13 6 6" xfId="7479"/>
    <cellStyle name="Обычный 13 6 6 2" xfId="17429"/>
    <cellStyle name="Обычный 13 6 6 2 2" xfId="47284"/>
    <cellStyle name="Обычный 13 6 6 3" xfId="27379"/>
    <cellStyle name="Обычный 13 6 6 3 2" xfId="57234"/>
    <cellStyle name="Обычный 13 6 6 4" xfId="37334"/>
    <cellStyle name="Обычный 13 6 7" xfId="10794"/>
    <cellStyle name="Обычный 13 6 7 2" xfId="40649"/>
    <cellStyle name="Обычный 13 6 8" xfId="20743"/>
    <cellStyle name="Обычный 13 6 8 2" xfId="50598"/>
    <cellStyle name="Обычный 13 6 9" xfId="30698"/>
    <cellStyle name="Обычный 13 7" xfId="836"/>
    <cellStyle name="Обычный 13 7 10" xfId="30706"/>
    <cellStyle name="Обычный 13 7 2" xfId="837"/>
    <cellStyle name="Обычный 13 7 2 2" xfId="838"/>
    <cellStyle name="Обычный 13 7 2 2 2" xfId="839"/>
    <cellStyle name="Обычный 13 7 2 2 2 2" xfId="5430"/>
    <cellStyle name="Обычный 13 7 2 2 2 2 2" xfId="15382"/>
    <cellStyle name="Обычный 13 7 2 2 2 2 2 2" xfId="45237"/>
    <cellStyle name="Обычный 13 7 2 2 2 2 3" xfId="25332"/>
    <cellStyle name="Обычный 13 7 2 2 2 2 3 2" xfId="55187"/>
    <cellStyle name="Обычный 13 7 2 2 2 2 4" xfId="35287"/>
    <cellStyle name="Обычный 13 7 2 2 2 3" xfId="7490"/>
    <cellStyle name="Обычный 13 7 2 2 2 3 2" xfId="17440"/>
    <cellStyle name="Обычный 13 7 2 2 2 3 2 2" xfId="47295"/>
    <cellStyle name="Обычный 13 7 2 2 2 3 3" xfId="27390"/>
    <cellStyle name="Обычный 13 7 2 2 2 3 3 2" xfId="57245"/>
    <cellStyle name="Обычный 13 7 2 2 2 3 4" xfId="37345"/>
    <cellStyle name="Обычный 13 7 2 2 2 4" xfId="10805"/>
    <cellStyle name="Обычный 13 7 2 2 2 4 2" xfId="40660"/>
    <cellStyle name="Обычный 13 7 2 2 2 5" xfId="20754"/>
    <cellStyle name="Обычный 13 7 2 2 2 5 2" xfId="50609"/>
    <cellStyle name="Обычный 13 7 2 2 2 6" xfId="30709"/>
    <cellStyle name="Обычный 13 7 2 2 3" xfId="4631"/>
    <cellStyle name="Обычный 13 7 2 2 3 2" xfId="14583"/>
    <cellStyle name="Обычный 13 7 2 2 3 2 2" xfId="44438"/>
    <cellStyle name="Обычный 13 7 2 2 3 3" xfId="24533"/>
    <cellStyle name="Обычный 13 7 2 2 3 3 2" xfId="54388"/>
    <cellStyle name="Обычный 13 7 2 2 3 4" xfId="34488"/>
    <cellStyle name="Обычный 13 7 2 2 4" xfId="7489"/>
    <cellStyle name="Обычный 13 7 2 2 4 2" xfId="17439"/>
    <cellStyle name="Обычный 13 7 2 2 4 2 2" xfId="47294"/>
    <cellStyle name="Обычный 13 7 2 2 4 3" xfId="27389"/>
    <cellStyle name="Обычный 13 7 2 2 4 3 2" xfId="57244"/>
    <cellStyle name="Обычный 13 7 2 2 4 4" xfId="37344"/>
    <cellStyle name="Обычный 13 7 2 2 5" xfId="10804"/>
    <cellStyle name="Обычный 13 7 2 2 5 2" xfId="40659"/>
    <cellStyle name="Обычный 13 7 2 2 6" xfId="20753"/>
    <cellStyle name="Обычный 13 7 2 2 6 2" xfId="50608"/>
    <cellStyle name="Обычный 13 7 2 2 7" xfId="30708"/>
    <cellStyle name="Обычный 13 7 2 3" xfId="840"/>
    <cellStyle name="Обычный 13 7 2 3 2" xfId="5431"/>
    <cellStyle name="Обычный 13 7 2 3 2 2" xfId="15383"/>
    <cellStyle name="Обычный 13 7 2 3 2 2 2" xfId="45238"/>
    <cellStyle name="Обычный 13 7 2 3 2 3" xfId="25333"/>
    <cellStyle name="Обычный 13 7 2 3 2 3 2" xfId="55188"/>
    <cellStyle name="Обычный 13 7 2 3 2 4" xfId="35288"/>
    <cellStyle name="Обычный 13 7 2 3 3" xfId="7491"/>
    <cellStyle name="Обычный 13 7 2 3 3 2" xfId="17441"/>
    <cellStyle name="Обычный 13 7 2 3 3 2 2" xfId="47296"/>
    <cellStyle name="Обычный 13 7 2 3 3 3" xfId="27391"/>
    <cellStyle name="Обычный 13 7 2 3 3 3 2" xfId="57246"/>
    <cellStyle name="Обычный 13 7 2 3 3 4" xfId="37346"/>
    <cellStyle name="Обычный 13 7 2 3 4" xfId="10806"/>
    <cellStyle name="Обычный 13 7 2 3 4 2" xfId="40661"/>
    <cellStyle name="Обычный 13 7 2 3 5" xfId="20755"/>
    <cellStyle name="Обычный 13 7 2 3 5 2" xfId="50610"/>
    <cellStyle name="Обычный 13 7 2 3 6" xfId="30710"/>
    <cellStyle name="Обычный 13 7 2 4" xfId="3808"/>
    <cellStyle name="Обычный 13 7 2 4 2" xfId="13760"/>
    <cellStyle name="Обычный 13 7 2 4 2 2" xfId="43615"/>
    <cellStyle name="Обычный 13 7 2 4 3" xfId="23710"/>
    <cellStyle name="Обычный 13 7 2 4 3 2" xfId="53565"/>
    <cellStyle name="Обычный 13 7 2 4 4" xfId="33665"/>
    <cellStyle name="Обычный 13 7 2 5" xfId="7488"/>
    <cellStyle name="Обычный 13 7 2 5 2" xfId="17438"/>
    <cellStyle name="Обычный 13 7 2 5 2 2" xfId="47293"/>
    <cellStyle name="Обычный 13 7 2 5 3" xfId="27388"/>
    <cellStyle name="Обычный 13 7 2 5 3 2" xfId="57243"/>
    <cellStyle name="Обычный 13 7 2 5 4" xfId="37343"/>
    <cellStyle name="Обычный 13 7 2 6" xfId="10803"/>
    <cellStyle name="Обычный 13 7 2 6 2" xfId="40658"/>
    <cellStyle name="Обычный 13 7 2 7" xfId="20752"/>
    <cellStyle name="Обычный 13 7 2 7 2" xfId="50607"/>
    <cellStyle name="Обычный 13 7 2 8" xfId="30707"/>
    <cellStyle name="Обычный 13 7 3" xfId="841"/>
    <cellStyle name="Обычный 13 7 3 2" xfId="842"/>
    <cellStyle name="Обычный 13 7 3 2 2" xfId="5432"/>
    <cellStyle name="Обычный 13 7 3 2 2 2" xfId="15384"/>
    <cellStyle name="Обычный 13 7 3 2 2 2 2" xfId="45239"/>
    <cellStyle name="Обычный 13 7 3 2 2 3" xfId="25334"/>
    <cellStyle name="Обычный 13 7 3 2 2 3 2" xfId="55189"/>
    <cellStyle name="Обычный 13 7 3 2 2 4" xfId="35289"/>
    <cellStyle name="Обычный 13 7 3 2 3" xfId="7493"/>
    <cellStyle name="Обычный 13 7 3 2 3 2" xfId="17443"/>
    <cellStyle name="Обычный 13 7 3 2 3 2 2" xfId="47298"/>
    <cellStyle name="Обычный 13 7 3 2 3 3" xfId="27393"/>
    <cellStyle name="Обычный 13 7 3 2 3 3 2" xfId="57248"/>
    <cellStyle name="Обычный 13 7 3 2 3 4" xfId="37348"/>
    <cellStyle name="Обычный 13 7 3 2 4" xfId="10808"/>
    <cellStyle name="Обычный 13 7 3 2 4 2" xfId="40663"/>
    <cellStyle name="Обычный 13 7 3 2 5" xfId="20757"/>
    <cellStyle name="Обычный 13 7 3 2 5 2" xfId="50612"/>
    <cellStyle name="Обычный 13 7 3 2 6" xfId="30712"/>
    <cellStyle name="Обычный 13 7 3 3" xfId="4400"/>
    <cellStyle name="Обычный 13 7 3 3 2" xfId="14352"/>
    <cellStyle name="Обычный 13 7 3 3 2 2" xfId="44207"/>
    <cellStyle name="Обычный 13 7 3 3 3" xfId="24302"/>
    <cellStyle name="Обычный 13 7 3 3 3 2" xfId="54157"/>
    <cellStyle name="Обычный 13 7 3 3 4" xfId="34257"/>
    <cellStyle name="Обычный 13 7 3 4" xfId="7492"/>
    <cellStyle name="Обычный 13 7 3 4 2" xfId="17442"/>
    <cellStyle name="Обычный 13 7 3 4 2 2" xfId="47297"/>
    <cellStyle name="Обычный 13 7 3 4 3" xfId="27392"/>
    <cellStyle name="Обычный 13 7 3 4 3 2" xfId="57247"/>
    <cellStyle name="Обычный 13 7 3 4 4" xfId="37347"/>
    <cellStyle name="Обычный 13 7 3 5" xfId="10807"/>
    <cellStyle name="Обычный 13 7 3 5 2" xfId="40662"/>
    <cellStyle name="Обычный 13 7 3 6" xfId="20756"/>
    <cellStyle name="Обычный 13 7 3 6 2" xfId="50611"/>
    <cellStyle name="Обычный 13 7 3 7" xfId="30711"/>
    <cellStyle name="Обычный 13 7 4" xfId="843"/>
    <cellStyle name="Обычный 13 7 4 2" xfId="5433"/>
    <cellStyle name="Обычный 13 7 4 2 2" xfId="15385"/>
    <cellStyle name="Обычный 13 7 4 2 2 2" xfId="45240"/>
    <cellStyle name="Обычный 13 7 4 2 3" xfId="25335"/>
    <cellStyle name="Обычный 13 7 4 2 3 2" xfId="55190"/>
    <cellStyle name="Обычный 13 7 4 2 4" xfId="35290"/>
    <cellStyle name="Обычный 13 7 4 3" xfId="7494"/>
    <cellStyle name="Обычный 13 7 4 3 2" xfId="17444"/>
    <cellStyle name="Обычный 13 7 4 3 2 2" xfId="47299"/>
    <cellStyle name="Обычный 13 7 4 3 3" xfId="27394"/>
    <cellStyle name="Обычный 13 7 4 3 3 2" xfId="57249"/>
    <cellStyle name="Обычный 13 7 4 3 4" xfId="37349"/>
    <cellStyle name="Обычный 13 7 4 4" xfId="10809"/>
    <cellStyle name="Обычный 13 7 4 4 2" xfId="40664"/>
    <cellStyle name="Обычный 13 7 4 5" xfId="20758"/>
    <cellStyle name="Обычный 13 7 4 5 2" xfId="50613"/>
    <cellStyle name="Обычный 13 7 4 6" xfId="30713"/>
    <cellStyle name="Обычный 13 7 5" xfId="844"/>
    <cellStyle name="Обычный 13 7 5 2" xfId="6710"/>
    <cellStyle name="Обычный 13 7 5 2 2" xfId="16662"/>
    <cellStyle name="Обычный 13 7 5 2 2 2" xfId="46517"/>
    <cellStyle name="Обычный 13 7 5 2 3" xfId="26612"/>
    <cellStyle name="Обычный 13 7 5 2 3 2" xfId="56467"/>
    <cellStyle name="Обычный 13 7 5 2 4" xfId="36567"/>
    <cellStyle name="Обычный 13 7 5 3" xfId="7495"/>
    <cellStyle name="Обычный 13 7 5 3 2" xfId="17445"/>
    <cellStyle name="Обычный 13 7 5 3 2 2" xfId="47300"/>
    <cellStyle name="Обычный 13 7 5 3 3" xfId="27395"/>
    <cellStyle name="Обычный 13 7 5 3 3 2" xfId="57250"/>
    <cellStyle name="Обычный 13 7 5 3 4" xfId="37350"/>
    <cellStyle name="Обычный 13 7 5 4" xfId="10810"/>
    <cellStyle name="Обычный 13 7 5 4 2" xfId="40665"/>
    <cellStyle name="Обычный 13 7 5 5" xfId="20759"/>
    <cellStyle name="Обычный 13 7 5 5 2" xfId="50614"/>
    <cellStyle name="Обычный 13 7 5 6" xfId="30714"/>
    <cellStyle name="Обычный 13 7 6" xfId="3577"/>
    <cellStyle name="Обычный 13 7 6 2" xfId="13529"/>
    <cellStyle name="Обычный 13 7 6 2 2" xfId="43384"/>
    <cellStyle name="Обычный 13 7 6 3" xfId="23479"/>
    <cellStyle name="Обычный 13 7 6 3 2" xfId="53334"/>
    <cellStyle name="Обычный 13 7 6 4" xfId="33434"/>
    <cellStyle name="Обычный 13 7 7" xfId="7487"/>
    <cellStyle name="Обычный 13 7 7 2" xfId="17437"/>
    <cellStyle name="Обычный 13 7 7 2 2" xfId="47292"/>
    <cellStyle name="Обычный 13 7 7 3" xfId="27387"/>
    <cellStyle name="Обычный 13 7 7 3 2" xfId="57242"/>
    <cellStyle name="Обычный 13 7 7 4" xfId="37342"/>
    <cellStyle name="Обычный 13 7 8" xfId="10802"/>
    <cellStyle name="Обычный 13 7 8 2" xfId="40657"/>
    <cellStyle name="Обычный 13 7 9" xfId="20751"/>
    <cellStyle name="Обычный 13 7 9 2" xfId="50606"/>
    <cellStyle name="Обычный 13 8" xfId="845"/>
    <cellStyle name="Обычный 13 8 2" xfId="846"/>
    <cellStyle name="Обычный 13 8 2 2" xfId="847"/>
    <cellStyle name="Обычный 13 8 2 2 2" xfId="848"/>
    <cellStyle name="Обычный 13 8 2 2 2 2" xfId="5434"/>
    <cellStyle name="Обычный 13 8 2 2 2 2 2" xfId="15386"/>
    <cellStyle name="Обычный 13 8 2 2 2 2 2 2" xfId="45241"/>
    <cellStyle name="Обычный 13 8 2 2 2 2 3" xfId="25336"/>
    <cellStyle name="Обычный 13 8 2 2 2 2 3 2" xfId="55191"/>
    <cellStyle name="Обычный 13 8 2 2 2 2 4" xfId="35291"/>
    <cellStyle name="Обычный 13 8 2 2 2 3" xfId="7499"/>
    <cellStyle name="Обычный 13 8 2 2 2 3 2" xfId="17449"/>
    <cellStyle name="Обычный 13 8 2 2 2 3 2 2" xfId="47304"/>
    <cellStyle name="Обычный 13 8 2 2 2 3 3" xfId="27399"/>
    <cellStyle name="Обычный 13 8 2 2 2 3 3 2" xfId="57254"/>
    <cellStyle name="Обычный 13 8 2 2 2 3 4" xfId="37354"/>
    <cellStyle name="Обычный 13 8 2 2 2 4" xfId="10814"/>
    <cellStyle name="Обычный 13 8 2 2 2 4 2" xfId="40669"/>
    <cellStyle name="Обычный 13 8 2 2 2 5" xfId="20763"/>
    <cellStyle name="Обычный 13 8 2 2 2 5 2" xfId="50618"/>
    <cellStyle name="Обычный 13 8 2 2 2 6" xfId="30718"/>
    <cellStyle name="Обычный 13 8 2 2 3" xfId="4632"/>
    <cellStyle name="Обычный 13 8 2 2 3 2" xfId="14584"/>
    <cellStyle name="Обычный 13 8 2 2 3 2 2" xfId="44439"/>
    <cellStyle name="Обычный 13 8 2 2 3 3" xfId="24534"/>
    <cellStyle name="Обычный 13 8 2 2 3 3 2" xfId="54389"/>
    <cellStyle name="Обычный 13 8 2 2 3 4" xfId="34489"/>
    <cellStyle name="Обычный 13 8 2 2 4" xfId="7498"/>
    <cellStyle name="Обычный 13 8 2 2 4 2" xfId="17448"/>
    <cellStyle name="Обычный 13 8 2 2 4 2 2" xfId="47303"/>
    <cellStyle name="Обычный 13 8 2 2 4 3" xfId="27398"/>
    <cellStyle name="Обычный 13 8 2 2 4 3 2" xfId="57253"/>
    <cellStyle name="Обычный 13 8 2 2 4 4" xfId="37353"/>
    <cellStyle name="Обычный 13 8 2 2 5" xfId="10813"/>
    <cellStyle name="Обычный 13 8 2 2 5 2" xfId="40668"/>
    <cellStyle name="Обычный 13 8 2 2 6" xfId="20762"/>
    <cellStyle name="Обычный 13 8 2 2 6 2" xfId="50617"/>
    <cellStyle name="Обычный 13 8 2 2 7" xfId="30717"/>
    <cellStyle name="Обычный 13 8 2 3" xfId="849"/>
    <cellStyle name="Обычный 13 8 2 3 2" xfId="5435"/>
    <cellStyle name="Обычный 13 8 2 3 2 2" xfId="15387"/>
    <cellStyle name="Обычный 13 8 2 3 2 2 2" xfId="45242"/>
    <cellStyle name="Обычный 13 8 2 3 2 3" xfId="25337"/>
    <cellStyle name="Обычный 13 8 2 3 2 3 2" xfId="55192"/>
    <cellStyle name="Обычный 13 8 2 3 2 4" xfId="35292"/>
    <cellStyle name="Обычный 13 8 2 3 3" xfId="7500"/>
    <cellStyle name="Обычный 13 8 2 3 3 2" xfId="17450"/>
    <cellStyle name="Обычный 13 8 2 3 3 2 2" xfId="47305"/>
    <cellStyle name="Обычный 13 8 2 3 3 3" xfId="27400"/>
    <cellStyle name="Обычный 13 8 2 3 3 3 2" xfId="57255"/>
    <cellStyle name="Обычный 13 8 2 3 3 4" xfId="37355"/>
    <cellStyle name="Обычный 13 8 2 3 4" xfId="10815"/>
    <cellStyle name="Обычный 13 8 2 3 4 2" xfId="40670"/>
    <cellStyle name="Обычный 13 8 2 3 5" xfId="20764"/>
    <cellStyle name="Обычный 13 8 2 3 5 2" xfId="50619"/>
    <cellStyle name="Обычный 13 8 2 3 6" xfId="30719"/>
    <cellStyle name="Обычный 13 8 2 4" xfId="3809"/>
    <cellStyle name="Обычный 13 8 2 4 2" xfId="13761"/>
    <cellStyle name="Обычный 13 8 2 4 2 2" xfId="43616"/>
    <cellStyle name="Обычный 13 8 2 4 3" xfId="23711"/>
    <cellStyle name="Обычный 13 8 2 4 3 2" xfId="53566"/>
    <cellStyle name="Обычный 13 8 2 4 4" xfId="33666"/>
    <cellStyle name="Обычный 13 8 2 5" xfId="7497"/>
    <cellStyle name="Обычный 13 8 2 5 2" xfId="17447"/>
    <cellStyle name="Обычный 13 8 2 5 2 2" xfId="47302"/>
    <cellStyle name="Обычный 13 8 2 5 3" xfId="27397"/>
    <cellStyle name="Обычный 13 8 2 5 3 2" xfId="57252"/>
    <cellStyle name="Обычный 13 8 2 5 4" xfId="37352"/>
    <cellStyle name="Обычный 13 8 2 6" xfId="10812"/>
    <cellStyle name="Обычный 13 8 2 6 2" xfId="40667"/>
    <cellStyle name="Обычный 13 8 2 7" xfId="20761"/>
    <cellStyle name="Обычный 13 8 2 7 2" xfId="50616"/>
    <cellStyle name="Обычный 13 8 2 8" xfId="30716"/>
    <cellStyle name="Обычный 13 8 3" xfId="850"/>
    <cellStyle name="Обычный 13 8 3 2" xfId="851"/>
    <cellStyle name="Обычный 13 8 3 2 2" xfId="5436"/>
    <cellStyle name="Обычный 13 8 3 2 2 2" xfId="15388"/>
    <cellStyle name="Обычный 13 8 3 2 2 2 2" xfId="45243"/>
    <cellStyle name="Обычный 13 8 3 2 2 3" xfId="25338"/>
    <cellStyle name="Обычный 13 8 3 2 2 3 2" xfId="55193"/>
    <cellStyle name="Обычный 13 8 3 2 2 4" xfId="35293"/>
    <cellStyle name="Обычный 13 8 3 2 3" xfId="7502"/>
    <cellStyle name="Обычный 13 8 3 2 3 2" xfId="17452"/>
    <cellStyle name="Обычный 13 8 3 2 3 2 2" xfId="47307"/>
    <cellStyle name="Обычный 13 8 3 2 3 3" xfId="27402"/>
    <cellStyle name="Обычный 13 8 3 2 3 3 2" xfId="57257"/>
    <cellStyle name="Обычный 13 8 3 2 3 4" xfId="37357"/>
    <cellStyle name="Обычный 13 8 3 2 4" xfId="10817"/>
    <cellStyle name="Обычный 13 8 3 2 4 2" xfId="40672"/>
    <cellStyle name="Обычный 13 8 3 2 5" xfId="20766"/>
    <cellStyle name="Обычный 13 8 3 2 5 2" xfId="50621"/>
    <cellStyle name="Обычный 13 8 3 2 6" xfId="30721"/>
    <cellStyle name="Обычный 13 8 3 3" xfId="4469"/>
    <cellStyle name="Обычный 13 8 3 3 2" xfId="14421"/>
    <cellStyle name="Обычный 13 8 3 3 2 2" xfId="44276"/>
    <cellStyle name="Обычный 13 8 3 3 3" xfId="24371"/>
    <cellStyle name="Обычный 13 8 3 3 3 2" xfId="54226"/>
    <cellStyle name="Обычный 13 8 3 3 4" xfId="34326"/>
    <cellStyle name="Обычный 13 8 3 4" xfId="7501"/>
    <cellStyle name="Обычный 13 8 3 4 2" xfId="17451"/>
    <cellStyle name="Обычный 13 8 3 4 2 2" xfId="47306"/>
    <cellStyle name="Обычный 13 8 3 4 3" xfId="27401"/>
    <cellStyle name="Обычный 13 8 3 4 3 2" xfId="57256"/>
    <cellStyle name="Обычный 13 8 3 4 4" xfId="37356"/>
    <cellStyle name="Обычный 13 8 3 5" xfId="10816"/>
    <cellStyle name="Обычный 13 8 3 5 2" xfId="40671"/>
    <cellStyle name="Обычный 13 8 3 6" xfId="20765"/>
    <cellStyle name="Обычный 13 8 3 6 2" xfId="50620"/>
    <cellStyle name="Обычный 13 8 3 7" xfId="30720"/>
    <cellStyle name="Обычный 13 8 4" xfId="852"/>
    <cellStyle name="Обычный 13 8 4 2" xfId="5437"/>
    <cellStyle name="Обычный 13 8 4 2 2" xfId="15389"/>
    <cellStyle name="Обычный 13 8 4 2 2 2" xfId="45244"/>
    <cellStyle name="Обычный 13 8 4 2 3" xfId="25339"/>
    <cellStyle name="Обычный 13 8 4 2 3 2" xfId="55194"/>
    <cellStyle name="Обычный 13 8 4 2 4" xfId="35294"/>
    <cellStyle name="Обычный 13 8 4 3" xfId="7503"/>
    <cellStyle name="Обычный 13 8 4 3 2" xfId="17453"/>
    <cellStyle name="Обычный 13 8 4 3 2 2" xfId="47308"/>
    <cellStyle name="Обычный 13 8 4 3 3" xfId="27403"/>
    <cellStyle name="Обычный 13 8 4 3 3 2" xfId="57258"/>
    <cellStyle name="Обычный 13 8 4 3 4" xfId="37358"/>
    <cellStyle name="Обычный 13 8 4 4" xfId="10818"/>
    <cellStyle name="Обычный 13 8 4 4 2" xfId="40673"/>
    <cellStyle name="Обычный 13 8 4 5" xfId="20767"/>
    <cellStyle name="Обычный 13 8 4 5 2" xfId="50622"/>
    <cellStyle name="Обычный 13 8 4 6" xfId="30722"/>
    <cellStyle name="Обычный 13 8 5" xfId="3646"/>
    <cellStyle name="Обычный 13 8 5 2" xfId="13598"/>
    <cellStyle name="Обычный 13 8 5 2 2" xfId="43453"/>
    <cellStyle name="Обычный 13 8 5 3" xfId="23548"/>
    <cellStyle name="Обычный 13 8 5 3 2" xfId="53403"/>
    <cellStyle name="Обычный 13 8 5 4" xfId="33503"/>
    <cellStyle name="Обычный 13 8 6" xfId="7496"/>
    <cellStyle name="Обычный 13 8 6 2" xfId="17446"/>
    <cellStyle name="Обычный 13 8 6 2 2" xfId="47301"/>
    <cellStyle name="Обычный 13 8 6 3" xfId="27396"/>
    <cellStyle name="Обычный 13 8 6 3 2" xfId="57251"/>
    <cellStyle name="Обычный 13 8 6 4" xfId="37351"/>
    <cellStyle name="Обычный 13 8 7" xfId="10811"/>
    <cellStyle name="Обычный 13 8 7 2" xfId="40666"/>
    <cellStyle name="Обычный 13 8 8" xfId="20760"/>
    <cellStyle name="Обычный 13 8 8 2" xfId="50615"/>
    <cellStyle name="Обычный 13 8 9" xfId="30715"/>
    <cellStyle name="Обычный 13 9" xfId="853"/>
    <cellStyle name="Обычный 13 9 2" xfId="854"/>
    <cellStyle name="Обычный 13 9 2 2" xfId="855"/>
    <cellStyle name="Обычный 13 9 2 2 2" xfId="856"/>
    <cellStyle name="Обычный 13 9 2 2 2 2" xfId="5438"/>
    <cellStyle name="Обычный 13 9 2 2 2 2 2" xfId="15390"/>
    <cellStyle name="Обычный 13 9 2 2 2 2 2 2" xfId="45245"/>
    <cellStyle name="Обычный 13 9 2 2 2 2 3" xfId="25340"/>
    <cellStyle name="Обычный 13 9 2 2 2 2 3 2" xfId="55195"/>
    <cellStyle name="Обычный 13 9 2 2 2 2 4" xfId="35295"/>
    <cellStyle name="Обычный 13 9 2 2 2 3" xfId="7507"/>
    <cellStyle name="Обычный 13 9 2 2 2 3 2" xfId="17457"/>
    <cellStyle name="Обычный 13 9 2 2 2 3 2 2" xfId="47312"/>
    <cellStyle name="Обычный 13 9 2 2 2 3 3" xfId="27407"/>
    <cellStyle name="Обычный 13 9 2 2 2 3 3 2" xfId="57262"/>
    <cellStyle name="Обычный 13 9 2 2 2 3 4" xfId="37362"/>
    <cellStyle name="Обычный 13 9 2 2 2 4" xfId="10822"/>
    <cellStyle name="Обычный 13 9 2 2 2 4 2" xfId="40677"/>
    <cellStyle name="Обычный 13 9 2 2 2 5" xfId="20771"/>
    <cellStyle name="Обычный 13 9 2 2 2 5 2" xfId="50626"/>
    <cellStyle name="Обычный 13 9 2 2 2 6" xfId="30726"/>
    <cellStyle name="Обычный 13 9 2 2 3" xfId="4633"/>
    <cellStyle name="Обычный 13 9 2 2 3 2" xfId="14585"/>
    <cellStyle name="Обычный 13 9 2 2 3 2 2" xfId="44440"/>
    <cellStyle name="Обычный 13 9 2 2 3 3" xfId="24535"/>
    <cellStyle name="Обычный 13 9 2 2 3 3 2" xfId="54390"/>
    <cellStyle name="Обычный 13 9 2 2 3 4" xfId="34490"/>
    <cellStyle name="Обычный 13 9 2 2 4" xfId="7506"/>
    <cellStyle name="Обычный 13 9 2 2 4 2" xfId="17456"/>
    <cellStyle name="Обычный 13 9 2 2 4 2 2" xfId="47311"/>
    <cellStyle name="Обычный 13 9 2 2 4 3" xfId="27406"/>
    <cellStyle name="Обычный 13 9 2 2 4 3 2" xfId="57261"/>
    <cellStyle name="Обычный 13 9 2 2 4 4" xfId="37361"/>
    <cellStyle name="Обычный 13 9 2 2 5" xfId="10821"/>
    <cellStyle name="Обычный 13 9 2 2 5 2" xfId="40676"/>
    <cellStyle name="Обычный 13 9 2 2 6" xfId="20770"/>
    <cellStyle name="Обычный 13 9 2 2 6 2" xfId="50625"/>
    <cellStyle name="Обычный 13 9 2 2 7" xfId="30725"/>
    <cellStyle name="Обычный 13 9 2 3" xfId="857"/>
    <cellStyle name="Обычный 13 9 2 3 2" xfId="5439"/>
    <cellStyle name="Обычный 13 9 2 3 2 2" xfId="15391"/>
    <cellStyle name="Обычный 13 9 2 3 2 2 2" xfId="45246"/>
    <cellStyle name="Обычный 13 9 2 3 2 3" xfId="25341"/>
    <cellStyle name="Обычный 13 9 2 3 2 3 2" xfId="55196"/>
    <cellStyle name="Обычный 13 9 2 3 2 4" xfId="35296"/>
    <cellStyle name="Обычный 13 9 2 3 3" xfId="7508"/>
    <cellStyle name="Обычный 13 9 2 3 3 2" xfId="17458"/>
    <cellStyle name="Обычный 13 9 2 3 3 2 2" xfId="47313"/>
    <cellStyle name="Обычный 13 9 2 3 3 3" xfId="27408"/>
    <cellStyle name="Обычный 13 9 2 3 3 3 2" xfId="57263"/>
    <cellStyle name="Обычный 13 9 2 3 3 4" xfId="37363"/>
    <cellStyle name="Обычный 13 9 2 3 4" xfId="10823"/>
    <cellStyle name="Обычный 13 9 2 3 4 2" xfId="40678"/>
    <cellStyle name="Обычный 13 9 2 3 5" xfId="20772"/>
    <cellStyle name="Обычный 13 9 2 3 5 2" xfId="50627"/>
    <cellStyle name="Обычный 13 9 2 3 6" xfId="30727"/>
    <cellStyle name="Обычный 13 9 2 4" xfId="3810"/>
    <cellStyle name="Обычный 13 9 2 4 2" xfId="13762"/>
    <cellStyle name="Обычный 13 9 2 4 2 2" xfId="43617"/>
    <cellStyle name="Обычный 13 9 2 4 3" xfId="23712"/>
    <cellStyle name="Обычный 13 9 2 4 3 2" xfId="53567"/>
    <cellStyle name="Обычный 13 9 2 4 4" xfId="33667"/>
    <cellStyle name="Обычный 13 9 2 5" xfId="7505"/>
    <cellStyle name="Обычный 13 9 2 5 2" xfId="17455"/>
    <cellStyle name="Обычный 13 9 2 5 2 2" xfId="47310"/>
    <cellStyle name="Обычный 13 9 2 5 3" xfId="27405"/>
    <cellStyle name="Обычный 13 9 2 5 3 2" xfId="57260"/>
    <cellStyle name="Обычный 13 9 2 5 4" xfId="37360"/>
    <cellStyle name="Обычный 13 9 2 6" xfId="10820"/>
    <cellStyle name="Обычный 13 9 2 6 2" xfId="40675"/>
    <cellStyle name="Обычный 13 9 2 7" xfId="20769"/>
    <cellStyle name="Обычный 13 9 2 7 2" xfId="50624"/>
    <cellStyle name="Обычный 13 9 2 8" xfId="30724"/>
    <cellStyle name="Обычный 13 9 3" xfId="858"/>
    <cellStyle name="Обычный 13 9 3 2" xfId="859"/>
    <cellStyle name="Обычный 13 9 3 2 2" xfId="5440"/>
    <cellStyle name="Обычный 13 9 3 2 2 2" xfId="15392"/>
    <cellStyle name="Обычный 13 9 3 2 2 2 2" xfId="45247"/>
    <cellStyle name="Обычный 13 9 3 2 2 3" xfId="25342"/>
    <cellStyle name="Обычный 13 9 3 2 2 3 2" xfId="55197"/>
    <cellStyle name="Обычный 13 9 3 2 2 4" xfId="35297"/>
    <cellStyle name="Обычный 13 9 3 2 3" xfId="7510"/>
    <cellStyle name="Обычный 13 9 3 2 3 2" xfId="17460"/>
    <cellStyle name="Обычный 13 9 3 2 3 2 2" xfId="47315"/>
    <cellStyle name="Обычный 13 9 3 2 3 3" xfId="27410"/>
    <cellStyle name="Обычный 13 9 3 2 3 3 2" xfId="57265"/>
    <cellStyle name="Обычный 13 9 3 2 3 4" xfId="37365"/>
    <cellStyle name="Обычный 13 9 3 2 4" xfId="10825"/>
    <cellStyle name="Обычный 13 9 3 2 4 2" xfId="40680"/>
    <cellStyle name="Обычный 13 9 3 2 5" xfId="20774"/>
    <cellStyle name="Обычный 13 9 3 2 5 2" xfId="50629"/>
    <cellStyle name="Обычный 13 9 3 2 6" xfId="30729"/>
    <cellStyle name="Обычный 13 9 3 3" xfId="4556"/>
    <cellStyle name="Обычный 13 9 3 3 2" xfId="14508"/>
    <cellStyle name="Обычный 13 9 3 3 2 2" xfId="44363"/>
    <cellStyle name="Обычный 13 9 3 3 3" xfId="24458"/>
    <cellStyle name="Обычный 13 9 3 3 3 2" xfId="54313"/>
    <cellStyle name="Обычный 13 9 3 3 4" xfId="34413"/>
    <cellStyle name="Обычный 13 9 3 4" xfId="7509"/>
    <cellStyle name="Обычный 13 9 3 4 2" xfId="17459"/>
    <cellStyle name="Обычный 13 9 3 4 2 2" xfId="47314"/>
    <cellStyle name="Обычный 13 9 3 4 3" xfId="27409"/>
    <cellStyle name="Обычный 13 9 3 4 3 2" xfId="57264"/>
    <cellStyle name="Обычный 13 9 3 4 4" xfId="37364"/>
    <cellStyle name="Обычный 13 9 3 5" xfId="10824"/>
    <cellStyle name="Обычный 13 9 3 5 2" xfId="40679"/>
    <cellStyle name="Обычный 13 9 3 6" xfId="20773"/>
    <cellStyle name="Обычный 13 9 3 6 2" xfId="50628"/>
    <cellStyle name="Обычный 13 9 3 7" xfId="30728"/>
    <cellStyle name="Обычный 13 9 4" xfId="860"/>
    <cellStyle name="Обычный 13 9 4 2" xfId="5441"/>
    <cellStyle name="Обычный 13 9 4 2 2" xfId="15393"/>
    <cellStyle name="Обычный 13 9 4 2 2 2" xfId="45248"/>
    <cellStyle name="Обычный 13 9 4 2 3" xfId="25343"/>
    <cellStyle name="Обычный 13 9 4 2 3 2" xfId="55198"/>
    <cellStyle name="Обычный 13 9 4 2 4" xfId="35298"/>
    <cellStyle name="Обычный 13 9 4 3" xfId="7511"/>
    <cellStyle name="Обычный 13 9 4 3 2" xfId="17461"/>
    <cellStyle name="Обычный 13 9 4 3 2 2" xfId="47316"/>
    <cellStyle name="Обычный 13 9 4 3 3" xfId="27411"/>
    <cellStyle name="Обычный 13 9 4 3 3 2" xfId="57266"/>
    <cellStyle name="Обычный 13 9 4 3 4" xfId="37366"/>
    <cellStyle name="Обычный 13 9 4 4" xfId="10826"/>
    <cellStyle name="Обычный 13 9 4 4 2" xfId="40681"/>
    <cellStyle name="Обычный 13 9 4 5" xfId="20775"/>
    <cellStyle name="Обычный 13 9 4 5 2" xfId="50630"/>
    <cellStyle name="Обычный 13 9 4 6" xfId="30730"/>
    <cellStyle name="Обычный 13 9 5" xfId="3733"/>
    <cellStyle name="Обычный 13 9 5 2" xfId="13685"/>
    <cellStyle name="Обычный 13 9 5 2 2" xfId="43540"/>
    <cellStyle name="Обычный 13 9 5 3" xfId="23635"/>
    <cellStyle name="Обычный 13 9 5 3 2" xfId="53490"/>
    <cellStyle name="Обычный 13 9 5 4" xfId="33590"/>
    <cellStyle name="Обычный 13 9 6" xfId="7504"/>
    <cellStyle name="Обычный 13 9 6 2" xfId="17454"/>
    <cellStyle name="Обычный 13 9 6 2 2" xfId="47309"/>
    <cellStyle name="Обычный 13 9 6 3" xfId="27404"/>
    <cellStyle name="Обычный 13 9 6 3 2" xfId="57259"/>
    <cellStyle name="Обычный 13 9 6 4" xfId="37359"/>
    <cellStyle name="Обычный 13 9 7" xfId="10819"/>
    <cellStyle name="Обычный 13 9 7 2" xfId="40674"/>
    <cellStyle name="Обычный 13 9 8" xfId="20768"/>
    <cellStyle name="Обычный 13 9 8 2" xfId="50623"/>
    <cellStyle name="Обычный 13 9 9" xfId="30723"/>
    <cellStyle name="Обычный 14" xfId="861"/>
    <cellStyle name="Обычный 14 10" xfId="3475"/>
    <cellStyle name="Обычный 14 10 2" xfId="13427"/>
    <cellStyle name="Обычный 14 10 2 2" xfId="43282"/>
    <cellStyle name="Обычный 14 10 3" xfId="23377"/>
    <cellStyle name="Обычный 14 10 3 2" xfId="53232"/>
    <cellStyle name="Обычный 14 10 4" xfId="33332"/>
    <cellStyle name="Обычный 14 11" xfId="7512"/>
    <cellStyle name="Обычный 14 11 2" xfId="17462"/>
    <cellStyle name="Обычный 14 11 2 2" xfId="47317"/>
    <cellStyle name="Обычный 14 11 3" xfId="27412"/>
    <cellStyle name="Обычный 14 11 3 2" xfId="57267"/>
    <cellStyle name="Обычный 14 11 4" xfId="37367"/>
    <cellStyle name="Обычный 14 12" xfId="10827"/>
    <cellStyle name="Обычный 14 12 2" xfId="40682"/>
    <cellStyle name="Обычный 14 13" xfId="20776"/>
    <cellStyle name="Обычный 14 13 2" xfId="50631"/>
    <cellStyle name="Обычный 14 14" xfId="30731"/>
    <cellStyle name="Обычный 14 2" xfId="862"/>
    <cellStyle name="Обычный 14 2 2" xfId="863"/>
    <cellStyle name="Обычный 14 2 2 2" xfId="864"/>
    <cellStyle name="Обычный 14 2 2 2 2" xfId="865"/>
    <cellStyle name="Обычный 14 2 2 2 2 2" xfId="5442"/>
    <cellStyle name="Обычный 14 2 2 2 2 2 2" xfId="15394"/>
    <cellStyle name="Обычный 14 2 2 2 2 2 2 2" xfId="45249"/>
    <cellStyle name="Обычный 14 2 2 2 2 2 3" xfId="25344"/>
    <cellStyle name="Обычный 14 2 2 2 2 2 3 2" xfId="55199"/>
    <cellStyle name="Обычный 14 2 2 2 2 2 4" xfId="35299"/>
    <cellStyle name="Обычный 14 2 2 2 2 3" xfId="7516"/>
    <cellStyle name="Обычный 14 2 2 2 2 3 2" xfId="17466"/>
    <cellStyle name="Обычный 14 2 2 2 2 3 2 2" xfId="47321"/>
    <cellStyle name="Обычный 14 2 2 2 2 3 3" xfId="27416"/>
    <cellStyle name="Обычный 14 2 2 2 2 3 3 2" xfId="57271"/>
    <cellStyle name="Обычный 14 2 2 2 2 3 4" xfId="37371"/>
    <cellStyle name="Обычный 14 2 2 2 2 4" xfId="10831"/>
    <cellStyle name="Обычный 14 2 2 2 2 4 2" xfId="40686"/>
    <cellStyle name="Обычный 14 2 2 2 2 5" xfId="20780"/>
    <cellStyle name="Обычный 14 2 2 2 2 5 2" xfId="50635"/>
    <cellStyle name="Обычный 14 2 2 2 2 6" xfId="30735"/>
    <cellStyle name="Обычный 14 2 2 2 3" xfId="4635"/>
    <cellStyle name="Обычный 14 2 2 2 3 2" xfId="14587"/>
    <cellStyle name="Обычный 14 2 2 2 3 2 2" xfId="44442"/>
    <cellStyle name="Обычный 14 2 2 2 3 3" xfId="24537"/>
    <cellStyle name="Обычный 14 2 2 2 3 3 2" xfId="54392"/>
    <cellStyle name="Обычный 14 2 2 2 3 4" xfId="34492"/>
    <cellStyle name="Обычный 14 2 2 2 4" xfId="7515"/>
    <cellStyle name="Обычный 14 2 2 2 4 2" xfId="17465"/>
    <cellStyle name="Обычный 14 2 2 2 4 2 2" xfId="47320"/>
    <cellStyle name="Обычный 14 2 2 2 4 3" xfId="27415"/>
    <cellStyle name="Обычный 14 2 2 2 4 3 2" xfId="57270"/>
    <cellStyle name="Обычный 14 2 2 2 4 4" xfId="37370"/>
    <cellStyle name="Обычный 14 2 2 2 5" xfId="10830"/>
    <cellStyle name="Обычный 14 2 2 2 5 2" xfId="40685"/>
    <cellStyle name="Обычный 14 2 2 2 6" xfId="20779"/>
    <cellStyle name="Обычный 14 2 2 2 6 2" xfId="50634"/>
    <cellStyle name="Обычный 14 2 2 2 7" xfId="30734"/>
    <cellStyle name="Обычный 14 2 2 3" xfId="866"/>
    <cellStyle name="Обычный 14 2 2 3 2" xfId="5443"/>
    <cellStyle name="Обычный 14 2 2 3 2 2" xfId="15395"/>
    <cellStyle name="Обычный 14 2 2 3 2 2 2" xfId="45250"/>
    <cellStyle name="Обычный 14 2 2 3 2 3" xfId="25345"/>
    <cellStyle name="Обычный 14 2 2 3 2 3 2" xfId="55200"/>
    <cellStyle name="Обычный 14 2 2 3 2 4" xfId="35300"/>
    <cellStyle name="Обычный 14 2 2 3 3" xfId="7517"/>
    <cellStyle name="Обычный 14 2 2 3 3 2" xfId="17467"/>
    <cellStyle name="Обычный 14 2 2 3 3 2 2" xfId="47322"/>
    <cellStyle name="Обычный 14 2 2 3 3 3" xfId="27417"/>
    <cellStyle name="Обычный 14 2 2 3 3 3 2" xfId="57272"/>
    <cellStyle name="Обычный 14 2 2 3 3 4" xfId="37372"/>
    <cellStyle name="Обычный 14 2 2 3 4" xfId="10832"/>
    <cellStyle name="Обычный 14 2 2 3 4 2" xfId="40687"/>
    <cellStyle name="Обычный 14 2 2 3 5" xfId="20781"/>
    <cellStyle name="Обычный 14 2 2 3 5 2" xfId="50636"/>
    <cellStyle name="Обычный 14 2 2 3 6" xfId="30736"/>
    <cellStyle name="Обычный 14 2 2 4" xfId="3812"/>
    <cellStyle name="Обычный 14 2 2 4 2" xfId="13764"/>
    <cellStyle name="Обычный 14 2 2 4 2 2" xfId="43619"/>
    <cellStyle name="Обычный 14 2 2 4 3" xfId="23714"/>
    <cellStyle name="Обычный 14 2 2 4 3 2" xfId="53569"/>
    <cellStyle name="Обычный 14 2 2 4 4" xfId="33669"/>
    <cellStyle name="Обычный 14 2 2 5" xfId="7514"/>
    <cellStyle name="Обычный 14 2 2 5 2" xfId="17464"/>
    <cellStyle name="Обычный 14 2 2 5 2 2" xfId="47319"/>
    <cellStyle name="Обычный 14 2 2 5 3" xfId="27414"/>
    <cellStyle name="Обычный 14 2 2 5 3 2" xfId="57269"/>
    <cellStyle name="Обычный 14 2 2 5 4" xfId="37369"/>
    <cellStyle name="Обычный 14 2 2 6" xfId="10829"/>
    <cellStyle name="Обычный 14 2 2 6 2" xfId="40684"/>
    <cellStyle name="Обычный 14 2 2 7" xfId="20778"/>
    <cellStyle name="Обычный 14 2 2 7 2" xfId="50633"/>
    <cellStyle name="Обычный 14 2 2 8" xfId="30733"/>
    <cellStyle name="Обычный 14 2 3" xfId="867"/>
    <cellStyle name="Обычный 14 2 3 2" xfId="868"/>
    <cellStyle name="Обычный 14 2 3 2 2" xfId="5444"/>
    <cellStyle name="Обычный 14 2 3 2 2 2" xfId="15396"/>
    <cellStyle name="Обычный 14 2 3 2 2 2 2" xfId="45251"/>
    <cellStyle name="Обычный 14 2 3 2 2 3" xfId="25346"/>
    <cellStyle name="Обычный 14 2 3 2 2 3 2" xfId="55201"/>
    <cellStyle name="Обычный 14 2 3 2 2 4" xfId="35301"/>
    <cellStyle name="Обычный 14 2 3 2 3" xfId="7519"/>
    <cellStyle name="Обычный 14 2 3 2 3 2" xfId="17469"/>
    <cellStyle name="Обычный 14 2 3 2 3 2 2" xfId="47324"/>
    <cellStyle name="Обычный 14 2 3 2 3 3" xfId="27419"/>
    <cellStyle name="Обычный 14 2 3 2 3 3 2" xfId="57274"/>
    <cellStyle name="Обычный 14 2 3 2 3 4" xfId="37374"/>
    <cellStyle name="Обычный 14 2 3 2 4" xfId="10834"/>
    <cellStyle name="Обычный 14 2 3 2 4 2" xfId="40689"/>
    <cellStyle name="Обычный 14 2 3 2 5" xfId="20783"/>
    <cellStyle name="Обычный 14 2 3 2 5 2" xfId="50638"/>
    <cellStyle name="Обычный 14 2 3 2 6" xfId="30738"/>
    <cellStyle name="Обычный 14 2 3 3" xfId="4403"/>
    <cellStyle name="Обычный 14 2 3 3 2" xfId="14355"/>
    <cellStyle name="Обычный 14 2 3 3 2 2" xfId="44210"/>
    <cellStyle name="Обычный 14 2 3 3 3" xfId="24305"/>
    <cellStyle name="Обычный 14 2 3 3 3 2" xfId="54160"/>
    <cellStyle name="Обычный 14 2 3 3 4" xfId="34260"/>
    <cellStyle name="Обычный 14 2 3 4" xfId="7518"/>
    <cellStyle name="Обычный 14 2 3 4 2" xfId="17468"/>
    <cellStyle name="Обычный 14 2 3 4 2 2" xfId="47323"/>
    <cellStyle name="Обычный 14 2 3 4 3" xfId="27418"/>
    <cellStyle name="Обычный 14 2 3 4 3 2" xfId="57273"/>
    <cellStyle name="Обычный 14 2 3 4 4" xfId="37373"/>
    <cellStyle name="Обычный 14 2 3 5" xfId="10833"/>
    <cellStyle name="Обычный 14 2 3 5 2" xfId="40688"/>
    <cellStyle name="Обычный 14 2 3 6" xfId="20782"/>
    <cellStyle name="Обычный 14 2 3 6 2" xfId="50637"/>
    <cellStyle name="Обычный 14 2 3 7" xfId="30737"/>
    <cellStyle name="Обычный 14 2 4" xfId="869"/>
    <cellStyle name="Обычный 14 2 4 2" xfId="5445"/>
    <cellStyle name="Обычный 14 2 4 2 2" xfId="15397"/>
    <cellStyle name="Обычный 14 2 4 2 2 2" xfId="45252"/>
    <cellStyle name="Обычный 14 2 4 2 3" xfId="25347"/>
    <cellStyle name="Обычный 14 2 4 2 3 2" xfId="55202"/>
    <cellStyle name="Обычный 14 2 4 2 4" xfId="35302"/>
    <cellStyle name="Обычный 14 2 4 3" xfId="7520"/>
    <cellStyle name="Обычный 14 2 4 3 2" xfId="17470"/>
    <cellStyle name="Обычный 14 2 4 3 2 2" xfId="47325"/>
    <cellStyle name="Обычный 14 2 4 3 3" xfId="27420"/>
    <cellStyle name="Обычный 14 2 4 3 3 2" xfId="57275"/>
    <cellStyle name="Обычный 14 2 4 3 4" xfId="37375"/>
    <cellStyle name="Обычный 14 2 4 4" xfId="10835"/>
    <cellStyle name="Обычный 14 2 4 4 2" xfId="40690"/>
    <cellStyle name="Обычный 14 2 4 5" xfId="20784"/>
    <cellStyle name="Обычный 14 2 4 5 2" xfId="50639"/>
    <cellStyle name="Обычный 14 2 4 6" xfId="30739"/>
    <cellStyle name="Обычный 14 2 5" xfId="3580"/>
    <cellStyle name="Обычный 14 2 5 2" xfId="13532"/>
    <cellStyle name="Обычный 14 2 5 2 2" xfId="43387"/>
    <cellStyle name="Обычный 14 2 5 3" xfId="23482"/>
    <cellStyle name="Обычный 14 2 5 3 2" xfId="53337"/>
    <cellStyle name="Обычный 14 2 5 4" xfId="33437"/>
    <cellStyle name="Обычный 14 2 6" xfId="7513"/>
    <cellStyle name="Обычный 14 2 6 2" xfId="17463"/>
    <cellStyle name="Обычный 14 2 6 2 2" xfId="47318"/>
    <cellStyle name="Обычный 14 2 6 3" xfId="27413"/>
    <cellStyle name="Обычный 14 2 6 3 2" xfId="57268"/>
    <cellStyle name="Обычный 14 2 6 4" xfId="37368"/>
    <cellStyle name="Обычный 14 2 7" xfId="10828"/>
    <cellStyle name="Обычный 14 2 7 2" xfId="40683"/>
    <cellStyle name="Обычный 14 2 8" xfId="20777"/>
    <cellStyle name="Обычный 14 2 8 2" xfId="50632"/>
    <cellStyle name="Обычный 14 2 9" xfId="30732"/>
    <cellStyle name="Обычный 14 3" xfId="870"/>
    <cellStyle name="Обычный 14 3 2" xfId="871"/>
    <cellStyle name="Обычный 14 3 2 2" xfId="872"/>
    <cellStyle name="Обычный 14 3 2 2 2" xfId="873"/>
    <cellStyle name="Обычный 14 3 2 2 2 2" xfId="5446"/>
    <cellStyle name="Обычный 14 3 2 2 2 2 2" xfId="15398"/>
    <cellStyle name="Обычный 14 3 2 2 2 2 2 2" xfId="45253"/>
    <cellStyle name="Обычный 14 3 2 2 2 2 3" xfId="25348"/>
    <cellStyle name="Обычный 14 3 2 2 2 2 3 2" xfId="55203"/>
    <cellStyle name="Обычный 14 3 2 2 2 2 4" xfId="35303"/>
    <cellStyle name="Обычный 14 3 2 2 2 3" xfId="7524"/>
    <cellStyle name="Обычный 14 3 2 2 2 3 2" xfId="17474"/>
    <cellStyle name="Обычный 14 3 2 2 2 3 2 2" xfId="47329"/>
    <cellStyle name="Обычный 14 3 2 2 2 3 3" xfId="27424"/>
    <cellStyle name="Обычный 14 3 2 2 2 3 3 2" xfId="57279"/>
    <cellStyle name="Обычный 14 3 2 2 2 3 4" xfId="37379"/>
    <cellStyle name="Обычный 14 3 2 2 2 4" xfId="10839"/>
    <cellStyle name="Обычный 14 3 2 2 2 4 2" xfId="40694"/>
    <cellStyle name="Обычный 14 3 2 2 2 5" xfId="20788"/>
    <cellStyle name="Обычный 14 3 2 2 2 5 2" xfId="50643"/>
    <cellStyle name="Обычный 14 3 2 2 2 6" xfId="30743"/>
    <cellStyle name="Обычный 14 3 2 2 3" xfId="4636"/>
    <cellStyle name="Обычный 14 3 2 2 3 2" xfId="14588"/>
    <cellStyle name="Обычный 14 3 2 2 3 2 2" xfId="44443"/>
    <cellStyle name="Обычный 14 3 2 2 3 3" xfId="24538"/>
    <cellStyle name="Обычный 14 3 2 2 3 3 2" xfId="54393"/>
    <cellStyle name="Обычный 14 3 2 2 3 4" xfId="34493"/>
    <cellStyle name="Обычный 14 3 2 2 4" xfId="7523"/>
    <cellStyle name="Обычный 14 3 2 2 4 2" xfId="17473"/>
    <cellStyle name="Обычный 14 3 2 2 4 2 2" xfId="47328"/>
    <cellStyle name="Обычный 14 3 2 2 4 3" xfId="27423"/>
    <cellStyle name="Обычный 14 3 2 2 4 3 2" xfId="57278"/>
    <cellStyle name="Обычный 14 3 2 2 4 4" xfId="37378"/>
    <cellStyle name="Обычный 14 3 2 2 5" xfId="10838"/>
    <cellStyle name="Обычный 14 3 2 2 5 2" xfId="40693"/>
    <cellStyle name="Обычный 14 3 2 2 6" xfId="20787"/>
    <cellStyle name="Обычный 14 3 2 2 6 2" xfId="50642"/>
    <cellStyle name="Обычный 14 3 2 2 7" xfId="30742"/>
    <cellStyle name="Обычный 14 3 2 3" xfId="874"/>
    <cellStyle name="Обычный 14 3 2 3 2" xfId="5447"/>
    <cellStyle name="Обычный 14 3 2 3 2 2" xfId="15399"/>
    <cellStyle name="Обычный 14 3 2 3 2 2 2" xfId="45254"/>
    <cellStyle name="Обычный 14 3 2 3 2 3" xfId="25349"/>
    <cellStyle name="Обычный 14 3 2 3 2 3 2" xfId="55204"/>
    <cellStyle name="Обычный 14 3 2 3 2 4" xfId="35304"/>
    <cellStyle name="Обычный 14 3 2 3 3" xfId="7525"/>
    <cellStyle name="Обычный 14 3 2 3 3 2" xfId="17475"/>
    <cellStyle name="Обычный 14 3 2 3 3 2 2" xfId="47330"/>
    <cellStyle name="Обычный 14 3 2 3 3 3" xfId="27425"/>
    <cellStyle name="Обычный 14 3 2 3 3 3 2" xfId="57280"/>
    <cellStyle name="Обычный 14 3 2 3 3 4" xfId="37380"/>
    <cellStyle name="Обычный 14 3 2 3 4" xfId="10840"/>
    <cellStyle name="Обычный 14 3 2 3 4 2" xfId="40695"/>
    <cellStyle name="Обычный 14 3 2 3 5" xfId="20789"/>
    <cellStyle name="Обычный 14 3 2 3 5 2" xfId="50644"/>
    <cellStyle name="Обычный 14 3 2 3 6" xfId="30744"/>
    <cellStyle name="Обычный 14 3 2 4" xfId="3813"/>
    <cellStyle name="Обычный 14 3 2 4 2" xfId="13765"/>
    <cellStyle name="Обычный 14 3 2 4 2 2" xfId="43620"/>
    <cellStyle name="Обычный 14 3 2 4 3" xfId="23715"/>
    <cellStyle name="Обычный 14 3 2 4 3 2" xfId="53570"/>
    <cellStyle name="Обычный 14 3 2 4 4" xfId="33670"/>
    <cellStyle name="Обычный 14 3 2 5" xfId="7522"/>
    <cellStyle name="Обычный 14 3 2 5 2" xfId="17472"/>
    <cellStyle name="Обычный 14 3 2 5 2 2" xfId="47327"/>
    <cellStyle name="Обычный 14 3 2 5 3" xfId="27422"/>
    <cellStyle name="Обычный 14 3 2 5 3 2" xfId="57277"/>
    <cellStyle name="Обычный 14 3 2 5 4" xfId="37377"/>
    <cellStyle name="Обычный 14 3 2 6" xfId="10837"/>
    <cellStyle name="Обычный 14 3 2 6 2" xfId="40692"/>
    <cellStyle name="Обычный 14 3 2 7" xfId="20786"/>
    <cellStyle name="Обычный 14 3 2 7 2" xfId="50641"/>
    <cellStyle name="Обычный 14 3 2 8" xfId="30741"/>
    <cellStyle name="Обычный 14 3 3" xfId="875"/>
    <cellStyle name="Обычный 14 3 3 2" xfId="876"/>
    <cellStyle name="Обычный 14 3 3 2 2" xfId="5448"/>
    <cellStyle name="Обычный 14 3 3 2 2 2" xfId="15400"/>
    <cellStyle name="Обычный 14 3 3 2 2 2 2" xfId="45255"/>
    <cellStyle name="Обычный 14 3 3 2 2 3" xfId="25350"/>
    <cellStyle name="Обычный 14 3 3 2 2 3 2" xfId="55205"/>
    <cellStyle name="Обычный 14 3 3 2 2 4" xfId="35305"/>
    <cellStyle name="Обычный 14 3 3 2 3" xfId="7527"/>
    <cellStyle name="Обычный 14 3 3 2 3 2" xfId="17477"/>
    <cellStyle name="Обычный 14 3 3 2 3 2 2" xfId="47332"/>
    <cellStyle name="Обычный 14 3 3 2 3 3" xfId="27427"/>
    <cellStyle name="Обычный 14 3 3 2 3 3 2" xfId="57282"/>
    <cellStyle name="Обычный 14 3 3 2 3 4" xfId="37382"/>
    <cellStyle name="Обычный 14 3 3 2 4" xfId="10842"/>
    <cellStyle name="Обычный 14 3 3 2 4 2" xfId="40697"/>
    <cellStyle name="Обычный 14 3 3 2 5" xfId="20791"/>
    <cellStyle name="Обычный 14 3 3 2 5 2" xfId="50646"/>
    <cellStyle name="Обычный 14 3 3 2 6" xfId="30746"/>
    <cellStyle name="Обычный 14 3 3 3" xfId="4514"/>
    <cellStyle name="Обычный 14 3 3 3 2" xfId="14466"/>
    <cellStyle name="Обычный 14 3 3 3 2 2" xfId="44321"/>
    <cellStyle name="Обычный 14 3 3 3 3" xfId="24416"/>
    <cellStyle name="Обычный 14 3 3 3 3 2" xfId="54271"/>
    <cellStyle name="Обычный 14 3 3 3 4" xfId="34371"/>
    <cellStyle name="Обычный 14 3 3 4" xfId="7526"/>
    <cellStyle name="Обычный 14 3 3 4 2" xfId="17476"/>
    <cellStyle name="Обычный 14 3 3 4 2 2" xfId="47331"/>
    <cellStyle name="Обычный 14 3 3 4 3" xfId="27426"/>
    <cellStyle name="Обычный 14 3 3 4 3 2" xfId="57281"/>
    <cellStyle name="Обычный 14 3 3 4 4" xfId="37381"/>
    <cellStyle name="Обычный 14 3 3 5" xfId="10841"/>
    <cellStyle name="Обычный 14 3 3 5 2" xfId="40696"/>
    <cellStyle name="Обычный 14 3 3 6" xfId="20790"/>
    <cellStyle name="Обычный 14 3 3 6 2" xfId="50645"/>
    <cellStyle name="Обычный 14 3 3 7" xfId="30745"/>
    <cellStyle name="Обычный 14 3 4" xfId="877"/>
    <cellStyle name="Обычный 14 3 4 2" xfId="5449"/>
    <cellStyle name="Обычный 14 3 4 2 2" xfId="15401"/>
    <cellStyle name="Обычный 14 3 4 2 2 2" xfId="45256"/>
    <cellStyle name="Обычный 14 3 4 2 3" xfId="25351"/>
    <cellStyle name="Обычный 14 3 4 2 3 2" xfId="55206"/>
    <cellStyle name="Обычный 14 3 4 2 4" xfId="35306"/>
    <cellStyle name="Обычный 14 3 4 3" xfId="7528"/>
    <cellStyle name="Обычный 14 3 4 3 2" xfId="17478"/>
    <cellStyle name="Обычный 14 3 4 3 2 2" xfId="47333"/>
    <cellStyle name="Обычный 14 3 4 3 3" xfId="27428"/>
    <cellStyle name="Обычный 14 3 4 3 3 2" xfId="57283"/>
    <cellStyle name="Обычный 14 3 4 3 4" xfId="37383"/>
    <cellStyle name="Обычный 14 3 4 4" xfId="10843"/>
    <cellStyle name="Обычный 14 3 4 4 2" xfId="40698"/>
    <cellStyle name="Обычный 14 3 4 5" xfId="20792"/>
    <cellStyle name="Обычный 14 3 4 5 2" xfId="50647"/>
    <cellStyle name="Обычный 14 3 4 6" xfId="30747"/>
    <cellStyle name="Обычный 14 3 5" xfId="3691"/>
    <cellStyle name="Обычный 14 3 5 2" xfId="13643"/>
    <cellStyle name="Обычный 14 3 5 2 2" xfId="43498"/>
    <cellStyle name="Обычный 14 3 5 3" xfId="23593"/>
    <cellStyle name="Обычный 14 3 5 3 2" xfId="53448"/>
    <cellStyle name="Обычный 14 3 5 4" xfId="33548"/>
    <cellStyle name="Обычный 14 3 6" xfId="7521"/>
    <cellStyle name="Обычный 14 3 6 2" xfId="17471"/>
    <cellStyle name="Обычный 14 3 6 2 2" xfId="47326"/>
    <cellStyle name="Обычный 14 3 6 3" xfId="27421"/>
    <cellStyle name="Обычный 14 3 6 3 2" xfId="57276"/>
    <cellStyle name="Обычный 14 3 6 4" xfId="37376"/>
    <cellStyle name="Обычный 14 3 7" xfId="10836"/>
    <cellStyle name="Обычный 14 3 7 2" xfId="40691"/>
    <cellStyle name="Обычный 14 3 8" xfId="20785"/>
    <cellStyle name="Обычный 14 3 8 2" xfId="50640"/>
    <cellStyle name="Обычный 14 3 9" xfId="30740"/>
    <cellStyle name="Обычный 14 4" xfId="878"/>
    <cellStyle name="Обычный 14 4 2" xfId="879"/>
    <cellStyle name="Обычный 14 4 2 2" xfId="880"/>
    <cellStyle name="Обычный 14 4 2 2 2" xfId="5450"/>
    <cellStyle name="Обычный 14 4 2 2 2 2" xfId="15402"/>
    <cellStyle name="Обычный 14 4 2 2 2 2 2" xfId="45257"/>
    <cellStyle name="Обычный 14 4 2 2 2 3" xfId="25352"/>
    <cellStyle name="Обычный 14 4 2 2 2 3 2" xfId="55207"/>
    <cellStyle name="Обычный 14 4 2 2 2 4" xfId="35307"/>
    <cellStyle name="Обычный 14 4 2 2 3" xfId="7531"/>
    <cellStyle name="Обычный 14 4 2 2 3 2" xfId="17481"/>
    <cellStyle name="Обычный 14 4 2 2 3 2 2" xfId="47336"/>
    <cellStyle name="Обычный 14 4 2 2 3 3" xfId="27431"/>
    <cellStyle name="Обычный 14 4 2 2 3 3 2" xfId="57286"/>
    <cellStyle name="Обычный 14 4 2 2 3 4" xfId="37386"/>
    <cellStyle name="Обычный 14 4 2 2 4" xfId="10846"/>
    <cellStyle name="Обычный 14 4 2 2 4 2" xfId="40701"/>
    <cellStyle name="Обычный 14 4 2 2 5" xfId="20795"/>
    <cellStyle name="Обычный 14 4 2 2 5 2" xfId="50650"/>
    <cellStyle name="Обычный 14 4 2 2 6" xfId="30750"/>
    <cellStyle name="Обычный 14 4 2 3" xfId="4634"/>
    <cellStyle name="Обычный 14 4 2 3 2" xfId="14586"/>
    <cellStyle name="Обычный 14 4 2 3 2 2" xfId="44441"/>
    <cellStyle name="Обычный 14 4 2 3 3" xfId="24536"/>
    <cellStyle name="Обычный 14 4 2 3 3 2" xfId="54391"/>
    <cellStyle name="Обычный 14 4 2 3 4" xfId="34491"/>
    <cellStyle name="Обычный 14 4 2 4" xfId="7530"/>
    <cellStyle name="Обычный 14 4 2 4 2" xfId="17480"/>
    <cellStyle name="Обычный 14 4 2 4 2 2" xfId="47335"/>
    <cellStyle name="Обычный 14 4 2 4 3" xfId="27430"/>
    <cellStyle name="Обычный 14 4 2 4 3 2" xfId="57285"/>
    <cellStyle name="Обычный 14 4 2 4 4" xfId="37385"/>
    <cellStyle name="Обычный 14 4 2 5" xfId="10845"/>
    <cellStyle name="Обычный 14 4 2 5 2" xfId="40700"/>
    <cellStyle name="Обычный 14 4 2 6" xfId="20794"/>
    <cellStyle name="Обычный 14 4 2 6 2" xfId="50649"/>
    <cellStyle name="Обычный 14 4 2 7" xfId="30749"/>
    <cellStyle name="Обычный 14 4 3" xfId="881"/>
    <cellStyle name="Обычный 14 4 3 2" xfId="5451"/>
    <cellStyle name="Обычный 14 4 3 2 2" xfId="15403"/>
    <cellStyle name="Обычный 14 4 3 2 2 2" xfId="45258"/>
    <cellStyle name="Обычный 14 4 3 2 3" xfId="25353"/>
    <cellStyle name="Обычный 14 4 3 2 3 2" xfId="55208"/>
    <cellStyle name="Обычный 14 4 3 2 4" xfId="35308"/>
    <cellStyle name="Обычный 14 4 3 3" xfId="7532"/>
    <cellStyle name="Обычный 14 4 3 3 2" xfId="17482"/>
    <cellStyle name="Обычный 14 4 3 3 2 2" xfId="47337"/>
    <cellStyle name="Обычный 14 4 3 3 3" xfId="27432"/>
    <cellStyle name="Обычный 14 4 3 3 3 2" xfId="57287"/>
    <cellStyle name="Обычный 14 4 3 3 4" xfId="37387"/>
    <cellStyle name="Обычный 14 4 3 4" xfId="10847"/>
    <cellStyle name="Обычный 14 4 3 4 2" xfId="40702"/>
    <cellStyle name="Обычный 14 4 3 5" xfId="20796"/>
    <cellStyle name="Обычный 14 4 3 5 2" xfId="50651"/>
    <cellStyle name="Обычный 14 4 3 6" xfId="30751"/>
    <cellStyle name="Обычный 14 4 4" xfId="3811"/>
    <cellStyle name="Обычный 14 4 4 2" xfId="13763"/>
    <cellStyle name="Обычный 14 4 4 2 2" xfId="43618"/>
    <cellStyle name="Обычный 14 4 4 3" xfId="23713"/>
    <cellStyle name="Обычный 14 4 4 3 2" xfId="53568"/>
    <cellStyle name="Обычный 14 4 4 4" xfId="33668"/>
    <cellStyle name="Обычный 14 4 5" xfId="7529"/>
    <cellStyle name="Обычный 14 4 5 2" xfId="17479"/>
    <cellStyle name="Обычный 14 4 5 2 2" xfId="47334"/>
    <cellStyle name="Обычный 14 4 5 3" xfId="27429"/>
    <cellStyle name="Обычный 14 4 5 3 2" xfId="57284"/>
    <cellStyle name="Обычный 14 4 5 4" xfId="37384"/>
    <cellStyle name="Обычный 14 4 6" xfId="10844"/>
    <cellStyle name="Обычный 14 4 6 2" xfId="40699"/>
    <cellStyle name="Обычный 14 4 7" xfId="20793"/>
    <cellStyle name="Обычный 14 4 7 2" xfId="50648"/>
    <cellStyle name="Обычный 14 4 8" xfId="30748"/>
    <cellStyle name="Обычный 14 5" xfId="882"/>
    <cellStyle name="Обычный 14 5 2" xfId="883"/>
    <cellStyle name="Обычный 14 5 2 2" xfId="884"/>
    <cellStyle name="Обычный 14 5 2 2 2" xfId="5452"/>
    <cellStyle name="Обычный 14 5 2 2 2 2" xfId="15404"/>
    <cellStyle name="Обычный 14 5 2 2 2 2 2" xfId="45259"/>
    <cellStyle name="Обычный 14 5 2 2 2 3" xfId="25354"/>
    <cellStyle name="Обычный 14 5 2 2 2 3 2" xfId="55209"/>
    <cellStyle name="Обычный 14 5 2 2 2 4" xfId="35309"/>
    <cellStyle name="Обычный 14 5 2 2 3" xfId="7535"/>
    <cellStyle name="Обычный 14 5 2 2 3 2" xfId="17485"/>
    <cellStyle name="Обычный 14 5 2 2 3 2 2" xfId="47340"/>
    <cellStyle name="Обычный 14 5 2 2 3 3" xfId="27435"/>
    <cellStyle name="Обычный 14 5 2 2 3 3 2" xfId="57290"/>
    <cellStyle name="Обычный 14 5 2 2 3 4" xfId="37390"/>
    <cellStyle name="Обычный 14 5 2 2 4" xfId="10850"/>
    <cellStyle name="Обычный 14 5 2 2 4 2" xfId="40705"/>
    <cellStyle name="Обычный 14 5 2 2 5" xfId="20799"/>
    <cellStyle name="Обычный 14 5 2 2 5 2" xfId="50654"/>
    <cellStyle name="Обычный 14 5 2 2 6" xfId="30754"/>
    <cellStyle name="Обычный 14 5 2 3" xfId="4903"/>
    <cellStyle name="Обычный 14 5 2 3 2" xfId="14855"/>
    <cellStyle name="Обычный 14 5 2 3 2 2" xfId="44710"/>
    <cellStyle name="Обычный 14 5 2 3 3" xfId="24805"/>
    <cellStyle name="Обычный 14 5 2 3 3 2" xfId="54660"/>
    <cellStyle name="Обычный 14 5 2 3 4" xfId="34760"/>
    <cellStyle name="Обычный 14 5 2 4" xfId="7534"/>
    <cellStyle name="Обычный 14 5 2 4 2" xfId="17484"/>
    <cellStyle name="Обычный 14 5 2 4 2 2" xfId="47339"/>
    <cellStyle name="Обычный 14 5 2 4 3" xfId="27434"/>
    <cellStyle name="Обычный 14 5 2 4 3 2" xfId="57289"/>
    <cellStyle name="Обычный 14 5 2 4 4" xfId="37389"/>
    <cellStyle name="Обычный 14 5 2 5" xfId="10849"/>
    <cellStyle name="Обычный 14 5 2 5 2" xfId="40704"/>
    <cellStyle name="Обычный 14 5 2 6" xfId="20798"/>
    <cellStyle name="Обычный 14 5 2 6 2" xfId="50653"/>
    <cellStyle name="Обычный 14 5 2 7" xfId="30753"/>
    <cellStyle name="Обычный 14 5 3" xfId="885"/>
    <cellStyle name="Обычный 14 5 3 2" xfId="5453"/>
    <cellStyle name="Обычный 14 5 3 2 2" xfId="15405"/>
    <cellStyle name="Обычный 14 5 3 2 2 2" xfId="45260"/>
    <cellStyle name="Обычный 14 5 3 2 3" xfId="25355"/>
    <cellStyle name="Обычный 14 5 3 2 3 2" xfId="55210"/>
    <cellStyle name="Обычный 14 5 3 2 4" xfId="35310"/>
    <cellStyle name="Обычный 14 5 3 3" xfId="7536"/>
    <cellStyle name="Обычный 14 5 3 3 2" xfId="17486"/>
    <cellStyle name="Обычный 14 5 3 3 2 2" xfId="47341"/>
    <cellStyle name="Обычный 14 5 3 3 3" xfId="27436"/>
    <cellStyle name="Обычный 14 5 3 3 3 2" xfId="57291"/>
    <cellStyle name="Обычный 14 5 3 3 4" xfId="37391"/>
    <cellStyle name="Обычный 14 5 3 4" xfId="10851"/>
    <cellStyle name="Обычный 14 5 3 4 2" xfId="40706"/>
    <cellStyle name="Обычный 14 5 3 5" xfId="20800"/>
    <cellStyle name="Обычный 14 5 3 5 2" xfId="50655"/>
    <cellStyle name="Обычный 14 5 3 6" xfId="30755"/>
    <cellStyle name="Обычный 14 5 4" xfId="4080"/>
    <cellStyle name="Обычный 14 5 4 2" xfId="14032"/>
    <cellStyle name="Обычный 14 5 4 2 2" xfId="43887"/>
    <cellStyle name="Обычный 14 5 4 3" xfId="23982"/>
    <cellStyle name="Обычный 14 5 4 3 2" xfId="53837"/>
    <cellStyle name="Обычный 14 5 4 4" xfId="33937"/>
    <cellStyle name="Обычный 14 5 5" xfId="7533"/>
    <cellStyle name="Обычный 14 5 5 2" xfId="17483"/>
    <cellStyle name="Обычный 14 5 5 2 2" xfId="47338"/>
    <cellStyle name="Обычный 14 5 5 3" xfId="27433"/>
    <cellStyle name="Обычный 14 5 5 3 2" xfId="57288"/>
    <cellStyle name="Обычный 14 5 5 4" xfId="37388"/>
    <cellStyle name="Обычный 14 5 6" xfId="10848"/>
    <cellStyle name="Обычный 14 5 6 2" xfId="40703"/>
    <cellStyle name="Обычный 14 5 7" xfId="20797"/>
    <cellStyle name="Обычный 14 5 7 2" xfId="50652"/>
    <cellStyle name="Обычный 14 5 8" xfId="30752"/>
    <cellStyle name="Обычный 14 6" xfId="886"/>
    <cellStyle name="Обычный 14 6 2" xfId="887"/>
    <cellStyle name="Обычный 14 6 2 2" xfId="888"/>
    <cellStyle name="Обычный 14 6 2 2 2" xfId="5454"/>
    <cellStyle name="Обычный 14 6 2 2 2 2" xfId="15406"/>
    <cellStyle name="Обычный 14 6 2 2 2 2 2" xfId="45261"/>
    <cellStyle name="Обычный 14 6 2 2 2 3" xfId="25356"/>
    <cellStyle name="Обычный 14 6 2 2 2 3 2" xfId="55211"/>
    <cellStyle name="Обычный 14 6 2 2 2 4" xfId="35311"/>
    <cellStyle name="Обычный 14 6 2 2 3" xfId="7539"/>
    <cellStyle name="Обычный 14 6 2 2 3 2" xfId="17489"/>
    <cellStyle name="Обычный 14 6 2 2 3 2 2" xfId="47344"/>
    <cellStyle name="Обычный 14 6 2 2 3 3" xfId="27439"/>
    <cellStyle name="Обычный 14 6 2 2 3 3 2" xfId="57294"/>
    <cellStyle name="Обычный 14 6 2 2 3 4" xfId="37394"/>
    <cellStyle name="Обычный 14 6 2 2 4" xfId="10854"/>
    <cellStyle name="Обычный 14 6 2 2 4 2" xfId="40709"/>
    <cellStyle name="Обычный 14 6 2 2 5" xfId="20803"/>
    <cellStyle name="Обычный 14 6 2 2 5 2" xfId="50658"/>
    <cellStyle name="Обычный 14 6 2 2 6" xfId="30758"/>
    <cellStyle name="Обычный 14 6 2 3" xfId="4990"/>
    <cellStyle name="Обычный 14 6 2 3 2" xfId="14942"/>
    <cellStyle name="Обычный 14 6 2 3 2 2" xfId="44797"/>
    <cellStyle name="Обычный 14 6 2 3 3" xfId="24892"/>
    <cellStyle name="Обычный 14 6 2 3 3 2" xfId="54747"/>
    <cellStyle name="Обычный 14 6 2 3 4" xfId="34847"/>
    <cellStyle name="Обычный 14 6 2 4" xfId="7538"/>
    <cellStyle name="Обычный 14 6 2 4 2" xfId="17488"/>
    <cellStyle name="Обычный 14 6 2 4 2 2" xfId="47343"/>
    <cellStyle name="Обычный 14 6 2 4 3" xfId="27438"/>
    <cellStyle name="Обычный 14 6 2 4 3 2" xfId="57293"/>
    <cellStyle name="Обычный 14 6 2 4 4" xfId="37393"/>
    <cellStyle name="Обычный 14 6 2 5" xfId="10853"/>
    <cellStyle name="Обычный 14 6 2 5 2" xfId="40708"/>
    <cellStyle name="Обычный 14 6 2 6" xfId="20802"/>
    <cellStyle name="Обычный 14 6 2 6 2" xfId="50657"/>
    <cellStyle name="Обычный 14 6 2 7" xfId="30757"/>
    <cellStyle name="Обычный 14 6 3" xfId="889"/>
    <cellStyle name="Обычный 14 6 3 2" xfId="5455"/>
    <cellStyle name="Обычный 14 6 3 2 2" xfId="15407"/>
    <cellStyle name="Обычный 14 6 3 2 2 2" xfId="45262"/>
    <cellStyle name="Обычный 14 6 3 2 3" xfId="25357"/>
    <cellStyle name="Обычный 14 6 3 2 3 2" xfId="55212"/>
    <cellStyle name="Обычный 14 6 3 2 4" xfId="35312"/>
    <cellStyle name="Обычный 14 6 3 3" xfId="7540"/>
    <cellStyle name="Обычный 14 6 3 3 2" xfId="17490"/>
    <cellStyle name="Обычный 14 6 3 3 2 2" xfId="47345"/>
    <cellStyle name="Обычный 14 6 3 3 3" xfId="27440"/>
    <cellStyle name="Обычный 14 6 3 3 3 2" xfId="57295"/>
    <cellStyle name="Обычный 14 6 3 3 4" xfId="37395"/>
    <cellStyle name="Обычный 14 6 3 4" xfId="10855"/>
    <cellStyle name="Обычный 14 6 3 4 2" xfId="40710"/>
    <cellStyle name="Обычный 14 6 3 5" xfId="20804"/>
    <cellStyle name="Обычный 14 6 3 5 2" xfId="50659"/>
    <cellStyle name="Обычный 14 6 3 6" xfId="30759"/>
    <cellStyle name="Обычный 14 6 4" xfId="4167"/>
    <cellStyle name="Обычный 14 6 4 2" xfId="14119"/>
    <cellStyle name="Обычный 14 6 4 2 2" xfId="43974"/>
    <cellStyle name="Обычный 14 6 4 3" xfId="24069"/>
    <cellStyle name="Обычный 14 6 4 3 2" xfId="53924"/>
    <cellStyle name="Обычный 14 6 4 4" xfId="34024"/>
    <cellStyle name="Обычный 14 6 5" xfId="7537"/>
    <cellStyle name="Обычный 14 6 5 2" xfId="17487"/>
    <cellStyle name="Обычный 14 6 5 2 2" xfId="47342"/>
    <cellStyle name="Обычный 14 6 5 3" xfId="27437"/>
    <cellStyle name="Обычный 14 6 5 3 2" xfId="57292"/>
    <cellStyle name="Обычный 14 6 5 4" xfId="37392"/>
    <cellStyle name="Обычный 14 6 6" xfId="10852"/>
    <cellStyle name="Обычный 14 6 6 2" xfId="40707"/>
    <cellStyle name="Обычный 14 6 7" xfId="20801"/>
    <cellStyle name="Обычный 14 6 7 2" xfId="50656"/>
    <cellStyle name="Обычный 14 6 8" xfId="30756"/>
    <cellStyle name="Обычный 14 7" xfId="890"/>
    <cellStyle name="Обычный 14 7 2" xfId="891"/>
    <cellStyle name="Обычный 14 7 2 2" xfId="5456"/>
    <cellStyle name="Обычный 14 7 2 2 2" xfId="15408"/>
    <cellStyle name="Обычный 14 7 2 2 2 2" xfId="45263"/>
    <cellStyle name="Обычный 14 7 2 2 3" xfId="25358"/>
    <cellStyle name="Обычный 14 7 2 2 3 2" xfId="55213"/>
    <cellStyle name="Обычный 14 7 2 2 4" xfId="35313"/>
    <cellStyle name="Обычный 14 7 2 3" xfId="7542"/>
    <cellStyle name="Обычный 14 7 2 3 2" xfId="17492"/>
    <cellStyle name="Обычный 14 7 2 3 2 2" xfId="47347"/>
    <cellStyle name="Обычный 14 7 2 3 3" xfId="27442"/>
    <cellStyle name="Обычный 14 7 2 3 3 2" xfId="57297"/>
    <cellStyle name="Обычный 14 7 2 3 4" xfId="37397"/>
    <cellStyle name="Обычный 14 7 2 4" xfId="10857"/>
    <cellStyle name="Обычный 14 7 2 4 2" xfId="40712"/>
    <cellStyle name="Обычный 14 7 2 5" xfId="20806"/>
    <cellStyle name="Обычный 14 7 2 5 2" xfId="50661"/>
    <cellStyle name="Обычный 14 7 2 6" xfId="30761"/>
    <cellStyle name="Обычный 14 7 3" xfId="4298"/>
    <cellStyle name="Обычный 14 7 3 2" xfId="14250"/>
    <cellStyle name="Обычный 14 7 3 2 2" xfId="44105"/>
    <cellStyle name="Обычный 14 7 3 3" xfId="24200"/>
    <cellStyle name="Обычный 14 7 3 3 2" xfId="54055"/>
    <cellStyle name="Обычный 14 7 3 4" xfId="34155"/>
    <cellStyle name="Обычный 14 7 4" xfId="7541"/>
    <cellStyle name="Обычный 14 7 4 2" xfId="17491"/>
    <cellStyle name="Обычный 14 7 4 2 2" xfId="47346"/>
    <cellStyle name="Обычный 14 7 4 3" xfId="27441"/>
    <cellStyle name="Обычный 14 7 4 3 2" xfId="57296"/>
    <cellStyle name="Обычный 14 7 4 4" xfId="37396"/>
    <cellStyle name="Обычный 14 7 5" xfId="10856"/>
    <cellStyle name="Обычный 14 7 5 2" xfId="40711"/>
    <cellStyle name="Обычный 14 7 6" xfId="20805"/>
    <cellStyle name="Обычный 14 7 6 2" xfId="50660"/>
    <cellStyle name="Обычный 14 7 7" xfId="30760"/>
    <cellStyle name="Обычный 14 8" xfId="892"/>
    <cellStyle name="Обычный 14 8 2" xfId="5457"/>
    <cellStyle name="Обычный 14 8 2 2" xfId="15409"/>
    <cellStyle name="Обычный 14 8 2 2 2" xfId="45264"/>
    <cellStyle name="Обычный 14 8 2 3" xfId="25359"/>
    <cellStyle name="Обычный 14 8 2 3 2" xfId="55214"/>
    <cellStyle name="Обычный 14 8 2 4" xfId="35314"/>
    <cellStyle name="Обычный 14 8 3" xfId="7543"/>
    <cellStyle name="Обычный 14 8 3 2" xfId="17493"/>
    <cellStyle name="Обычный 14 8 3 2 2" xfId="47348"/>
    <cellStyle name="Обычный 14 8 3 3" xfId="27443"/>
    <cellStyle name="Обычный 14 8 3 3 2" xfId="57298"/>
    <cellStyle name="Обычный 14 8 3 4" xfId="37398"/>
    <cellStyle name="Обычный 14 8 4" xfId="10858"/>
    <cellStyle name="Обычный 14 8 4 2" xfId="40713"/>
    <cellStyle name="Обычный 14 8 5" xfId="20807"/>
    <cellStyle name="Обычный 14 8 5 2" xfId="50662"/>
    <cellStyle name="Обычный 14 8 6" xfId="30762"/>
    <cellStyle name="Обычный 14 9" xfId="893"/>
    <cellStyle name="Обычный 14 9 2" xfId="6711"/>
    <cellStyle name="Обычный 14 9 2 2" xfId="16663"/>
    <cellStyle name="Обычный 14 9 2 2 2" xfId="46518"/>
    <cellStyle name="Обычный 14 9 2 3" xfId="26613"/>
    <cellStyle name="Обычный 14 9 2 3 2" xfId="56468"/>
    <cellStyle name="Обычный 14 9 2 4" xfId="36568"/>
    <cellStyle name="Обычный 14 9 3" xfId="7544"/>
    <cellStyle name="Обычный 14 9 3 2" xfId="17494"/>
    <cellStyle name="Обычный 14 9 3 2 2" xfId="47349"/>
    <cellStyle name="Обычный 14 9 3 3" xfId="27444"/>
    <cellStyle name="Обычный 14 9 3 3 2" xfId="57299"/>
    <cellStyle name="Обычный 14 9 3 4" xfId="37399"/>
    <cellStyle name="Обычный 14 9 4" xfId="10859"/>
    <cellStyle name="Обычный 14 9 4 2" xfId="40714"/>
    <cellStyle name="Обычный 14 9 5" xfId="20808"/>
    <cellStyle name="Обычный 14 9 5 2" xfId="50663"/>
    <cellStyle name="Обычный 14 9 6" xfId="30763"/>
    <cellStyle name="Обычный 15" xfId="894"/>
    <cellStyle name="Обычный 16" xfId="895"/>
    <cellStyle name="Обычный 17" xfId="896"/>
    <cellStyle name="Обычный 17 2" xfId="897"/>
    <cellStyle name="Обычный 17 2 2" xfId="5458"/>
    <cellStyle name="Обычный 17 2 2 2" xfId="15410"/>
    <cellStyle name="Обычный 17 2 2 2 2" xfId="45265"/>
    <cellStyle name="Обычный 17 2 2 3" xfId="25360"/>
    <cellStyle name="Обычный 17 2 2 3 2" xfId="55215"/>
    <cellStyle name="Обычный 17 2 2 4" xfId="35315"/>
    <cellStyle name="Обычный 17 2 3" xfId="7546"/>
    <cellStyle name="Обычный 17 2 3 2" xfId="17496"/>
    <cellStyle name="Обычный 17 2 3 2 2" xfId="47351"/>
    <cellStyle name="Обычный 17 2 3 3" xfId="27446"/>
    <cellStyle name="Обычный 17 2 3 3 2" xfId="57301"/>
    <cellStyle name="Обычный 17 2 3 4" xfId="37401"/>
    <cellStyle name="Обычный 17 2 4" xfId="10861"/>
    <cellStyle name="Обычный 17 2 4 2" xfId="40716"/>
    <cellStyle name="Обычный 17 2 5" xfId="20810"/>
    <cellStyle name="Обычный 17 2 5 2" xfId="50665"/>
    <cellStyle name="Обычный 17 2 6" xfId="30765"/>
    <cellStyle name="Обычный 17 3" xfId="4234"/>
    <cellStyle name="Обычный 17 3 2" xfId="14186"/>
    <cellStyle name="Обычный 17 3 2 2" xfId="44041"/>
    <cellStyle name="Обычный 17 3 3" xfId="24136"/>
    <cellStyle name="Обычный 17 3 3 2" xfId="53991"/>
    <cellStyle name="Обычный 17 3 4" xfId="34091"/>
    <cellStyle name="Обычный 17 4" xfId="7545"/>
    <cellStyle name="Обычный 17 4 2" xfId="17495"/>
    <cellStyle name="Обычный 17 4 2 2" xfId="47350"/>
    <cellStyle name="Обычный 17 4 3" xfId="27445"/>
    <cellStyle name="Обычный 17 4 3 2" xfId="57300"/>
    <cellStyle name="Обычный 17 4 4" xfId="37400"/>
    <cellStyle name="Обычный 17 5" xfId="10860"/>
    <cellStyle name="Обычный 17 5 2" xfId="40715"/>
    <cellStyle name="Обычный 17 6" xfId="20809"/>
    <cellStyle name="Обычный 17 6 2" xfId="50664"/>
    <cellStyle name="Обычный 17 7" xfId="30764"/>
    <cellStyle name="Обычный 18" xfId="898"/>
    <cellStyle name="Обычный 18 2" xfId="899"/>
    <cellStyle name="Обычный 18 2 2" xfId="5459"/>
    <cellStyle name="Обычный 18 2 2 2" xfId="15411"/>
    <cellStyle name="Обычный 18 2 2 2 2" xfId="45266"/>
    <cellStyle name="Обычный 18 2 2 3" xfId="25361"/>
    <cellStyle name="Обычный 18 2 2 3 2" xfId="55216"/>
    <cellStyle name="Обычный 18 2 2 4" xfId="35316"/>
    <cellStyle name="Обычный 18 2 3" xfId="7548"/>
    <cellStyle name="Обычный 18 2 3 2" xfId="17498"/>
    <cellStyle name="Обычный 18 2 3 2 2" xfId="47353"/>
    <cellStyle name="Обычный 18 2 3 3" xfId="27448"/>
    <cellStyle name="Обычный 18 2 3 3 2" xfId="57303"/>
    <cellStyle name="Обычный 18 2 3 4" xfId="37403"/>
    <cellStyle name="Обычный 18 2 4" xfId="10863"/>
    <cellStyle name="Обычный 18 2 4 2" xfId="40718"/>
    <cellStyle name="Обычный 18 2 5" xfId="20812"/>
    <cellStyle name="Обычный 18 2 5 2" xfId="50667"/>
    <cellStyle name="Обычный 18 2 6" xfId="30767"/>
    <cellStyle name="Обычный 18 3" xfId="5057"/>
    <cellStyle name="Обычный 18 3 2" xfId="15009"/>
    <cellStyle name="Обычный 18 3 2 2" xfId="44864"/>
    <cellStyle name="Обычный 18 3 3" xfId="24959"/>
    <cellStyle name="Обычный 18 3 3 2" xfId="54814"/>
    <cellStyle name="Обычный 18 3 4" xfId="34914"/>
    <cellStyle name="Обычный 18 4" xfId="7547"/>
    <cellStyle name="Обычный 18 4 2" xfId="17497"/>
    <cellStyle name="Обычный 18 4 2 2" xfId="47352"/>
    <cellStyle name="Обычный 18 4 3" xfId="27447"/>
    <cellStyle name="Обычный 18 4 3 2" xfId="57302"/>
    <cellStyle name="Обычный 18 4 4" xfId="37402"/>
    <cellStyle name="Обычный 18 5" xfId="10862"/>
    <cellStyle name="Обычный 18 5 2" xfId="40717"/>
    <cellStyle name="Обычный 18 6" xfId="20811"/>
    <cellStyle name="Обычный 18 6 2" xfId="50666"/>
    <cellStyle name="Обычный 18 7" xfId="30766"/>
    <cellStyle name="Обычный 19" xfId="900"/>
    <cellStyle name="Обычный 19 2" xfId="901"/>
    <cellStyle name="Обычный 19 2 2" xfId="5460"/>
    <cellStyle name="Обычный 19 2 2 2" xfId="15412"/>
    <cellStyle name="Обычный 19 2 2 2 2" xfId="45267"/>
    <cellStyle name="Обычный 19 2 2 3" xfId="25362"/>
    <cellStyle name="Обычный 19 2 2 3 2" xfId="55217"/>
    <cellStyle name="Обычный 19 2 2 4" xfId="35317"/>
    <cellStyle name="Обычный 19 2 3" xfId="7550"/>
    <cellStyle name="Обычный 19 2 3 2" xfId="17500"/>
    <cellStyle name="Обычный 19 2 3 2 2" xfId="47355"/>
    <cellStyle name="Обычный 19 2 3 3" xfId="27450"/>
    <cellStyle name="Обычный 19 2 3 3 2" xfId="57305"/>
    <cellStyle name="Обычный 19 2 3 4" xfId="37405"/>
    <cellStyle name="Обычный 19 2 4" xfId="10865"/>
    <cellStyle name="Обычный 19 2 4 2" xfId="40720"/>
    <cellStyle name="Обычный 19 2 5" xfId="20814"/>
    <cellStyle name="Обычный 19 2 5 2" xfId="50669"/>
    <cellStyle name="Обычный 19 2 6" xfId="30769"/>
    <cellStyle name="Обычный 19 3" xfId="5058"/>
    <cellStyle name="Обычный 19 3 2" xfId="15010"/>
    <cellStyle name="Обычный 19 3 2 2" xfId="44865"/>
    <cellStyle name="Обычный 19 3 3" xfId="24960"/>
    <cellStyle name="Обычный 19 3 3 2" xfId="54815"/>
    <cellStyle name="Обычный 19 3 4" xfId="34915"/>
    <cellStyle name="Обычный 19 4" xfId="7549"/>
    <cellStyle name="Обычный 19 4 2" xfId="17499"/>
    <cellStyle name="Обычный 19 4 2 2" xfId="47354"/>
    <cellStyle name="Обычный 19 4 3" xfId="27449"/>
    <cellStyle name="Обычный 19 4 3 2" xfId="57304"/>
    <cellStyle name="Обычный 19 4 4" xfId="37404"/>
    <cellStyle name="Обычный 19 5" xfId="10864"/>
    <cellStyle name="Обычный 19 5 2" xfId="40719"/>
    <cellStyle name="Обычный 19 6" xfId="20813"/>
    <cellStyle name="Обычный 19 6 2" xfId="50668"/>
    <cellStyle name="Обычный 19 7" xfId="30768"/>
    <cellStyle name="Обычный 2" xfId="3"/>
    <cellStyle name="Обычный 2 10" xfId="29954"/>
    <cellStyle name="Обычный 2 2" xfId="4"/>
    <cellStyle name="Обычный 2 2 2" xfId="66"/>
    <cellStyle name="Обычный 2 2 3" xfId="902"/>
    <cellStyle name="Обычный 2 3" xfId="5"/>
    <cellStyle name="Обычный 2 3 2" xfId="904"/>
    <cellStyle name="Обычный 2 3 3" xfId="903"/>
    <cellStyle name="Обычный 2 4" xfId="77"/>
    <cellStyle name="Обычный 2 4 10" xfId="906"/>
    <cellStyle name="Обычный 2 4 10 2" xfId="907"/>
    <cellStyle name="Обычный 2 4 10 2 2" xfId="908"/>
    <cellStyle name="Обычный 2 4 10 2 2 2" xfId="909"/>
    <cellStyle name="Обычный 2 4 10 2 2 2 2" xfId="5461"/>
    <cellStyle name="Обычный 2 4 10 2 2 2 2 2" xfId="15413"/>
    <cellStyle name="Обычный 2 4 10 2 2 2 2 2 2" xfId="45268"/>
    <cellStyle name="Обычный 2 4 10 2 2 2 2 3" xfId="25363"/>
    <cellStyle name="Обычный 2 4 10 2 2 2 2 3 2" xfId="55218"/>
    <cellStyle name="Обычный 2 4 10 2 2 2 2 4" xfId="35318"/>
    <cellStyle name="Обычный 2 4 10 2 2 2 3" xfId="7555"/>
    <cellStyle name="Обычный 2 4 10 2 2 2 3 2" xfId="17505"/>
    <cellStyle name="Обычный 2 4 10 2 2 2 3 2 2" xfId="47360"/>
    <cellStyle name="Обычный 2 4 10 2 2 2 3 3" xfId="27455"/>
    <cellStyle name="Обычный 2 4 10 2 2 2 3 3 2" xfId="57310"/>
    <cellStyle name="Обычный 2 4 10 2 2 2 3 4" xfId="37410"/>
    <cellStyle name="Обычный 2 4 10 2 2 2 4" xfId="10870"/>
    <cellStyle name="Обычный 2 4 10 2 2 2 4 2" xfId="40725"/>
    <cellStyle name="Обычный 2 4 10 2 2 2 5" xfId="20819"/>
    <cellStyle name="Обычный 2 4 10 2 2 2 5 2" xfId="50674"/>
    <cellStyle name="Обычный 2 4 10 2 2 2 6" xfId="30774"/>
    <cellStyle name="Обычный 2 4 10 2 2 3" xfId="4638"/>
    <cellStyle name="Обычный 2 4 10 2 2 3 2" xfId="14590"/>
    <cellStyle name="Обычный 2 4 10 2 2 3 2 2" xfId="44445"/>
    <cellStyle name="Обычный 2 4 10 2 2 3 3" xfId="24540"/>
    <cellStyle name="Обычный 2 4 10 2 2 3 3 2" xfId="54395"/>
    <cellStyle name="Обычный 2 4 10 2 2 3 4" xfId="34495"/>
    <cellStyle name="Обычный 2 4 10 2 2 4" xfId="7554"/>
    <cellStyle name="Обычный 2 4 10 2 2 4 2" xfId="17504"/>
    <cellStyle name="Обычный 2 4 10 2 2 4 2 2" xfId="47359"/>
    <cellStyle name="Обычный 2 4 10 2 2 4 3" xfId="27454"/>
    <cellStyle name="Обычный 2 4 10 2 2 4 3 2" xfId="57309"/>
    <cellStyle name="Обычный 2 4 10 2 2 4 4" xfId="37409"/>
    <cellStyle name="Обычный 2 4 10 2 2 5" xfId="10869"/>
    <cellStyle name="Обычный 2 4 10 2 2 5 2" xfId="40724"/>
    <cellStyle name="Обычный 2 4 10 2 2 6" xfId="20818"/>
    <cellStyle name="Обычный 2 4 10 2 2 6 2" xfId="50673"/>
    <cellStyle name="Обычный 2 4 10 2 2 7" xfId="30773"/>
    <cellStyle name="Обычный 2 4 10 2 3" xfId="910"/>
    <cellStyle name="Обычный 2 4 10 2 3 2" xfId="5462"/>
    <cellStyle name="Обычный 2 4 10 2 3 2 2" xfId="15414"/>
    <cellStyle name="Обычный 2 4 10 2 3 2 2 2" xfId="45269"/>
    <cellStyle name="Обычный 2 4 10 2 3 2 3" xfId="25364"/>
    <cellStyle name="Обычный 2 4 10 2 3 2 3 2" xfId="55219"/>
    <cellStyle name="Обычный 2 4 10 2 3 2 4" xfId="35319"/>
    <cellStyle name="Обычный 2 4 10 2 3 3" xfId="7556"/>
    <cellStyle name="Обычный 2 4 10 2 3 3 2" xfId="17506"/>
    <cellStyle name="Обычный 2 4 10 2 3 3 2 2" xfId="47361"/>
    <cellStyle name="Обычный 2 4 10 2 3 3 3" xfId="27456"/>
    <cellStyle name="Обычный 2 4 10 2 3 3 3 2" xfId="57311"/>
    <cellStyle name="Обычный 2 4 10 2 3 3 4" xfId="37411"/>
    <cellStyle name="Обычный 2 4 10 2 3 4" xfId="10871"/>
    <cellStyle name="Обычный 2 4 10 2 3 4 2" xfId="40726"/>
    <cellStyle name="Обычный 2 4 10 2 3 5" xfId="20820"/>
    <cellStyle name="Обычный 2 4 10 2 3 5 2" xfId="50675"/>
    <cellStyle name="Обычный 2 4 10 2 3 6" xfId="30775"/>
    <cellStyle name="Обычный 2 4 10 2 4" xfId="3815"/>
    <cellStyle name="Обычный 2 4 10 2 4 2" xfId="13767"/>
    <cellStyle name="Обычный 2 4 10 2 4 2 2" xfId="43622"/>
    <cellStyle name="Обычный 2 4 10 2 4 3" xfId="23717"/>
    <cellStyle name="Обычный 2 4 10 2 4 3 2" xfId="53572"/>
    <cellStyle name="Обычный 2 4 10 2 4 4" xfId="33672"/>
    <cellStyle name="Обычный 2 4 10 2 5" xfId="7553"/>
    <cellStyle name="Обычный 2 4 10 2 5 2" xfId="17503"/>
    <cellStyle name="Обычный 2 4 10 2 5 2 2" xfId="47358"/>
    <cellStyle name="Обычный 2 4 10 2 5 3" xfId="27453"/>
    <cellStyle name="Обычный 2 4 10 2 5 3 2" xfId="57308"/>
    <cellStyle name="Обычный 2 4 10 2 5 4" xfId="37408"/>
    <cellStyle name="Обычный 2 4 10 2 6" xfId="10868"/>
    <cellStyle name="Обычный 2 4 10 2 6 2" xfId="40723"/>
    <cellStyle name="Обычный 2 4 10 2 7" xfId="20817"/>
    <cellStyle name="Обычный 2 4 10 2 7 2" xfId="50672"/>
    <cellStyle name="Обычный 2 4 10 2 8" xfId="30772"/>
    <cellStyle name="Обычный 2 4 10 3" xfId="911"/>
    <cellStyle name="Обычный 2 4 10 3 2" xfId="912"/>
    <cellStyle name="Обычный 2 4 10 3 2 2" xfId="5463"/>
    <cellStyle name="Обычный 2 4 10 3 2 2 2" xfId="15415"/>
    <cellStyle name="Обычный 2 4 10 3 2 2 2 2" xfId="45270"/>
    <cellStyle name="Обычный 2 4 10 3 2 2 3" xfId="25365"/>
    <cellStyle name="Обычный 2 4 10 3 2 2 3 2" xfId="55220"/>
    <cellStyle name="Обычный 2 4 10 3 2 2 4" xfId="35320"/>
    <cellStyle name="Обычный 2 4 10 3 2 3" xfId="7558"/>
    <cellStyle name="Обычный 2 4 10 3 2 3 2" xfId="17508"/>
    <cellStyle name="Обычный 2 4 10 3 2 3 2 2" xfId="47363"/>
    <cellStyle name="Обычный 2 4 10 3 2 3 3" xfId="27458"/>
    <cellStyle name="Обычный 2 4 10 3 2 3 3 2" xfId="57313"/>
    <cellStyle name="Обычный 2 4 10 3 2 3 4" xfId="37413"/>
    <cellStyle name="Обычный 2 4 10 3 2 4" xfId="10873"/>
    <cellStyle name="Обычный 2 4 10 3 2 4 2" xfId="40728"/>
    <cellStyle name="Обычный 2 4 10 3 2 5" xfId="20822"/>
    <cellStyle name="Обычный 2 4 10 3 2 5 2" xfId="50677"/>
    <cellStyle name="Обычный 2 4 10 3 2 6" xfId="30777"/>
    <cellStyle name="Обычный 2 4 10 3 3" xfId="4558"/>
    <cellStyle name="Обычный 2 4 10 3 3 2" xfId="14510"/>
    <cellStyle name="Обычный 2 4 10 3 3 2 2" xfId="44365"/>
    <cellStyle name="Обычный 2 4 10 3 3 3" xfId="24460"/>
    <cellStyle name="Обычный 2 4 10 3 3 3 2" xfId="54315"/>
    <cellStyle name="Обычный 2 4 10 3 3 4" xfId="34415"/>
    <cellStyle name="Обычный 2 4 10 3 4" xfId="7557"/>
    <cellStyle name="Обычный 2 4 10 3 4 2" xfId="17507"/>
    <cellStyle name="Обычный 2 4 10 3 4 2 2" xfId="47362"/>
    <cellStyle name="Обычный 2 4 10 3 4 3" xfId="27457"/>
    <cellStyle name="Обычный 2 4 10 3 4 3 2" xfId="57312"/>
    <cellStyle name="Обычный 2 4 10 3 4 4" xfId="37412"/>
    <cellStyle name="Обычный 2 4 10 3 5" xfId="10872"/>
    <cellStyle name="Обычный 2 4 10 3 5 2" xfId="40727"/>
    <cellStyle name="Обычный 2 4 10 3 6" xfId="20821"/>
    <cellStyle name="Обычный 2 4 10 3 6 2" xfId="50676"/>
    <cellStyle name="Обычный 2 4 10 3 7" xfId="30776"/>
    <cellStyle name="Обычный 2 4 10 4" xfId="913"/>
    <cellStyle name="Обычный 2 4 10 4 2" xfId="5464"/>
    <cellStyle name="Обычный 2 4 10 4 2 2" xfId="15416"/>
    <cellStyle name="Обычный 2 4 10 4 2 2 2" xfId="45271"/>
    <cellStyle name="Обычный 2 4 10 4 2 3" xfId="25366"/>
    <cellStyle name="Обычный 2 4 10 4 2 3 2" xfId="55221"/>
    <cellStyle name="Обычный 2 4 10 4 2 4" xfId="35321"/>
    <cellStyle name="Обычный 2 4 10 4 3" xfId="7559"/>
    <cellStyle name="Обычный 2 4 10 4 3 2" xfId="17509"/>
    <cellStyle name="Обычный 2 4 10 4 3 2 2" xfId="47364"/>
    <cellStyle name="Обычный 2 4 10 4 3 3" xfId="27459"/>
    <cellStyle name="Обычный 2 4 10 4 3 3 2" xfId="57314"/>
    <cellStyle name="Обычный 2 4 10 4 3 4" xfId="37414"/>
    <cellStyle name="Обычный 2 4 10 4 4" xfId="10874"/>
    <cellStyle name="Обычный 2 4 10 4 4 2" xfId="40729"/>
    <cellStyle name="Обычный 2 4 10 4 5" xfId="20823"/>
    <cellStyle name="Обычный 2 4 10 4 5 2" xfId="50678"/>
    <cellStyle name="Обычный 2 4 10 4 6" xfId="30778"/>
    <cellStyle name="Обычный 2 4 10 5" xfId="3735"/>
    <cellStyle name="Обычный 2 4 10 5 2" xfId="13687"/>
    <cellStyle name="Обычный 2 4 10 5 2 2" xfId="43542"/>
    <cellStyle name="Обычный 2 4 10 5 3" xfId="23637"/>
    <cellStyle name="Обычный 2 4 10 5 3 2" xfId="53492"/>
    <cellStyle name="Обычный 2 4 10 5 4" xfId="33592"/>
    <cellStyle name="Обычный 2 4 10 6" xfId="7552"/>
    <cellStyle name="Обычный 2 4 10 6 2" xfId="17502"/>
    <cellStyle name="Обычный 2 4 10 6 2 2" xfId="47357"/>
    <cellStyle name="Обычный 2 4 10 6 3" xfId="27452"/>
    <cellStyle name="Обычный 2 4 10 6 3 2" xfId="57307"/>
    <cellStyle name="Обычный 2 4 10 6 4" xfId="37407"/>
    <cellStyle name="Обычный 2 4 10 7" xfId="10867"/>
    <cellStyle name="Обычный 2 4 10 7 2" xfId="40722"/>
    <cellStyle name="Обычный 2 4 10 8" xfId="20816"/>
    <cellStyle name="Обычный 2 4 10 8 2" xfId="50671"/>
    <cellStyle name="Обычный 2 4 10 9" xfId="30771"/>
    <cellStyle name="Обычный 2 4 11" xfId="914"/>
    <cellStyle name="Обычный 2 4 11 2" xfId="915"/>
    <cellStyle name="Обычный 2 4 11 2 2" xfId="916"/>
    <cellStyle name="Обычный 2 4 11 2 2 2" xfId="5465"/>
    <cellStyle name="Обычный 2 4 11 2 2 2 2" xfId="15417"/>
    <cellStyle name="Обычный 2 4 11 2 2 2 2 2" xfId="45272"/>
    <cellStyle name="Обычный 2 4 11 2 2 2 3" xfId="25367"/>
    <cellStyle name="Обычный 2 4 11 2 2 2 3 2" xfId="55222"/>
    <cellStyle name="Обычный 2 4 11 2 2 2 4" xfId="35322"/>
    <cellStyle name="Обычный 2 4 11 2 2 3" xfId="7562"/>
    <cellStyle name="Обычный 2 4 11 2 2 3 2" xfId="17512"/>
    <cellStyle name="Обычный 2 4 11 2 2 3 2 2" xfId="47367"/>
    <cellStyle name="Обычный 2 4 11 2 2 3 3" xfId="27462"/>
    <cellStyle name="Обычный 2 4 11 2 2 3 3 2" xfId="57317"/>
    <cellStyle name="Обычный 2 4 11 2 2 3 4" xfId="37417"/>
    <cellStyle name="Обычный 2 4 11 2 2 4" xfId="10877"/>
    <cellStyle name="Обычный 2 4 11 2 2 4 2" xfId="40732"/>
    <cellStyle name="Обычный 2 4 11 2 2 5" xfId="20826"/>
    <cellStyle name="Обычный 2 4 11 2 2 5 2" xfId="50681"/>
    <cellStyle name="Обычный 2 4 11 2 2 6" xfId="30781"/>
    <cellStyle name="Обычный 2 4 11 2 3" xfId="4637"/>
    <cellStyle name="Обычный 2 4 11 2 3 2" xfId="14589"/>
    <cellStyle name="Обычный 2 4 11 2 3 2 2" xfId="44444"/>
    <cellStyle name="Обычный 2 4 11 2 3 3" xfId="24539"/>
    <cellStyle name="Обычный 2 4 11 2 3 3 2" xfId="54394"/>
    <cellStyle name="Обычный 2 4 11 2 3 4" xfId="34494"/>
    <cellStyle name="Обычный 2 4 11 2 4" xfId="7561"/>
    <cellStyle name="Обычный 2 4 11 2 4 2" xfId="17511"/>
    <cellStyle name="Обычный 2 4 11 2 4 2 2" xfId="47366"/>
    <cellStyle name="Обычный 2 4 11 2 4 3" xfId="27461"/>
    <cellStyle name="Обычный 2 4 11 2 4 3 2" xfId="57316"/>
    <cellStyle name="Обычный 2 4 11 2 4 4" xfId="37416"/>
    <cellStyle name="Обычный 2 4 11 2 5" xfId="10876"/>
    <cellStyle name="Обычный 2 4 11 2 5 2" xfId="40731"/>
    <cellStyle name="Обычный 2 4 11 2 6" xfId="20825"/>
    <cellStyle name="Обычный 2 4 11 2 6 2" xfId="50680"/>
    <cellStyle name="Обычный 2 4 11 2 7" xfId="30780"/>
    <cellStyle name="Обычный 2 4 11 3" xfId="917"/>
    <cellStyle name="Обычный 2 4 11 3 2" xfId="5466"/>
    <cellStyle name="Обычный 2 4 11 3 2 2" xfId="15418"/>
    <cellStyle name="Обычный 2 4 11 3 2 2 2" xfId="45273"/>
    <cellStyle name="Обычный 2 4 11 3 2 3" xfId="25368"/>
    <cellStyle name="Обычный 2 4 11 3 2 3 2" xfId="55223"/>
    <cellStyle name="Обычный 2 4 11 3 2 4" xfId="35323"/>
    <cellStyle name="Обычный 2 4 11 3 3" xfId="7563"/>
    <cellStyle name="Обычный 2 4 11 3 3 2" xfId="17513"/>
    <cellStyle name="Обычный 2 4 11 3 3 2 2" xfId="47368"/>
    <cellStyle name="Обычный 2 4 11 3 3 3" xfId="27463"/>
    <cellStyle name="Обычный 2 4 11 3 3 3 2" xfId="57318"/>
    <cellStyle name="Обычный 2 4 11 3 3 4" xfId="37418"/>
    <cellStyle name="Обычный 2 4 11 3 4" xfId="10878"/>
    <cellStyle name="Обычный 2 4 11 3 4 2" xfId="40733"/>
    <cellStyle name="Обычный 2 4 11 3 5" xfId="20827"/>
    <cellStyle name="Обычный 2 4 11 3 5 2" xfId="50682"/>
    <cellStyle name="Обычный 2 4 11 3 6" xfId="30782"/>
    <cellStyle name="Обычный 2 4 11 4" xfId="3814"/>
    <cellStyle name="Обычный 2 4 11 4 2" xfId="13766"/>
    <cellStyle name="Обычный 2 4 11 4 2 2" xfId="43621"/>
    <cellStyle name="Обычный 2 4 11 4 3" xfId="23716"/>
    <cellStyle name="Обычный 2 4 11 4 3 2" xfId="53571"/>
    <cellStyle name="Обычный 2 4 11 4 4" xfId="33671"/>
    <cellStyle name="Обычный 2 4 11 5" xfId="7560"/>
    <cellStyle name="Обычный 2 4 11 5 2" xfId="17510"/>
    <cellStyle name="Обычный 2 4 11 5 2 2" xfId="47365"/>
    <cellStyle name="Обычный 2 4 11 5 3" xfId="27460"/>
    <cellStyle name="Обычный 2 4 11 5 3 2" xfId="57315"/>
    <cellStyle name="Обычный 2 4 11 5 4" xfId="37415"/>
    <cellStyle name="Обычный 2 4 11 6" xfId="10875"/>
    <cellStyle name="Обычный 2 4 11 6 2" xfId="40730"/>
    <cellStyle name="Обычный 2 4 11 7" xfId="20824"/>
    <cellStyle name="Обычный 2 4 11 7 2" xfId="50679"/>
    <cellStyle name="Обычный 2 4 11 8" xfId="30779"/>
    <cellStyle name="Обычный 2 4 12" xfId="918"/>
    <cellStyle name="Обычный 2 4 12 2" xfId="919"/>
    <cellStyle name="Обычный 2 4 12 2 2" xfId="920"/>
    <cellStyle name="Обычный 2 4 12 2 2 2" xfId="5467"/>
    <cellStyle name="Обычный 2 4 12 2 2 2 2" xfId="15419"/>
    <cellStyle name="Обычный 2 4 12 2 2 2 2 2" xfId="45274"/>
    <cellStyle name="Обычный 2 4 12 2 2 2 3" xfId="25369"/>
    <cellStyle name="Обычный 2 4 12 2 2 2 3 2" xfId="55224"/>
    <cellStyle name="Обычный 2 4 12 2 2 2 4" xfId="35324"/>
    <cellStyle name="Обычный 2 4 12 2 2 3" xfId="7566"/>
    <cellStyle name="Обычный 2 4 12 2 2 3 2" xfId="17516"/>
    <cellStyle name="Обычный 2 4 12 2 2 3 2 2" xfId="47371"/>
    <cellStyle name="Обычный 2 4 12 2 2 3 3" xfId="27466"/>
    <cellStyle name="Обычный 2 4 12 2 2 3 3 2" xfId="57321"/>
    <cellStyle name="Обычный 2 4 12 2 2 3 4" xfId="37421"/>
    <cellStyle name="Обычный 2 4 12 2 2 4" xfId="10881"/>
    <cellStyle name="Обычный 2 4 12 2 2 4 2" xfId="40736"/>
    <cellStyle name="Обычный 2 4 12 2 2 5" xfId="20830"/>
    <cellStyle name="Обычный 2 4 12 2 2 5 2" xfId="50685"/>
    <cellStyle name="Обычный 2 4 12 2 2 6" xfId="30785"/>
    <cellStyle name="Обычный 2 4 12 2 3" xfId="4904"/>
    <cellStyle name="Обычный 2 4 12 2 3 2" xfId="14856"/>
    <cellStyle name="Обычный 2 4 12 2 3 2 2" xfId="44711"/>
    <cellStyle name="Обычный 2 4 12 2 3 3" xfId="24806"/>
    <cellStyle name="Обычный 2 4 12 2 3 3 2" xfId="54661"/>
    <cellStyle name="Обычный 2 4 12 2 3 4" xfId="34761"/>
    <cellStyle name="Обычный 2 4 12 2 4" xfId="7565"/>
    <cellStyle name="Обычный 2 4 12 2 4 2" xfId="17515"/>
    <cellStyle name="Обычный 2 4 12 2 4 2 2" xfId="47370"/>
    <cellStyle name="Обычный 2 4 12 2 4 3" xfId="27465"/>
    <cellStyle name="Обычный 2 4 12 2 4 3 2" xfId="57320"/>
    <cellStyle name="Обычный 2 4 12 2 4 4" xfId="37420"/>
    <cellStyle name="Обычный 2 4 12 2 5" xfId="10880"/>
    <cellStyle name="Обычный 2 4 12 2 5 2" xfId="40735"/>
    <cellStyle name="Обычный 2 4 12 2 6" xfId="20829"/>
    <cellStyle name="Обычный 2 4 12 2 6 2" xfId="50684"/>
    <cellStyle name="Обычный 2 4 12 2 7" xfId="30784"/>
    <cellStyle name="Обычный 2 4 12 3" xfId="921"/>
    <cellStyle name="Обычный 2 4 12 3 2" xfId="5468"/>
    <cellStyle name="Обычный 2 4 12 3 2 2" xfId="15420"/>
    <cellStyle name="Обычный 2 4 12 3 2 2 2" xfId="45275"/>
    <cellStyle name="Обычный 2 4 12 3 2 3" xfId="25370"/>
    <cellStyle name="Обычный 2 4 12 3 2 3 2" xfId="55225"/>
    <cellStyle name="Обычный 2 4 12 3 2 4" xfId="35325"/>
    <cellStyle name="Обычный 2 4 12 3 3" xfId="7567"/>
    <cellStyle name="Обычный 2 4 12 3 3 2" xfId="17517"/>
    <cellStyle name="Обычный 2 4 12 3 3 2 2" xfId="47372"/>
    <cellStyle name="Обычный 2 4 12 3 3 3" xfId="27467"/>
    <cellStyle name="Обычный 2 4 12 3 3 3 2" xfId="57322"/>
    <cellStyle name="Обычный 2 4 12 3 3 4" xfId="37422"/>
    <cellStyle name="Обычный 2 4 12 3 4" xfId="10882"/>
    <cellStyle name="Обычный 2 4 12 3 4 2" xfId="40737"/>
    <cellStyle name="Обычный 2 4 12 3 5" xfId="20831"/>
    <cellStyle name="Обычный 2 4 12 3 5 2" xfId="50686"/>
    <cellStyle name="Обычный 2 4 12 3 6" xfId="30786"/>
    <cellStyle name="Обычный 2 4 12 4" xfId="4081"/>
    <cellStyle name="Обычный 2 4 12 4 2" xfId="14033"/>
    <cellStyle name="Обычный 2 4 12 4 2 2" xfId="43888"/>
    <cellStyle name="Обычный 2 4 12 4 3" xfId="23983"/>
    <cellStyle name="Обычный 2 4 12 4 3 2" xfId="53838"/>
    <cellStyle name="Обычный 2 4 12 4 4" xfId="33938"/>
    <cellStyle name="Обычный 2 4 12 5" xfId="7564"/>
    <cellStyle name="Обычный 2 4 12 5 2" xfId="17514"/>
    <cellStyle name="Обычный 2 4 12 5 2 2" xfId="47369"/>
    <cellStyle name="Обычный 2 4 12 5 3" xfId="27464"/>
    <cellStyle name="Обычный 2 4 12 5 3 2" xfId="57319"/>
    <cellStyle name="Обычный 2 4 12 5 4" xfId="37419"/>
    <cellStyle name="Обычный 2 4 12 6" xfId="10879"/>
    <cellStyle name="Обычный 2 4 12 6 2" xfId="40734"/>
    <cellStyle name="Обычный 2 4 12 7" xfId="20828"/>
    <cellStyle name="Обычный 2 4 12 7 2" xfId="50683"/>
    <cellStyle name="Обычный 2 4 12 8" xfId="30783"/>
    <cellStyle name="Обычный 2 4 13" xfId="922"/>
    <cellStyle name="Обычный 2 4 13 2" xfId="923"/>
    <cellStyle name="Обычный 2 4 13 2 2" xfId="924"/>
    <cellStyle name="Обычный 2 4 13 2 2 2" xfId="5469"/>
    <cellStyle name="Обычный 2 4 13 2 2 2 2" xfId="15421"/>
    <cellStyle name="Обычный 2 4 13 2 2 2 2 2" xfId="45276"/>
    <cellStyle name="Обычный 2 4 13 2 2 2 3" xfId="25371"/>
    <cellStyle name="Обычный 2 4 13 2 2 2 3 2" xfId="55226"/>
    <cellStyle name="Обычный 2 4 13 2 2 2 4" xfId="35326"/>
    <cellStyle name="Обычный 2 4 13 2 2 3" xfId="7570"/>
    <cellStyle name="Обычный 2 4 13 2 2 3 2" xfId="17520"/>
    <cellStyle name="Обычный 2 4 13 2 2 3 2 2" xfId="47375"/>
    <cellStyle name="Обычный 2 4 13 2 2 3 3" xfId="27470"/>
    <cellStyle name="Обычный 2 4 13 2 2 3 3 2" xfId="57325"/>
    <cellStyle name="Обычный 2 4 13 2 2 3 4" xfId="37425"/>
    <cellStyle name="Обычный 2 4 13 2 2 4" xfId="10885"/>
    <cellStyle name="Обычный 2 4 13 2 2 4 2" xfId="40740"/>
    <cellStyle name="Обычный 2 4 13 2 2 5" xfId="20834"/>
    <cellStyle name="Обычный 2 4 13 2 2 5 2" xfId="50689"/>
    <cellStyle name="Обычный 2 4 13 2 2 6" xfId="30789"/>
    <cellStyle name="Обычный 2 4 13 2 3" xfId="4991"/>
    <cellStyle name="Обычный 2 4 13 2 3 2" xfId="14943"/>
    <cellStyle name="Обычный 2 4 13 2 3 2 2" xfId="44798"/>
    <cellStyle name="Обычный 2 4 13 2 3 3" xfId="24893"/>
    <cellStyle name="Обычный 2 4 13 2 3 3 2" xfId="54748"/>
    <cellStyle name="Обычный 2 4 13 2 3 4" xfId="34848"/>
    <cellStyle name="Обычный 2 4 13 2 4" xfId="7569"/>
    <cellStyle name="Обычный 2 4 13 2 4 2" xfId="17519"/>
    <cellStyle name="Обычный 2 4 13 2 4 2 2" xfId="47374"/>
    <cellStyle name="Обычный 2 4 13 2 4 3" xfId="27469"/>
    <cellStyle name="Обычный 2 4 13 2 4 3 2" xfId="57324"/>
    <cellStyle name="Обычный 2 4 13 2 4 4" xfId="37424"/>
    <cellStyle name="Обычный 2 4 13 2 5" xfId="10884"/>
    <cellStyle name="Обычный 2 4 13 2 5 2" xfId="40739"/>
    <cellStyle name="Обычный 2 4 13 2 6" xfId="20833"/>
    <cellStyle name="Обычный 2 4 13 2 6 2" xfId="50688"/>
    <cellStyle name="Обычный 2 4 13 2 7" xfId="30788"/>
    <cellStyle name="Обычный 2 4 13 3" xfId="925"/>
    <cellStyle name="Обычный 2 4 13 3 2" xfId="5470"/>
    <cellStyle name="Обычный 2 4 13 3 2 2" xfId="15422"/>
    <cellStyle name="Обычный 2 4 13 3 2 2 2" xfId="45277"/>
    <cellStyle name="Обычный 2 4 13 3 2 3" xfId="25372"/>
    <cellStyle name="Обычный 2 4 13 3 2 3 2" xfId="55227"/>
    <cellStyle name="Обычный 2 4 13 3 2 4" xfId="35327"/>
    <cellStyle name="Обычный 2 4 13 3 3" xfId="7571"/>
    <cellStyle name="Обычный 2 4 13 3 3 2" xfId="17521"/>
    <cellStyle name="Обычный 2 4 13 3 3 2 2" xfId="47376"/>
    <cellStyle name="Обычный 2 4 13 3 3 3" xfId="27471"/>
    <cellStyle name="Обычный 2 4 13 3 3 3 2" xfId="57326"/>
    <cellStyle name="Обычный 2 4 13 3 3 4" xfId="37426"/>
    <cellStyle name="Обычный 2 4 13 3 4" xfId="10886"/>
    <cellStyle name="Обычный 2 4 13 3 4 2" xfId="40741"/>
    <cellStyle name="Обычный 2 4 13 3 5" xfId="20835"/>
    <cellStyle name="Обычный 2 4 13 3 5 2" xfId="50690"/>
    <cellStyle name="Обычный 2 4 13 3 6" xfId="30790"/>
    <cellStyle name="Обычный 2 4 13 4" xfId="4168"/>
    <cellStyle name="Обычный 2 4 13 4 2" xfId="14120"/>
    <cellStyle name="Обычный 2 4 13 4 2 2" xfId="43975"/>
    <cellStyle name="Обычный 2 4 13 4 3" xfId="24070"/>
    <cellStyle name="Обычный 2 4 13 4 3 2" xfId="53925"/>
    <cellStyle name="Обычный 2 4 13 4 4" xfId="34025"/>
    <cellStyle name="Обычный 2 4 13 5" xfId="7568"/>
    <cellStyle name="Обычный 2 4 13 5 2" xfId="17518"/>
    <cellStyle name="Обычный 2 4 13 5 2 2" xfId="47373"/>
    <cellStyle name="Обычный 2 4 13 5 3" xfId="27468"/>
    <cellStyle name="Обычный 2 4 13 5 3 2" xfId="57323"/>
    <cellStyle name="Обычный 2 4 13 5 4" xfId="37423"/>
    <cellStyle name="Обычный 2 4 13 6" xfId="10883"/>
    <cellStyle name="Обычный 2 4 13 6 2" xfId="40738"/>
    <cellStyle name="Обычный 2 4 13 7" xfId="20832"/>
    <cellStyle name="Обычный 2 4 13 7 2" xfId="50687"/>
    <cellStyle name="Обычный 2 4 13 8" xfId="30787"/>
    <cellStyle name="Обычный 2 4 14" xfId="926"/>
    <cellStyle name="Обычный 2 4 14 2" xfId="927"/>
    <cellStyle name="Обычный 2 4 14 2 2" xfId="5471"/>
    <cellStyle name="Обычный 2 4 14 2 2 2" xfId="15423"/>
    <cellStyle name="Обычный 2 4 14 2 2 2 2" xfId="45278"/>
    <cellStyle name="Обычный 2 4 14 2 2 3" xfId="25373"/>
    <cellStyle name="Обычный 2 4 14 2 2 3 2" xfId="55228"/>
    <cellStyle name="Обычный 2 4 14 2 2 4" xfId="35328"/>
    <cellStyle name="Обычный 2 4 14 2 3" xfId="7573"/>
    <cellStyle name="Обычный 2 4 14 2 3 2" xfId="17523"/>
    <cellStyle name="Обычный 2 4 14 2 3 2 2" xfId="47378"/>
    <cellStyle name="Обычный 2 4 14 2 3 3" xfId="27473"/>
    <cellStyle name="Обычный 2 4 14 2 3 3 2" xfId="57328"/>
    <cellStyle name="Обычный 2 4 14 2 3 4" xfId="37428"/>
    <cellStyle name="Обычный 2 4 14 2 4" xfId="10888"/>
    <cellStyle name="Обычный 2 4 14 2 4 2" xfId="40743"/>
    <cellStyle name="Обычный 2 4 14 2 5" xfId="20837"/>
    <cellStyle name="Обычный 2 4 14 2 5 2" xfId="50692"/>
    <cellStyle name="Обычный 2 4 14 2 6" xfId="30792"/>
    <cellStyle name="Обычный 2 4 14 3" xfId="4255"/>
    <cellStyle name="Обычный 2 4 14 3 2" xfId="14207"/>
    <cellStyle name="Обычный 2 4 14 3 2 2" xfId="44062"/>
    <cellStyle name="Обычный 2 4 14 3 3" xfId="24157"/>
    <cellStyle name="Обычный 2 4 14 3 3 2" xfId="54012"/>
    <cellStyle name="Обычный 2 4 14 3 4" xfId="34112"/>
    <cellStyle name="Обычный 2 4 14 4" xfId="7572"/>
    <cellStyle name="Обычный 2 4 14 4 2" xfId="17522"/>
    <cellStyle name="Обычный 2 4 14 4 2 2" xfId="47377"/>
    <cellStyle name="Обычный 2 4 14 4 3" xfId="27472"/>
    <cellStyle name="Обычный 2 4 14 4 3 2" xfId="57327"/>
    <cellStyle name="Обычный 2 4 14 4 4" xfId="37427"/>
    <cellStyle name="Обычный 2 4 14 5" xfId="10887"/>
    <cellStyle name="Обычный 2 4 14 5 2" xfId="40742"/>
    <cellStyle name="Обычный 2 4 14 6" xfId="20836"/>
    <cellStyle name="Обычный 2 4 14 6 2" xfId="50691"/>
    <cellStyle name="Обычный 2 4 14 7" xfId="30791"/>
    <cellStyle name="Обычный 2 4 15" xfId="928"/>
    <cellStyle name="Обычный 2 4 15 2" xfId="5472"/>
    <cellStyle name="Обычный 2 4 15 2 2" xfId="15424"/>
    <cellStyle name="Обычный 2 4 15 2 2 2" xfId="45279"/>
    <cellStyle name="Обычный 2 4 15 2 3" xfId="25374"/>
    <cellStyle name="Обычный 2 4 15 2 3 2" xfId="55229"/>
    <cellStyle name="Обычный 2 4 15 2 4" xfId="35329"/>
    <cellStyle name="Обычный 2 4 15 3" xfId="7574"/>
    <cellStyle name="Обычный 2 4 15 3 2" xfId="17524"/>
    <cellStyle name="Обычный 2 4 15 3 2 2" xfId="47379"/>
    <cellStyle name="Обычный 2 4 15 3 3" xfId="27474"/>
    <cellStyle name="Обычный 2 4 15 3 3 2" xfId="57329"/>
    <cellStyle name="Обычный 2 4 15 3 4" xfId="37429"/>
    <cellStyle name="Обычный 2 4 15 4" xfId="10889"/>
    <cellStyle name="Обычный 2 4 15 4 2" xfId="40744"/>
    <cellStyle name="Обычный 2 4 15 5" xfId="20838"/>
    <cellStyle name="Обычный 2 4 15 5 2" xfId="50693"/>
    <cellStyle name="Обычный 2 4 15 6" xfId="30793"/>
    <cellStyle name="Обычный 2 4 16" xfId="905"/>
    <cellStyle name="Обычный 2 4 16 2" xfId="6734"/>
    <cellStyle name="Обычный 2 4 16 2 2" xfId="16684"/>
    <cellStyle name="Обычный 2 4 16 2 2 2" xfId="46539"/>
    <cellStyle name="Обычный 2 4 16 2 3" xfId="26634"/>
    <cellStyle name="Обычный 2 4 16 2 3 2" xfId="56489"/>
    <cellStyle name="Обычный 2 4 16 2 4" xfId="36589"/>
    <cellStyle name="Обычный 2 4 16 3" xfId="7551"/>
    <cellStyle name="Обычный 2 4 16 3 2" xfId="17501"/>
    <cellStyle name="Обычный 2 4 16 3 2 2" xfId="47356"/>
    <cellStyle name="Обычный 2 4 16 3 3" xfId="27451"/>
    <cellStyle name="Обычный 2 4 16 3 3 2" xfId="57306"/>
    <cellStyle name="Обычный 2 4 16 3 4" xfId="37406"/>
    <cellStyle name="Обычный 2 4 16 4" xfId="10866"/>
    <cellStyle name="Обычный 2 4 16 4 2" xfId="40721"/>
    <cellStyle name="Обычный 2 4 16 5" xfId="20815"/>
    <cellStyle name="Обычный 2 4 16 5 2" xfId="50670"/>
    <cellStyle name="Обычный 2 4 16 6" xfId="30770"/>
    <cellStyle name="Обычный 2 4 17" xfId="3432"/>
    <cellStyle name="Обычный 2 4 17 2" xfId="13384"/>
    <cellStyle name="Обычный 2 4 17 2 2" xfId="43239"/>
    <cellStyle name="Обычный 2 4 17 3" xfId="23334"/>
    <cellStyle name="Обычный 2 4 17 3 2" xfId="53189"/>
    <cellStyle name="Обычный 2 4 17 4" xfId="33289"/>
    <cellStyle name="Обычный 2 4 2" xfId="929"/>
    <cellStyle name="Обычный 2 4 2 10" xfId="7575"/>
    <cellStyle name="Обычный 2 4 2 10 2" xfId="17525"/>
    <cellStyle name="Обычный 2 4 2 10 2 2" xfId="47380"/>
    <cellStyle name="Обычный 2 4 2 10 3" xfId="27475"/>
    <cellStyle name="Обычный 2 4 2 10 3 2" xfId="57330"/>
    <cellStyle name="Обычный 2 4 2 10 4" xfId="37430"/>
    <cellStyle name="Обычный 2 4 2 11" xfId="10890"/>
    <cellStyle name="Обычный 2 4 2 11 2" xfId="40745"/>
    <cellStyle name="Обычный 2 4 2 12" xfId="20839"/>
    <cellStyle name="Обычный 2 4 2 12 2" xfId="50694"/>
    <cellStyle name="Обычный 2 4 2 13" xfId="30794"/>
    <cellStyle name="Обычный 2 4 2 2" xfId="930"/>
    <cellStyle name="Обычный 2 4 2 2 2" xfId="931"/>
    <cellStyle name="Обычный 2 4 2 2 2 2" xfId="932"/>
    <cellStyle name="Обычный 2 4 2 2 2 2 2" xfId="933"/>
    <cellStyle name="Обычный 2 4 2 2 2 2 2 2" xfId="5473"/>
    <cellStyle name="Обычный 2 4 2 2 2 2 2 2 2" xfId="15425"/>
    <cellStyle name="Обычный 2 4 2 2 2 2 2 2 2 2" xfId="45280"/>
    <cellStyle name="Обычный 2 4 2 2 2 2 2 2 3" xfId="25375"/>
    <cellStyle name="Обычный 2 4 2 2 2 2 2 2 3 2" xfId="55230"/>
    <cellStyle name="Обычный 2 4 2 2 2 2 2 2 4" xfId="35330"/>
    <cellStyle name="Обычный 2 4 2 2 2 2 2 3" xfId="7579"/>
    <cellStyle name="Обычный 2 4 2 2 2 2 2 3 2" xfId="17529"/>
    <cellStyle name="Обычный 2 4 2 2 2 2 2 3 2 2" xfId="47384"/>
    <cellStyle name="Обычный 2 4 2 2 2 2 2 3 3" xfId="27479"/>
    <cellStyle name="Обычный 2 4 2 2 2 2 2 3 3 2" xfId="57334"/>
    <cellStyle name="Обычный 2 4 2 2 2 2 2 3 4" xfId="37434"/>
    <cellStyle name="Обычный 2 4 2 2 2 2 2 4" xfId="10894"/>
    <cellStyle name="Обычный 2 4 2 2 2 2 2 4 2" xfId="40749"/>
    <cellStyle name="Обычный 2 4 2 2 2 2 2 5" xfId="20843"/>
    <cellStyle name="Обычный 2 4 2 2 2 2 2 5 2" xfId="50698"/>
    <cellStyle name="Обычный 2 4 2 2 2 2 2 6" xfId="30798"/>
    <cellStyle name="Обычный 2 4 2 2 2 2 3" xfId="4640"/>
    <cellStyle name="Обычный 2 4 2 2 2 2 3 2" xfId="14592"/>
    <cellStyle name="Обычный 2 4 2 2 2 2 3 2 2" xfId="44447"/>
    <cellStyle name="Обычный 2 4 2 2 2 2 3 3" xfId="24542"/>
    <cellStyle name="Обычный 2 4 2 2 2 2 3 3 2" xfId="54397"/>
    <cellStyle name="Обычный 2 4 2 2 2 2 3 4" xfId="34497"/>
    <cellStyle name="Обычный 2 4 2 2 2 2 4" xfId="7578"/>
    <cellStyle name="Обычный 2 4 2 2 2 2 4 2" xfId="17528"/>
    <cellStyle name="Обычный 2 4 2 2 2 2 4 2 2" xfId="47383"/>
    <cellStyle name="Обычный 2 4 2 2 2 2 4 3" xfId="27478"/>
    <cellStyle name="Обычный 2 4 2 2 2 2 4 3 2" xfId="57333"/>
    <cellStyle name="Обычный 2 4 2 2 2 2 4 4" xfId="37433"/>
    <cellStyle name="Обычный 2 4 2 2 2 2 5" xfId="10893"/>
    <cellStyle name="Обычный 2 4 2 2 2 2 5 2" xfId="40748"/>
    <cellStyle name="Обычный 2 4 2 2 2 2 6" xfId="20842"/>
    <cellStyle name="Обычный 2 4 2 2 2 2 6 2" xfId="50697"/>
    <cellStyle name="Обычный 2 4 2 2 2 2 7" xfId="30797"/>
    <cellStyle name="Обычный 2 4 2 2 2 3" xfId="934"/>
    <cellStyle name="Обычный 2 4 2 2 2 3 2" xfId="5474"/>
    <cellStyle name="Обычный 2 4 2 2 2 3 2 2" xfId="15426"/>
    <cellStyle name="Обычный 2 4 2 2 2 3 2 2 2" xfId="45281"/>
    <cellStyle name="Обычный 2 4 2 2 2 3 2 3" xfId="25376"/>
    <cellStyle name="Обычный 2 4 2 2 2 3 2 3 2" xfId="55231"/>
    <cellStyle name="Обычный 2 4 2 2 2 3 2 4" xfId="35331"/>
    <cellStyle name="Обычный 2 4 2 2 2 3 3" xfId="7580"/>
    <cellStyle name="Обычный 2 4 2 2 2 3 3 2" xfId="17530"/>
    <cellStyle name="Обычный 2 4 2 2 2 3 3 2 2" xfId="47385"/>
    <cellStyle name="Обычный 2 4 2 2 2 3 3 3" xfId="27480"/>
    <cellStyle name="Обычный 2 4 2 2 2 3 3 3 2" xfId="57335"/>
    <cellStyle name="Обычный 2 4 2 2 2 3 3 4" xfId="37435"/>
    <cellStyle name="Обычный 2 4 2 2 2 3 4" xfId="10895"/>
    <cellStyle name="Обычный 2 4 2 2 2 3 4 2" xfId="40750"/>
    <cellStyle name="Обычный 2 4 2 2 2 3 5" xfId="20844"/>
    <cellStyle name="Обычный 2 4 2 2 2 3 5 2" xfId="50699"/>
    <cellStyle name="Обычный 2 4 2 2 2 3 6" xfId="30799"/>
    <cellStyle name="Обычный 2 4 2 2 2 4" xfId="3817"/>
    <cellStyle name="Обычный 2 4 2 2 2 4 2" xfId="13769"/>
    <cellStyle name="Обычный 2 4 2 2 2 4 2 2" xfId="43624"/>
    <cellStyle name="Обычный 2 4 2 2 2 4 3" xfId="23719"/>
    <cellStyle name="Обычный 2 4 2 2 2 4 3 2" xfId="53574"/>
    <cellStyle name="Обычный 2 4 2 2 2 4 4" xfId="33674"/>
    <cellStyle name="Обычный 2 4 2 2 2 5" xfId="7577"/>
    <cellStyle name="Обычный 2 4 2 2 2 5 2" xfId="17527"/>
    <cellStyle name="Обычный 2 4 2 2 2 5 2 2" xfId="47382"/>
    <cellStyle name="Обычный 2 4 2 2 2 5 3" xfId="27477"/>
    <cellStyle name="Обычный 2 4 2 2 2 5 3 2" xfId="57332"/>
    <cellStyle name="Обычный 2 4 2 2 2 5 4" xfId="37432"/>
    <cellStyle name="Обычный 2 4 2 2 2 6" xfId="10892"/>
    <cellStyle name="Обычный 2 4 2 2 2 6 2" xfId="40747"/>
    <cellStyle name="Обычный 2 4 2 2 2 7" xfId="20841"/>
    <cellStyle name="Обычный 2 4 2 2 2 7 2" xfId="50696"/>
    <cellStyle name="Обычный 2 4 2 2 2 8" xfId="30796"/>
    <cellStyle name="Обычный 2 4 2 2 3" xfId="935"/>
    <cellStyle name="Обычный 2 4 2 2 3 2" xfId="936"/>
    <cellStyle name="Обычный 2 4 2 2 3 2 2" xfId="5475"/>
    <cellStyle name="Обычный 2 4 2 2 3 2 2 2" xfId="15427"/>
    <cellStyle name="Обычный 2 4 2 2 3 2 2 2 2" xfId="45282"/>
    <cellStyle name="Обычный 2 4 2 2 3 2 2 3" xfId="25377"/>
    <cellStyle name="Обычный 2 4 2 2 3 2 2 3 2" xfId="55232"/>
    <cellStyle name="Обычный 2 4 2 2 3 2 2 4" xfId="35332"/>
    <cellStyle name="Обычный 2 4 2 2 3 2 3" xfId="7582"/>
    <cellStyle name="Обычный 2 4 2 2 3 2 3 2" xfId="17532"/>
    <cellStyle name="Обычный 2 4 2 2 3 2 3 2 2" xfId="47387"/>
    <cellStyle name="Обычный 2 4 2 2 3 2 3 3" xfId="27482"/>
    <cellStyle name="Обычный 2 4 2 2 3 2 3 3 2" xfId="57337"/>
    <cellStyle name="Обычный 2 4 2 2 3 2 3 4" xfId="37437"/>
    <cellStyle name="Обычный 2 4 2 2 3 2 4" xfId="10897"/>
    <cellStyle name="Обычный 2 4 2 2 3 2 4 2" xfId="40752"/>
    <cellStyle name="Обычный 2 4 2 2 3 2 5" xfId="20846"/>
    <cellStyle name="Обычный 2 4 2 2 3 2 5 2" xfId="50701"/>
    <cellStyle name="Обычный 2 4 2 2 3 2 6" xfId="30801"/>
    <cellStyle name="Обычный 2 4 2 2 3 3" xfId="4405"/>
    <cellStyle name="Обычный 2 4 2 2 3 3 2" xfId="14357"/>
    <cellStyle name="Обычный 2 4 2 2 3 3 2 2" xfId="44212"/>
    <cellStyle name="Обычный 2 4 2 2 3 3 3" xfId="24307"/>
    <cellStyle name="Обычный 2 4 2 2 3 3 3 2" xfId="54162"/>
    <cellStyle name="Обычный 2 4 2 2 3 3 4" xfId="34262"/>
    <cellStyle name="Обычный 2 4 2 2 3 4" xfId="7581"/>
    <cellStyle name="Обычный 2 4 2 2 3 4 2" xfId="17531"/>
    <cellStyle name="Обычный 2 4 2 2 3 4 2 2" xfId="47386"/>
    <cellStyle name="Обычный 2 4 2 2 3 4 3" xfId="27481"/>
    <cellStyle name="Обычный 2 4 2 2 3 4 3 2" xfId="57336"/>
    <cellStyle name="Обычный 2 4 2 2 3 4 4" xfId="37436"/>
    <cellStyle name="Обычный 2 4 2 2 3 5" xfId="10896"/>
    <cellStyle name="Обычный 2 4 2 2 3 5 2" xfId="40751"/>
    <cellStyle name="Обычный 2 4 2 2 3 6" xfId="20845"/>
    <cellStyle name="Обычный 2 4 2 2 3 6 2" xfId="50700"/>
    <cellStyle name="Обычный 2 4 2 2 3 7" xfId="30800"/>
    <cellStyle name="Обычный 2 4 2 2 4" xfId="937"/>
    <cellStyle name="Обычный 2 4 2 2 4 2" xfId="5476"/>
    <cellStyle name="Обычный 2 4 2 2 4 2 2" xfId="15428"/>
    <cellStyle name="Обычный 2 4 2 2 4 2 2 2" xfId="45283"/>
    <cellStyle name="Обычный 2 4 2 2 4 2 3" xfId="25378"/>
    <cellStyle name="Обычный 2 4 2 2 4 2 3 2" xfId="55233"/>
    <cellStyle name="Обычный 2 4 2 2 4 2 4" xfId="35333"/>
    <cellStyle name="Обычный 2 4 2 2 4 3" xfId="7583"/>
    <cellStyle name="Обычный 2 4 2 2 4 3 2" xfId="17533"/>
    <cellStyle name="Обычный 2 4 2 2 4 3 2 2" xfId="47388"/>
    <cellStyle name="Обычный 2 4 2 2 4 3 3" xfId="27483"/>
    <cellStyle name="Обычный 2 4 2 2 4 3 3 2" xfId="57338"/>
    <cellStyle name="Обычный 2 4 2 2 4 3 4" xfId="37438"/>
    <cellStyle name="Обычный 2 4 2 2 4 4" xfId="10898"/>
    <cellStyle name="Обычный 2 4 2 2 4 4 2" xfId="40753"/>
    <cellStyle name="Обычный 2 4 2 2 4 5" xfId="20847"/>
    <cellStyle name="Обычный 2 4 2 2 4 5 2" xfId="50702"/>
    <cellStyle name="Обычный 2 4 2 2 4 6" xfId="30802"/>
    <cellStyle name="Обычный 2 4 2 2 5" xfId="3582"/>
    <cellStyle name="Обычный 2 4 2 2 5 2" xfId="13534"/>
    <cellStyle name="Обычный 2 4 2 2 5 2 2" xfId="43389"/>
    <cellStyle name="Обычный 2 4 2 2 5 3" xfId="23484"/>
    <cellStyle name="Обычный 2 4 2 2 5 3 2" xfId="53339"/>
    <cellStyle name="Обычный 2 4 2 2 5 4" xfId="33439"/>
    <cellStyle name="Обычный 2 4 2 2 6" xfId="7576"/>
    <cellStyle name="Обычный 2 4 2 2 6 2" xfId="17526"/>
    <cellStyle name="Обычный 2 4 2 2 6 2 2" xfId="47381"/>
    <cellStyle name="Обычный 2 4 2 2 6 3" xfId="27476"/>
    <cellStyle name="Обычный 2 4 2 2 6 3 2" xfId="57331"/>
    <cellStyle name="Обычный 2 4 2 2 6 4" xfId="37431"/>
    <cellStyle name="Обычный 2 4 2 2 7" xfId="10891"/>
    <cellStyle name="Обычный 2 4 2 2 7 2" xfId="40746"/>
    <cellStyle name="Обычный 2 4 2 2 8" xfId="20840"/>
    <cellStyle name="Обычный 2 4 2 2 8 2" xfId="50695"/>
    <cellStyle name="Обычный 2 4 2 2 9" xfId="30795"/>
    <cellStyle name="Обычный 2 4 2 3" xfId="938"/>
    <cellStyle name="Обычный 2 4 2 3 2" xfId="939"/>
    <cellStyle name="Обычный 2 4 2 3 2 2" xfId="940"/>
    <cellStyle name="Обычный 2 4 2 3 2 2 2" xfId="941"/>
    <cellStyle name="Обычный 2 4 2 3 2 2 2 2" xfId="5477"/>
    <cellStyle name="Обычный 2 4 2 3 2 2 2 2 2" xfId="15429"/>
    <cellStyle name="Обычный 2 4 2 3 2 2 2 2 2 2" xfId="45284"/>
    <cellStyle name="Обычный 2 4 2 3 2 2 2 2 3" xfId="25379"/>
    <cellStyle name="Обычный 2 4 2 3 2 2 2 2 3 2" xfId="55234"/>
    <cellStyle name="Обычный 2 4 2 3 2 2 2 2 4" xfId="35334"/>
    <cellStyle name="Обычный 2 4 2 3 2 2 2 3" xfId="7587"/>
    <cellStyle name="Обычный 2 4 2 3 2 2 2 3 2" xfId="17537"/>
    <cellStyle name="Обычный 2 4 2 3 2 2 2 3 2 2" xfId="47392"/>
    <cellStyle name="Обычный 2 4 2 3 2 2 2 3 3" xfId="27487"/>
    <cellStyle name="Обычный 2 4 2 3 2 2 2 3 3 2" xfId="57342"/>
    <cellStyle name="Обычный 2 4 2 3 2 2 2 3 4" xfId="37442"/>
    <cellStyle name="Обычный 2 4 2 3 2 2 2 4" xfId="10902"/>
    <cellStyle name="Обычный 2 4 2 3 2 2 2 4 2" xfId="40757"/>
    <cellStyle name="Обычный 2 4 2 3 2 2 2 5" xfId="20851"/>
    <cellStyle name="Обычный 2 4 2 3 2 2 2 5 2" xfId="50706"/>
    <cellStyle name="Обычный 2 4 2 3 2 2 2 6" xfId="30806"/>
    <cellStyle name="Обычный 2 4 2 3 2 2 3" xfId="4641"/>
    <cellStyle name="Обычный 2 4 2 3 2 2 3 2" xfId="14593"/>
    <cellStyle name="Обычный 2 4 2 3 2 2 3 2 2" xfId="44448"/>
    <cellStyle name="Обычный 2 4 2 3 2 2 3 3" xfId="24543"/>
    <cellStyle name="Обычный 2 4 2 3 2 2 3 3 2" xfId="54398"/>
    <cellStyle name="Обычный 2 4 2 3 2 2 3 4" xfId="34498"/>
    <cellStyle name="Обычный 2 4 2 3 2 2 4" xfId="7586"/>
    <cellStyle name="Обычный 2 4 2 3 2 2 4 2" xfId="17536"/>
    <cellStyle name="Обычный 2 4 2 3 2 2 4 2 2" xfId="47391"/>
    <cellStyle name="Обычный 2 4 2 3 2 2 4 3" xfId="27486"/>
    <cellStyle name="Обычный 2 4 2 3 2 2 4 3 2" xfId="57341"/>
    <cellStyle name="Обычный 2 4 2 3 2 2 4 4" xfId="37441"/>
    <cellStyle name="Обычный 2 4 2 3 2 2 5" xfId="10901"/>
    <cellStyle name="Обычный 2 4 2 3 2 2 5 2" xfId="40756"/>
    <cellStyle name="Обычный 2 4 2 3 2 2 6" xfId="20850"/>
    <cellStyle name="Обычный 2 4 2 3 2 2 6 2" xfId="50705"/>
    <cellStyle name="Обычный 2 4 2 3 2 2 7" xfId="30805"/>
    <cellStyle name="Обычный 2 4 2 3 2 3" xfId="942"/>
    <cellStyle name="Обычный 2 4 2 3 2 3 2" xfId="5478"/>
    <cellStyle name="Обычный 2 4 2 3 2 3 2 2" xfId="15430"/>
    <cellStyle name="Обычный 2 4 2 3 2 3 2 2 2" xfId="45285"/>
    <cellStyle name="Обычный 2 4 2 3 2 3 2 3" xfId="25380"/>
    <cellStyle name="Обычный 2 4 2 3 2 3 2 3 2" xfId="55235"/>
    <cellStyle name="Обычный 2 4 2 3 2 3 2 4" xfId="35335"/>
    <cellStyle name="Обычный 2 4 2 3 2 3 3" xfId="7588"/>
    <cellStyle name="Обычный 2 4 2 3 2 3 3 2" xfId="17538"/>
    <cellStyle name="Обычный 2 4 2 3 2 3 3 2 2" xfId="47393"/>
    <cellStyle name="Обычный 2 4 2 3 2 3 3 3" xfId="27488"/>
    <cellStyle name="Обычный 2 4 2 3 2 3 3 3 2" xfId="57343"/>
    <cellStyle name="Обычный 2 4 2 3 2 3 3 4" xfId="37443"/>
    <cellStyle name="Обычный 2 4 2 3 2 3 4" xfId="10903"/>
    <cellStyle name="Обычный 2 4 2 3 2 3 4 2" xfId="40758"/>
    <cellStyle name="Обычный 2 4 2 3 2 3 5" xfId="20852"/>
    <cellStyle name="Обычный 2 4 2 3 2 3 5 2" xfId="50707"/>
    <cellStyle name="Обычный 2 4 2 3 2 3 6" xfId="30807"/>
    <cellStyle name="Обычный 2 4 2 3 2 4" xfId="3818"/>
    <cellStyle name="Обычный 2 4 2 3 2 4 2" xfId="13770"/>
    <cellStyle name="Обычный 2 4 2 3 2 4 2 2" xfId="43625"/>
    <cellStyle name="Обычный 2 4 2 3 2 4 3" xfId="23720"/>
    <cellStyle name="Обычный 2 4 2 3 2 4 3 2" xfId="53575"/>
    <cellStyle name="Обычный 2 4 2 3 2 4 4" xfId="33675"/>
    <cellStyle name="Обычный 2 4 2 3 2 5" xfId="7585"/>
    <cellStyle name="Обычный 2 4 2 3 2 5 2" xfId="17535"/>
    <cellStyle name="Обычный 2 4 2 3 2 5 2 2" xfId="47390"/>
    <cellStyle name="Обычный 2 4 2 3 2 5 3" xfId="27485"/>
    <cellStyle name="Обычный 2 4 2 3 2 5 3 2" xfId="57340"/>
    <cellStyle name="Обычный 2 4 2 3 2 5 4" xfId="37440"/>
    <cellStyle name="Обычный 2 4 2 3 2 6" xfId="10900"/>
    <cellStyle name="Обычный 2 4 2 3 2 6 2" xfId="40755"/>
    <cellStyle name="Обычный 2 4 2 3 2 7" xfId="20849"/>
    <cellStyle name="Обычный 2 4 2 3 2 7 2" xfId="50704"/>
    <cellStyle name="Обычный 2 4 2 3 2 8" xfId="30804"/>
    <cellStyle name="Обычный 2 4 2 3 3" xfId="943"/>
    <cellStyle name="Обычный 2 4 2 3 3 2" xfId="944"/>
    <cellStyle name="Обычный 2 4 2 3 3 2 2" xfId="5479"/>
    <cellStyle name="Обычный 2 4 2 3 3 2 2 2" xfId="15431"/>
    <cellStyle name="Обычный 2 4 2 3 3 2 2 2 2" xfId="45286"/>
    <cellStyle name="Обычный 2 4 2 3 3 2 2 3" xfId="25381"/>
    <cellStyle name="Обычный 2 4 2 3 3 2 2 3 2" xfId="55236"/>
    <cellStyle name="Обычный 2 4 2 3 3 2 2 4" xfId="35336"/>
    <cellStyle name="Обычный 2 4 2 3 3 2 3" xfId="7590"/>
    <cellStyle name="Обычный 2 4 2 3 3 2 3 2" xfId="17540"/>
    <cellStyle name="Обычный 2 4 2 3 3 2 3 2 2" xfId="47395"/>
    <cellStyle name="Обычный 2 4 2 3 3 2 3 3" xfId="27490"/>
    <cellStyle name="Обычный 2 4 2 3 3 2 3 3 2" xfId="57345"/>
    <cellStyle name="Обычный 2 4 2 3 3 2 3 4" xfId="37445"/>
    <cellStyle name="Обычный 2 4 2 3 3 2 4" xfId="10905"/>
    <cellStyle name="Обычный 2 4 2 3 3 2 4 2" xfId="40760"/>
    <cellStyle name="Обычный 2 4 2 3 3 2 5" xfId="20854"/>
    <cellStyle name="Обычный 2 4 2 3 3 2 5 2" xfId="50709"/>
    <cellStyle name="Обычный 2 4 2 3 3 2 6" xfId="30809"/>
    <cellStyle name="Обычный 2 4 2 3 3 3" xfId="4492"/>
    <cellStyle name="Обычный 2 4 2 3 3 3 2" xfId="14444"/>
    <cellStyle name="Обычный 2 4 2 3 3 3 2 2" xfId="44299"/>
    <cellStyle name="Обычный 2 4 2 3 3 3 3" xfId="24394"/>
    <cellStyle name="Обычный 2 4 2 3 3 3 3 2" xfId="54249"/>
    <cellStyle name="Обычный 2 4 2 3 3 3 4" xfId="34349"/>
    <cellStyle name="Обычный 2 4 2 3 3 4" xfId="7589"/>
    <cellStyle name="Обычный 2 4 2 3 3 4 2" xfId="17539"/>
    <cellStyle name="Обычный 2 4 2 3 3 4 2 2" xfId="47394"/>
    <cellStyle name="Обычный 2 4 2 3 3 4 3" xfId="27489"/>
    <cellStyle name="Обычный 2 4 2 3 3 4 3 2" xfId="57344"/>
    <cellStyle name="Обычный 2 4 2 3 3 4 4" xfId="37444"/>
    <cellStyle name="Обычный 2 4 2 3 3 5" xfId="10904"/>
    <cellStyle name="Обычный 2 4 2 3 3 5 2" xfId="40759"/>
    <cellStyle name="Обычный 2 4 2 3 3 6" xfId="20853"/>
    <cellStyle name="Обычный 2 4 2 3 3 6 2" xfId="50708"/>
    <cellStyle name="Обычный 2 4 2 3 3 7" xfId="30808"/>
    <cellStyle name="Обычный 2 4 2 3 4" xfId="945"/>
    <cellStyle name="Обычный 2 4 2 3 4 2" xfId="5480"/>
    <cellStyle name="Обычный 2 4 2 3 4 2 2" xfId="15432"/>
    <cellStyle name="Обычный 2 4 2 3 4 2 2 2" xfId="45287"/>
    <cellStyle name="Обычный 2 4 2 3 4 2 3" xfId="25382"/>
    <cellStyle name="Обычный 2 4 2 3 4 2 3 2" xfId="55237"/>
    <cellStyle name="Обычный 2 4 2 3 4 2 4" xfId="35337"/>
    <cellStyle name="Обычный 2 4 2 3 4 3" xfId="7591"/>
    <cellStyle name="Обычный 2 4 2 3 4 3 2" xfId="17541"/>
    <cellStyle name="Обычный 2 4 2 3 4 3 2 2" xfId="47396"/>
    <cellStyle name="Обычный 2 4 2 3 4 3 3" xfId="27491"/>
    <cellStyle name="Обычный 2 4 2 3 4 3 3 2" xfId="57346"/>
    <cellStyle name="Обычный 2 4 2 3 4 3 4" xfId="37446"/>
    <cellStyle name="Обычный 2 4 2 3 4 4" xfId="10906"/>
    <cellStyle name="Обычный 2 4 2 3 4 4 2" xfId="40761"/>
    <cellStyle name="Обычный 2 4 2 3 4 5" xfId="20855"/>
    <cellStyle name="Обычный 2 4 2 3 4 5 2" xfId="50710"/>
    <cellStyle name="Обычный 2 4 2 3 4 6" xfId="30810"/>
    <cellStyle name="Обычный 2 4 2 3 5" xfId="3669"/>
    <cellStyle name="Обычный 2 4 2 3 5 2" xfId="13621"/>
    <cellStyle name="Обычный 2 4 2 3 5 2 2" xfId="43476"/>
    <cellStyle name="Обычный 2 4 2 3 5 3" xfId="23571"/>
    <cellStyle name="Обычный 2 4 2 3 5 3 2" xfId="53426"/>
    <cellStyle name="Обычный 2 4 2 3 5 4" xfId="33526"/>
    <cellStyle name="Обычный 2 4 2 3 6" xfId="7584"/>
    <cellStyle name="Обычный 2 4 2 3 6 2" xfId="17534"/>
    <cellStyle name="Обычный 2 4 2 3 6 2 2" xfId="47389"/>
    <cellStyle name="Обычный 2 4 2 3 6 3" xfId="27484"/>
    <cellStyle name="Обычный 2 4 2 3 6 3 2" xfId="57339"/>
    <cellStyle name="Обычный 2 4 2 3 6 4" xfId="37439"/>
    <cellStyle name="Обычный 2 4 2 3 7" xfId="10899"/>
    <cellStyle name="Обычный 2 4 2 3 7 2" xfId="40754"/>
    <cellStyle name="Обычный 2 4 2 3 8" xfId="20848"/>
    <cellStyle name="Обычный 2 4 2 3 8 2" xfId="50703"/>
    <cellStyle name="Обычный 2 4 2 3 9" xfId="30803"/>
    <cellStyle name="Обычный 2 4 2 4" xfId="946"/>
    <cellStyle name="Обычный 2 4 2 4 2" xfId="947"/>
    <cellStyle name="Обычный 2 4 2 4 2 2" xfId="948"/>
    <cellStyle name="Обычный 2 4 2 4 2 2 2" xfId="5481"/>
    <cellStyle name="Обычный 2 4 2 4 2 2 2 2" xfId="15433"/>
    <cellStyle name="Обычный 2 4 2 4 2 2 2 2 2" xfId="45288"/>
    <cellStyle name="Обычный 2 4 2 4 2 2 2 3" xfId="25383"/>
    <cellStyle name="Обычный 2 4 2 4 2 2 2 3 2" xfId="55238"/>
    <cellStyle name="Обычный 2 4 2 4 2 2 2 4" xfId="35338"/>
    <cellStyle name="Обычный 2 4 2 4 2 2 3" xfId="7594"/>
    <cellStyle name="Обычный 2 4 2 4 2 2 3 2" xfId="17544"/>
    <cellStyle name="Обычный 2 4 2 4 2 2 3 2 2" xfId="47399"/>
    <cellStyle name="Обычный 2 4 2 4 2 2 3 3" xfId="27494"/>
    <cellStyle name="Обычный 2 4 2 4 2 2 3 3 2" xfId="57349"/>
    <cellStyle name="Обычный 2 4 2 4 2 2 3 4" xfId="37449"/>
    <cellStyle name="Обычный 2 4 2 4 2 2 4" xfId="10909"/>
    <cellStyle name="Обычный 2 4 2 4 2 2 4 2" xfId="40764"/>
    <cellStyle name="Обычный 2 4 2 4 2 2 5" xfId="20858"/>
    <cellStyle name="Обычный 2 4 2 4 2 2 5 2" xfId="50713"/>
    <cellStyle name="Обычный 2 4 2 4 2 2 6" xfId="30813"/>
    <cellStyle name="Обычный 2 4 2 4 2 3" xfId="4639"/>
    <cellStyle name="Обычный 2 4 2 4 2 3 2" xfId="14591"/>
    <cellStyle name="Обычный 2 4 2 4 2 3 2 2" xfId="44446"/>
    <cellStyle name="Обычный 2 4 2 4 2 3 3" xfId="24541"/>
    <cellStyle name="Обычный 2 4 2 4 2 3 3 2" xfId="54396"/>
    <cellStyle name="Обычный 2 4 2 4 2 3 4" xfId="34496"/>
    <cellStyle name="Обычный 2 4 2 4 2 4" xfId="7593"/>
    <cellStyle name="Обычный 2 4 2 4 2 4 2" xfId="17543"/>
    <cellStyle name="Обычный 2 4 2 4 2 4 2 2" xfId="47398"/>
    <cellStyle name="Обычный 2 4 2 4 2 4 3" xfId="27493"/>
    <cellStyle name="Обычный 2 4 2 4 2 4 3 2" xfId="57348"/>
    <cellStyle name="Обычный 2 4 2 4 2 4 4" xfId="37448"/>
    <cellStyle name="Обычный 2 4 2 4 2 5" xfId="10908"/>
    <cellStyle name="Обычный 2 4 2 4 2 5 2" xfId="40763"/>
    <cellStyle name="Обычный 2 4 2 4 2 6" xfId="20857"/>
    <cellStyle name="Обычный 2 4 2 4 2 6 2" xfId="50712"/>
    <cellStyle name="Обычный 2 4 2 4 2 7" xfId="30812"/>
    <cellStyle name="Обычный 2 4 2 4 3" xfId="949"/>
    <cellStyle name="Обычный 2 4 2 4 3 2" xfId="5482"/>
    <cellStyle name="Обычный 2 4 2 4 3 2 2" xfId="15434"/>
    <cellStyle name="Обычный 2 4 2 4 3 2 2 2" xfId="45289"/>
    <cellStyle name="Обычный 2 4 2 4 3 2 3" xfId="25384"/>
    <cellStyle name="Обычный 2 4 2 4 3 2 3 2" xfId="55239"/>
    <cellStyle name="Обычный 2 4 2 4 3 2 4" xfId="35339"/>
    <cellStyle name="Обычный 2 4 2 4 3 3" xfId="7595"/>
    <cellStyle name="Обычный 2 4 2 4 3 3 2" xfId="17545"/>
    <cellStyle name="Обычный 2 4 2 4 3 3 2 2" xfId="47400"/>
    <cellStyle name="Обычный 2 4 2 4 3 3 3" xfId="27495"/>
    <cellStyle name="Обычный 2 4 2 4 3 3 3 2" xfId="57350"/>
    <cellStyle name="Обычный 2 4 2 4 3 3 4" xfId="37450"/>
    <cellStyle name="Обычный 2 4 2 4 3 4" xfId="10910"/>
    <cellStyle name="Обычный 2 4 2 4 3 4 2" xfId="40765"/>
    <cellStyle name="Обычный 2 4 2 4 3 5" xfId="20859"/>
    <cellStyle name="Обычный 2 4 2 4 3 5 2" xfId="50714"/>
    <cellStyle name="Обычный 2 4 2 4 3 6" xfId="30814"/>
    <cellStyle name="Обычный 2 4 2 4 4" xfId="3816"/>
    <cellStyle name="Обычный 2 4 2 4 4 2" xfId="13768"/>
    <cellStyle name="Обычный 2 4 2 4 4 2 2" xfId="43623"/>
    <cellStyle name="Обычный 2 4 2 4 4 3" xfId="23718"/>
    <cellStyle name="Обычный 2 4 2 4 4 3 2" xfId="53573"/>
    <cellStyle name="Обычный 2 4 2 4 4 4" xfId="33673"/>
    <cellStyle name="Обычный 2 4 2 4 5" xfId="7592"/>
    <cellStyle name="Обычный 2 4 2 4 5 2" xfId="17542"/>
    <cellStyle name="Обычный 2 4 2 4 5 2 2" xfId="47397"/>
    <cellStyle name="Обычный 2 4 2 4 5 3" xfId="27492"/>
    <cellStyle name="Обычный 2 4 2 4 5 3 2" xfId="57347"/>
    <cellStyle name="Обычный 2 4 2 4 5 4" xfId="37447"/>
    <cellStyle name="Обычный 2 4 2 4 6" xfId="10907"/>
    <cellStyle name="Обычный 2 4 2 4 6 2" xfId="40762"/>
    <cellStyle name="Обычный 2 4 2 4 7" xfId="20856"/>
    <cellStyle name="Обычный 2 4 2 4 7 2" xfId="50711"/>
    <cellStyle name="Обычный 2 4 2 4 8" xfId="30811"/>
    <cellStyle name="Обычный 2 4 2 5" xfId="950"/>
    <cellStyle name="Обычный 2 4 2 5 2" xfId="951"/>
    <cellStyle name="Обычный 2 4 2 5 2 2" xfId="952"/>
    <cellStyle name="Обычный 2 4 2 5 2 2 2" xfId="5483"/>
    <cellStyle name="Обычный 2 4 2 5 2 2 2 2" xfId="15435"/>
    <cellStyle name="Обычный 2 4 2 5 2 2 2 2 2" xfId="45290"/>
    <cellStyle name="Обычный 2 4 2 5 2 2 2 3" xfId="25385"/>
    <cellStyle name="Обычный 2 4 2 5 2 2 2 3 2" xfId="55240"/>
    <cellStyle name="Обычный 2 4 2 5 2 2 2 4" xfId="35340"/>
    <cellStyle name="Обычный 2 4 2 5 2 2 3" xfId="7598"/>
    <cellStyle name="Обычный 2 4 2 5 2 2 3 2" xfId="17548"/>
    <cellStyle name="Обычный 2 4 2 5 2 2 3 2 2" xfId="47403"/>
    <cellStyle name="Обычный 2 4 2 5 2 2 3 3" xfId="27498"/>
    <cellStyle name="Обычный 2 4 2 5 2 2 3 3 2" xfId="57353"/>
    <cellStyle name="Обычный 2 4 2 5 2 2 3 4" xfId="37453"/>
    <cellStyle name="Обычный 2 4 2 5 2 2 4" xfId="10913"/>
    <cellStyle name="Обычный 2 4 2 5 2 2 4 2" xfId="40768"/>
    <cellStyle name="Обычный 2 4 2 5 2 2 5" xfId="20862"/>
    <cellStyle name="Обычный 2 4 2 5 2 2 5 2" xfId="50717"/>
    <cellStyle name="Обычный 2 4 2 5 2 2 6" xfId="30817"/>
    <cellStyle name="Обычный 2 4 2 5 2 3" xfId="4905"/>
    <cellStyle name="Обычный 2 4 2 5 2 3 2" xfId="14857"/>
    <cellStyle name="Обычный 2 4 2 5 2 3 2 2" xfId="44712"/>
    <cellStyle name="Обычный 2 4 2 5 2 3 3" xfId="24807"/>
    <cellStyle name="Обычный 2 4 2 5 2 3 3 2" xfId="54662"/>
    <cellStyle name="Обычный 2 4 2 5 2 3 4" xfId="34762"/>
    <cellStyle name="Обычный 2 4 2 5 2 4" xfId="7597"/>
    <cellStyle name="Обычный 2 4 2 5 2 4 2" xfId="17547"/>
    <cellStyle name="Обычный 2 4 2 5 2 4 2 2" xfId="47402"/>
    <cellStyle name="Обычный 2 4 2 5 2 4 3" xfId="27497"/>
    <cellStyle name="Обычный 2 4 2 5 2 4 3 2" xfId="57352"/>
    <cellStyle name="Обычный 2 4 2 5 2 4 4" xfId="37452"/>
    <cellStyle name="Обычный 2 4 2 5 2 5" xfId="10912"/>
    <cellStyle name="Обычный 2 4 2 5 2 5 2" xfId="40767"/>
    <cellStyle name="Обычный 2 4 2 5 2 6" xfId="20861"/>
    <cellStyle name="Обычный 2 4 2 5 2 6 2" xfId="50716"/>
    <cellStyle name="Обычный 2 4 2 5 2 7" xfId="30816"/>
    <cellStyle name="Обычный 2 4 2 5 3" xfId="953"/>
    <cellStyle name="Обычный 2 4 2 5 3 2" xfId="5484"/>
    <cellStyle name="Обычный 2 4 2 5 3 2 2" xfId="15436"/>
    <cellStyle name="Обычный 2 4 2 5 3 2 2 2" xfId="45291"/>
    <cellStyle name="Обычный 2 4 2 5 3 2 3" xfId="25386"/>
    <cellStyle name="Обычный 2 4 2 5 3 2 3 2" xfId="55241"/>
    <cellStyle name="Обычный 2 4 2 5 3 2 4" xfId="35341"/>
    <cellStyle name="Обычный 2 4 2 5 3 3" xfId="7599"/>
    <cellStyle name="Обычный 2 4 2 5 3 3 2" xfId="17549"/>
    <cellStyle name="Обычный 2 4 2 5 3 3 2 2" xfId="47404"/>
    <cellStyle name="Обычный 2 4 2 5 3 3 3" xfId="27499"/>
    <cellStyle name="Обычный 2 4 2 5 3 3 3 2" xfId="57354"/>
    <cellStyle name="Обычный 2 4 2 5 3 3 4" xfId="37454"/>
    <cellStyle name="Обычный 2 4 2 5 3 4" xfId="10914"/>
    <cellStyle name="Обычный 2 4 2 5 3 4 2" xfId="40769"/>
    <cellStyle name="Обычный 2 4 2 5 3 5" xfId="20863"/>
    <cellStyle name="Обычный 2 4 2 5 3 5 2" xfId="50718"/>
    <cellStyle name="Обычный 2 4 2 5 3 6" xfId="30818"/>
    <cellStyle name="Обычный 2 4 2 5 4" xfId="4082"/>
    <cellStyle name="Обычный 2 4 2 5 4 2" xfId="14034"/>
    <cellStyle name="Обычный 2 4 2 5 4 2 2" xfId="43889"/>
    <cellStyle name="Обычный 2 4 2 5 4 3" xfId="23984"/>
    <cellStyle name="Обычный 2 4 2 5 4 3 2" xfId="53839"/>
    <cellStyle name="Обычный 2 4 2 5 4 4" xfId="33939"/>
    <cellStyle name="Обычный 2 4 2 5 5" xfId="7596"/>
    <cellStyle name="Обычный 2 4 2 5 5 2" xfId="17546"/>
    <cellStyle name="Обычный 2 4 2 5 5 2 2" xfId="47401"/>
    <cellStyle name="Обычный 2 4 2 5 5 3" xfId="27496"/>
    <cellStyle name="Обычный 2 4 2 5 5 3 2" xfId="57351"/>
    <cellStyle name="Обычный 2 4 2 5 5 4" xfId="37451"/>
    <cellStyle name="Обычный 2 4 2 5 6" xfId="10911"/>
    <cellStyle name="Обычный 2 4 2 5 6 2" xfId="40766"/>
    <cellStyle name="Обычный 2 4 2 5 7" xfId="20860"/>
    <cellStyle name="Обычный 2 4 2 5 7 2" xfId="50715"/>
    <cellStyle name="Обычный 2 4 2 5 8" xfId="30815"/>
    <cellStyle name="Обычный 2 4 2 6" xfId="954"/>
    <cellStyle name="Обычный 2 4 2 6 2" xfId="955"/>
    <cellStyle name="Обычный 2 4 2 6 2 2" xfId="956"/>
    <cellStyle name="Обычный 2 4 2 6 2 2 2" xfId="5485"/>
    <cellStyle name="Обычный 2 4 2 6 2 2 2 2" xfId="15437"/>
    <cellStyle name="Обычный 2 4 2 6 2 2 2 2 2" xfId="45292"/>
    <cellStyle name="Обычный 2 4 2 6 2 2 2 3" xfId="25387"/>
    <cellStyle name="Обычный 2 4 2 6 2 2 2 3 2" xfId="55242"/>
    <cellStyle name="Обычный 2 4 2 6 2 2 2 4" xfId="35342"/>
    <cellStyle name="Обычный 2 4 2 6 2 2 3" xfId="7602"/>
    <cellStyle name="Обычный 2 4 2 6 2 2 3 2" xfId="17552"/>
    <cellStyle name="Обычный 2 4 2 6 2 2 3 2 2" xfId="47407"/>
    <cellStyle name="Обычный 2 4 2 6 2 2 3 3" xfId="27502"/>
    <cellStyle name="Обычный 2 4 2 6 2 2 3 3 2" xfId="57357"/>
    <cellStyle name="Обычный 2 4 2 6 2 2 3 4" xfId="37457"/>
    <cellStyle name="Обычный 2 4 2 6 2 2 4" xfId="10917"/>
    <cellStyle name="Обычный 2 4 2 6 2 2 4 2" xfId="40772"/>
    <cellStyle name="Обычный 2 4 2 6 2 2 5" xfId="20866"/>
    <cellStyle name="Обычный 2 4 2 6 2 2 5 2" xfId="50721"/>
    <cellStyle name="Обычный 2 4 2 6 2 2 6" xfId="30821"/>
    <cellStyle name="Обычный 2 4 2 6 2 3" xfId="4992"/>
    <cellStyle name="Обычный 2 4 2 6 2 3 2" xfId="14944"/>
    <cellStyle name="Обычный 2 4 2 6 2 3 2 2" xfId="44799"/>
    <cellStyle name="Обычный 2 4 2 6 2 3 3" xfId="24894"/>
    <cellStyle name="Обычный 2 4 2 6 2 3 3 2" xfId="54749"/>
    <cellStyle name="Обычный 2 4 2 6 2 3 4" xfId="34849"/>
    <cellStyle name="Обычный 2 4 2 6 2 4" xfId="7601"/>
    <cellStyle name="Обычный 2 4 2 6 2 4 2" xfId="17551"/>
    <cellStyle name="Обычный 2 4 2 6 2 4 2 2" xfId="47406"/>
    <cellStyle name="Обычный 2 4 2 6 2 4 3" xfId="27501"/>
    <cellStyle name="Обычный 2 4 2 6 2 4 3 2" xfId="57356"/>
    <cellStyle name="Обычный 2 4 2 6 2 4 4" xfId="37456"/>
    <cellStyle name="Обычный 2 4 2 6 2 5" xfId="10916"/>
    <cellStyle name="Обычный 2 4 2 6 2 5 2" xfId="40771"/>
    <cellStyle name="Обычный 2 4 2 6 2 6" xfId="20865"/>
    <cellStyle name="Обычный 2 4 2 6 2 6 2" xfId="50720"/>
    <cellStyle name="Обычный 2 4 2 6 2 7" xfId="30820"/>
    <cellStyle name="Обычный 2 4 2 6 3" xfId="957"/>
    <cellStyle name="Обычный 2 4 2 6 3 2" xfId="5486"/>
    <cellStyle name="Обычный 2 4 2 6 3 2 2" xfId="15438"/>
    <cellStyle name="Обычный 2 4 2 6 3 2 2 2" xfId="45293"/>
    <cellStyle name="Обычный 2 4 2 6 3 2 3" xfId="25388"/>
    <cellStyle name="Обычный 2 4 2 6 3 2 3 2" xfId="55243"/>
    <cellStyle name="Обычный 2 4 2 6 3 2 4" xfId="35343"/>
    <cellStyle name="Обычный 2 4 2 6 3 3" xfId="7603"/>
    <cellStyle name="Обычный 2 4 2 6 3 3 2" xfId="17553"/>
    <cellStyle name="Обычный 2 4 2 6 3 3 2 2" xfId="47408"/>
    <cellStyle name="Обычный 2 4 2 6 3 3 3" xfId="27503"/>
    <cellStyle name="Обычный 2 4 2 6 3 3 3 2" xfId="57358"/>
    <cellStyle name="Обычный 2 4 2 6 3 3 4" xfId="37458"/>
    <cellStyle name="Обычный 2 4 2 6 3 4" xfId="10918"/>
    <cellStyle name="Обычный 2 4 2 6 3 4 2" xfId="40773"/>
    <cellStyle name="Обычный 2 4 2 6 3 5" xfId="20867"/>
    <cellStyle name="Обычный 2 4 2 6 3 5 2" xfId="50722"/>
    <cellStyle name="Обычный 2 4 2 6 3 6" xfId="30822"/>
    <cellStyle name="Обычный 2 4 2 6 4" xfId="4169"/>
    <cellStyle name="Обычный 2 4 2 6 4 2" xfId="14121"/>
    <cellStyle name="Обычный 2 4 2 6 4 2 2" xfId="43976"/>
    <cellStyle name="Обычный 2 4 2 6 4 3" xfId="24071"/>
    <cellStyle name="Обычный 2 4 2 6 4 3 2" xfId="53926"/>
    <cellStyle name="Обычный 2 4 2 6 4 4" xfId="34026"/>
    <cellStyle name="Обычный 2 4 2 6 5" xfId="7600"/>
    <cellStyle name="Обычный 2 4 2 6 5 2" xfId="17550"/>
    <cellStyle name="Обычный 2 4 2 6 5 2 2" xfId="47405"/>
    <cellStyle name="Обычный 2 4 2 6 5 3" xfId="27500"/>
    <cellStyle name="Обычный 2 4 2 6 5 3 2" xfId="57355"/>
    <cellStyle name="Обычный 2 4 2 6 5 4" xfId="37455"/>
    <cellStyle name="Обычный 2 4 2 6 6" xfId="10915"/>
    <cellStyle name="Обычный 2 4 2 6 6 2" xfId="40770"/>
    <cellStyle name="Обычный 2 4 2 6 7" xfId="20864"/>
    <cellStyle name="Обычный 2 4 2 6 7 2" xfId="50719"/>
    <cellStyle name="Обычный 2 4 2 6 8" xfId="30819"/>
    <cellStyle name="Обычный 2 4 2 7" xfId="958"/>
    <cellStyle name="Обычный 2 4 2 7 2" xfId="959"/>
    <cellStyle name="Обычный 2 4 2 7 2 2" xfId="5487"/>
    <cellStyle name="Обычный 2 4 2 7 2 2 2" xfId="15439"/>
    <cellStyle name="Обычный 2 4 2 7 2 2 2 2" xfId="45294"/>
    <cellStyle name="Обычный 2 4 2 7 2 2 3" xfId="25389"/>
    <cellStyle name="Обычный 2 4 2 7 2 2 3 2" xfId="55244"/>
    <cellStyle name="Обычный 2 4 2 7 2 2 4" xfId="35344"/>
    <cellStyle name="Обычный 2 4 2 7 2 3" xfId="7605"/>
    <cellStyle name="Обычный 2 4 2 7 2 3 2" xfId="17555"/>
    <cellStyle name="Обычный 2 4 2 7 2 3 2 2" xfId="47410"/>
    <cellStyle name="Обычный 2 4 2 7 2 3 3" xfId="27505"/>
    <cellStyle name="Обычный 2 4 2 7 2 3 3 2" xfId="57360"/>
    <cellStyle name="Обычный 2 4 2 7 2 3 4" xfId="37460"/>
    <cellStyle name="Обычный 2 4 2 7 2 4" xfId="10920"/>
    <cellStyle name="Обычный 2 4 2 7 2 4 2" xfId="40775"/>
    <cellStyle name="Обычный 2 4 2 7 2 5" xfId="20869"/>
    <cellStyle name="Обычный 2 4 2 7 2 5 2" xfId="50724"/>
    <cellStyle name="Обычный 2 4 2 7 2 6" xfId="30824"/>
    <cellStyle name="Обычный 2 4 2 7 3" xfId="4276"/>
    <cellStyle name="Обычный 2 4 2 7 3 2" xfId="14228"/>
    <cellStyle name="Обычный 2 4 2 7 3 2 2" xfId="44083"/>
    <cellStyle name="Обычный 2 4 2 7 3 3" xfId="24178"/>
    <cellStyle name="Обычный 2 4 2 7 3 3 2" xfId="54033"/>
    <cellStyle name="Обычный 2 4 2 7 3 4" xfId="34133"/>
    <cellStyle name="Обычный 2 4 2 7 4" xfId="7604"/>
    <cellStyle name="Обычный 2 4 2 7 4 2" xfId="17554"/>
    <cellStyle name="Обычный 2 4 2 7 4 2 2" xfId="47409"/>
    <cellStyle name="Обычный 2 4 2 7 4 3" xfId="27504"/>
    <cellStyle name="Обычный 2 4 2 7 4 3 2" xfId="57359"/>
    <cellStyle name="Обычный 2 4 2 7 4 4" xfId="37459"/>
    <cellStyle name="Обычный 2 4 2 7 5" xfId="10919"/>
    <cellStyle name="Обычный 2 4 2 7 5 2" xfId="40774"/>
    <cellStyle name="Обычный 2 4 2 7 6" xfId="20868"/>
    <cellStyle name="Обычный 2 4 2 7 6 2" xfId="50723"/>
    <cellStyle name="Обычный 2 4 2 7 7" xfId="30823"/>
    <cellStyle name="Обычный 2 4 2 8" xfId="960"/>
    <cellStyle name="Обычный 2 4 2 8 2" xfId="5488"/>
    <cellStyle name="Обычный 2 4 2 8 2 2" xfId="15440"/>
    <cellStyle name="Обычный 2 4 2 8 2 2 2" xfId="45295"/>
    <cellStyle name="Обычный 2 4 2 8 2 3" xfId="25390"/>
    <cellStyle name="Обычный 2 4 2 8 2 3 2" xfId="55245"/>
    <cellStyle name="Обычный 2 4 2 8 2 4" xfId="35345"/>
    <cellStyle name="Обычный 2 4 2 8 3" xfId="7606"/>
    <cellStyle name="Обычный 2 4 2 8 3 2" xfId="17556"/>
    <cellStyle name="Обычный 2 4 2 8 3 2 2" xfId="47411"/>
    <cellStyle name="Обычный 2 4 2 8 3 3" xfId="27506"/>
    <cellStyle name="Обычный 2 4 2 8 3 3 2" xfId="57361"/>
    <cellStyle name="Обычный 2 4 2 8 3 4" xfId="37461"/>
    <cellStyle name="Обычный 2 4 2 8 4" xfId="10921"/>
    <cellStyle name="Обычный 2 4 2 8 4 2" xfId="40776"/>
    <cellStyle name="Обычный 2 4 2 8 5" xfId="20870"/>
    <cellStyle name="Обычный 2 4 2 8 5 2" xfId="50725"/>
    <cellStyle name="Обычный 2 4 2 8 6" xfId="30825"/>
    <cellStyle name="Обычный 2 4 2 9" xfId="3453"/>
    <cellStyle name="Обычный 2 4 2 9 2" xfId="13405"/>
    <cellStyle name="Обычный 2 4 2 9 2 2" xfId="43260"/>
    <cellStyle name="Обычный 2 4 2 9 3" xfId="23355"/>
    <cellStyle name="Обычный 2 4 2 9 3 2" xfId="53210"/>
    <cellStyle name="Обычный 2 4 2 9 4" xfId="33310"/>
    <cellStyle name="Обычный 2 4 3" xfId="961"/>
    <cellStyle name="Обычный 2 4 3 10" xfId="7607"/>
    <cellStyle name="Обычный 2 4 3 10 2" xfId="17557"/>
    <cellStyle name="Обычный 2 4 3 10 2 2" xfId="47412"/>
    <cellStyle name="Обычный 2 4 3 10 3" xfId="27507"/>
    <cellStyle name="Обычный 2 4 3 10 3 2" xfId="57362"/>
    <cellStyle name="Обычный 2 4 3 10 4" xfId="37462"/>
    <cellStyle name="Обычный 2 4 3 11" xfId="10922"/>
    <cellStyle name="Обычный 2 4 3 11 2" xfId="40777"/>
    <cellStyle name="Обычный 2 4 3 12" xfId="20871"/>
    <cellStyle name="Обычный 2 4 3 12 2" xfId="50726"/>
    <cellStyle name="Обычный 2 4 3 13" xfId="30826"/>
    <cellStyle name="Обычный 2 4 3 2" xfId="962"/>
    <cellStyle name="Обычный 2 4 3 2 2" xfId="963"/>
    <cellStyle name="Обычный 2 4 3 2 2 2" xfId="964"/>
    <cellStyle name="Обычный 2 4 3 2 2 2 2" xfId="965"/>
    <cellStyle name="Обычный 2 4 3 2 2 2 2 2" xfId="5489"/>
    <cellStyle name="Обычный 2 4 3 2 2 2 2 2 2" xfId="15441"/>
    <cellStyle name="Обычный 2 4 3 2 2 2 2 2 2 2" xfId="45296"/>
    <cellStyle name="Обычный 2 4 3 2 2 2 2 2 3" xfId="25391"/>
    <cellStyle name="Обычный 2 4 3 2 2 2 2 2 3 2" xfId="55246"/>
    <cellStyle name="Обычный 2 4 3 2 2 2 2 2 4" xfId="35346"/>
    <cellStyle name="Обычный 2 4 3 2 2 2 2 3" xfId="7611"/>
    <cellStyle name="Обычный 2 4 3 2 2 2 2 3 2" xfId="17561"/>
    <cellStyle name="Обычный 2 4 3 2 2 2 2 3 2 2" xfId="47416"/>
    <cellStyle name="Обычный 2 4 3 2 2 2 2 3 3" xfId="27511"/>
    <cellStyle name="Обычный 2 4 3 2 2 2 2 3 3 2" xfId="57366"/>
    <cellStyle name="Обычный 2 4 3 2 2 2 2 3 4" xfId="37466"/>
    <cellStyle name="Обычный 2 4 3 2 2 2 2 4" xfId="10926"/>
    <cellStyle name="Обычный 2 4 3 2 2 2 2 4 2" xfId="40781"/>
    <cellStyle name="Обычный 2 4 3 2 2 2 2 5" xfId="20875"/>
    <cellStyle name="Обычный 2 4 3 2 2 2 2 5 2" xfId="50730"/>
    <cellStyle name="Обычный 2 4 3 2 2 2 2 6" xfId="30830"/>
    <cellStyle name="Обычный 2 4 3 2 2 2 3" xfId="4643"/>
    <cellStyle name="Обычный 2 4 3 2 2 2 3 2" xfId="14595"/>
    <cellStyle name="Обычный 2 4 3 2 2 2 3 2 2" xfId="44450"/>
    <cellStyle name="Обычный 2 4 3 2 2 2 3 3" xfId="24545"/>
    <cellStyle name="Обычный 2 4 3 2 2 2 3 3 2" xfId="54400"/>
    <cellStyle name="Обычный 2 4 3 2 2 2 3 4" xfId="34500"/>
    <cellStyle name="Обычный 2 4 3 2 2 2 4" xfId="7610"/>
    <cellStyle name="Обычный 2 4 3 2 2 2 4 2" xfId="17560"/>
    <cellStyle name="Обычный 2 4 3 2 2 2 4 2 2" xfId="47415"/>
    <cellStyle name="Обычный 2 4 3 2 2 2 4 3" xfId="27510"/>
    <cellStyle name="Обычный 2 4 3 2 2 2 4 3 2" xfId="57365"/>
    <cellStyle name="Обычный 2 4 3 2 2 2 4 4" xfId="37465"/>
    <cellStyle name="Обычный 2 4 3 2 2 2 5" xfId="10925"/>
    <cellStyle name="Обычный 2 4 3 2 2 2 5 2" xfId="40780"/>
    <cellStyle name="Обычный 2 4 3 2 2 2 6" xfId="20874"/>
    <cellStyle name="Обычный 2 4 3 2 2 2 6 2" xfId="50729"/>
    <cellStyle name="Обычный 2 4 3 2 2 2 7" xfId="30829"/>
    <cellStyle name="Обычный 2 4 3 2 2 3" xfId="966"/>
    <cellStyle name="Обычный 2 4 3 2 2 3 2" xfId="5490"/>
    <cellStyle name="Обычный 2 4 3 2 2 3 2 2" xfId="15442"/>
    <cellStyle name="Обычный 2 4 3 2 2 3 2 2 2" xfId="45297"/>
    <cellStyle name="Обычный 2 4 3 2 2 3 2 3" xfId="25392"/>
    <cellStyle name="Обычный 2 4 3 2 2 3 2 3 2" xfId="55247"/>
    <cellStyle name="Обычный 2 4 3 2 2 3 2 4" xfId="35347"/>
    <cellStyle name="Обычный 2 4 3 2 2 3 3" xfId="7612"/>
    <cellStyle name="Обычный 2 4 3 2 2 3 3 2" xfId="17562"/>
    <cellStyle name="Обычный 2 4 3 2 2 3 3 2 2" xfId="47417"/>
    <cellStyle name="Обычный 2 4 3 2 2 3 3 3" xfId="27512"/>
    <cellStyle name="Обычный 2 4 3 2 2 3 3 3 2" xfId="57367"/>
    <cellStyle name="Обычный 2 4 3 2 2 3 3 4" xfId="37467"/>
    <cellStyle name="Обычный 2 4 3 2 2 3 4" xfId="10927"/>
    <cellStyle name="Обычный 2 4 3 2 2 3 4 2" xfId="40782"/>
    <cellStyle name="Обычный 2 4 3 2 2 3 5" xfId="20876"/>
    <cellStyle name="Обычный 2 4 3 2 2 3 5 2" xfId="50731"/>
    <cellStyle name="Обычный 2 4 3 2 2 3 6" xfId="30831"/>
    <cellStyle name="Обычный 2 4 3 2 2 4" xfId="3820"/>
    <cellStyle name="Обычный 2 4 3 2 2 4 2" xfId="13772"/>
    <cellStyle name="Обычный 2 4 3 2 2 4 2 2" xfId="43627"/>
    <cellStyle name="Обычный 2 4 3 2 2 4 3" xfId="23722"/>
    <cellStyle name="Обычный 2 4 3 2 2 4 3 2" xfId="53577"/>
    <cellStyle name="Обычный 2 4 3 2 2 4 4" xfId="33677"/>
    <cellStyle name="Обычный 2 4 3 2 2 5" xfId="7609"/>
    <cellStyle name="Обычный 2 4 3 2 2 5 2" xfId="17559"/>
    <cellStyle name="Обычный 2 4 3 2 2 5 2 2" xfId="47414"/>
    <cellStyle name="Обычный 2 4 3 2 2 5 3" xfId="27509"/>
    <cellStyle name="Обычный 2 4 3 2 2 5 3 2" xfId="57364"/>
    <cellStyle name="Обычный 2 4 3 2 2 5 4" xfId="37464"/>
    <cellStyle name="Обычный 2 4 3 2 2 6" xfId="10924"/>
    <cellStyle name="Обычный 2 4 3 2 2 6 2" xfId="40779"/>
    <cellStyle name="Обычный 2 4 3 2 2 7" xfId="20873"/>
    <cellStyle name="Обычный 2 4 3 2 2 7 2" xfId="50728"/>
    <cellStyle name="Обычный 2 4 3 2 2 8" xfId="30828"/>
    <cellStyle name="Обычный 2 4 3 2 3" xfId="967"/>
    <cellStyle name="Обычный 2 4 3 2 3 2" xfId="968"/>
    <cellStyle name="Обычный 2 4 3 2 3 2 2" xfId="5491"/>
    <cellStyle name="Обычный 2 4 3 2 3 2 2 2" xfId="15443"/>
    <cellStyle name="Обычный 2 4 3 2 3 2 2 2 2" xfId="45298"/>
    <cellStyle name="Обычный 2 4 3 2 3 2 2 3" xfId="25393"/>
    <cellStyle name="Обычный 2 4 3 2 3 2 2 3 2" xfId="55248"/>
    <cellStyle name="Обычный 2 4 3 2 3 2 2 4" xfId="35348"/>
    <cellStyle name="Обычный 2 4 3 2 3 2 3" xfId="7614"/>
    <cellStyle name="Обычный 2 4 3 2 3 2 3 2" xfId="17564"/>
    <cellStyle name="Обычный 2 4 3 2 3 2 3 2 2" xfId="47419"/>
    <cellStyle name="Обычный 2 4 3 2 3 2 3 3" xfId="27514"/>
    <cellStyle name="Обычный 2 4 3 2 3 2 3 3 2" xfId="57369"/>
    <cellStyle name="Обычный 2 4 3 2 3 2 3 4" xfId="37469"/>
    <cellStyle name="Обычный 2 4 3 2 3 2 4" xfId="10929"/>
    <cellStyle name="Обычный 2 4 3 2 3 2 4 2" xfId="40784"/>
    <cellStyle name="Обычный 2 4 3 2 3 2 5" xfId="20878"/>
    <cellStyle name="Обычный 2 4 3 2 3 2 5 2" xfId="50733"/>
    <cellStyle name="Обычный 2 4 3 2 3 2 6" xfId="30833"/>
    <cellStyle name="Обычный 2 4 3 2 3 3" xfId="4427"/>
    <cellStyle name="Обычный 2 4 3 2 3 3 2" xfId="14379"/>
    <cellStyle name="Обычный 2 4 3 2 3 3 2 2" xfId="44234"/>
    <cellStyle name="Обычный 2 4 3 2 3 3 3" xfId="24329"/>
    <cellStyle name="Обычный 2 4 3 2 3 3 3 2" xfId="54184"/>
    <cellStyle name="Обычный 2 4 3 2 3 3 4" xfId="34284"/>
    <cellStyle name="Обычный 2 4 3 2 3 4" xfId="7613"/>
    <cellStyle name="Обычный 2 4 3 2 3 4 2" xfId="17563"/>
    <cellStyle name="Обычный 2 4 3 2 3 4 2 2" xfId="47418"/>
    <cellStyle name="Обычный 2 4 3 2 3 4 3" xfId="27513"/>
    <cellStyle name="Обычный 2 4 3 2 3 4 3 2" xfId="57368"/>
    <cellStyle name="Обычный 2 4 3 2 3 4 4" xfId="37468"/>
    <cellStyle name="Обычный 2 4 3 2 3 5" xfId="10928"/>
    <cellStyle name="Обычный 2 4 3 2 3 5 2" xfId="40783"/>
    <cellStyle name="Обычный 2 4 3 2 3 6" xfId="20877"/>
    <cellStyle name="Обычный 2 4 3 2 3 6 2" xfId="50732"/>
    <cellStyle name="Обычный 2 4 3 2 3 7" xfId="30832"/>
    <cellStyle name="Обычный 2 4 3 2 4" xfId="969"/>
    <cellStyle name="Обычный 2 4 3 2 4 2" xfId="5492"/>
    <cellStyle name="Обычный 2 4 3 2 4 2 2" xfId="15444"/>
    <cellStyle name="Обычный 2 4 3 2 4 2 2 2" xfId="45299"/>
    <cellStyle name="Обычный 2 4 3 2 4 2 3" xfId="25394"/>
    <cellStyle name="Обычный 2 4 3 2 4 2 3 2" xfId="55249"/>
    <cellStyle name="Обычный 2 4 3 2 4 2 4" xfId="35349"/>
    <cellStyle name="Обычный 2 4 3 2 4 3" xfId="7615"/>
    <cellStyle name="Обычный 2 4 3 2 4 3 2" xfId="17565"/>
    <cellStyle name="Обычный 2 4 3 2 4 3 2 2" xfId="47420"/>
    <cellStyle name="Обычный 2 4 3 2 4 3 3" xfId="27515"/>
    <cellStyle name="Обычный 2 4 3 2 4 3 3 2" xfId="57370"/>
    <cellStyle name="Обычный 2 4 3 2 4 3 4" xfId="37470"/>
    <cellStyle name="Обычный 2 4 3 2 4 4" xfId="10930"/>
    <cellStyle name="Обычный 2 4 3 2 4 4 2" xfId="40785"/>
    <cellStyle name="Обычный 2 4 3 2 4 5" xfId="20879"/>
    <cellStyle name="Обычный 2 4 3 2 4 5 2" xfId="50734"/>
    <cellStyle name="Обычный 2 4 3 2 4 6" xfId="30834"/>
    <cellStyle name="Обычный 2 4 3 2 5" xfId="3604"/>
    <cellStyle name="Обычный 2 4 3 2 5 2" xfId="13556"/>
    <cellStyle name="Обычный 2 4 3 2 5 2 2" xfId="43411"/>
    <cellStyle name="Обычный 2 4 3 2 5 3" xfId="23506"/>
    <cellStyle name="Обычный 2 4 3 2 5 3 2" xfId="53361"/>
    <cellStyle name="Обычный 2 4 3 2 5 4" xfId="33461"/>
    <cellStyle name="Обычный 2 4 3 2 6" xfId="7608"/>
    <cellStyle name="Обычный 2 4 3 2 6 2" xfId="17558"/>
    <cellStyle name="Обычный 2 4 3 2 6 2 2" xfId="47413"/>
    <cellStyle name="Обычный 2 4 3 2 6 3" xfId="27508"/>
    <cellStyle name="Обычный 2 4 3 2 6 3 2" xfId="57363"/>
    <cellStyle name="Обычный 2 4 3 2 6 4" xfId="37463"/>
    <cellStyle name="Обычный 2 4 3 2 7" xfId="10923"/>
    <cellStyle name="Обычный 2 4 3 2 7 2" xfId="40778"/>
    <cellStyle name="Обычный 2 4 3 2 8" xfId="20872"/>
    <cellStyle name="Обычный 2 4 3 2 8 2" xfId="50727"/>
    <cellStyle name="Обычный 2 4 3 2 9" xfId="30827"/>
    <cellStyle name="Обычный 2 4 3 3" xfId="970"/>
    <cellStyle name="Обычный 2 4 3 3 2" xfId="971"/>
    <cellStyle name="Обычный 2 4 3 3 2 2" xfId="972"/>
    <cellStyle name="Обычный 2 4 3 3 2 2 2" xfId="973"/>
    <cellStyle name="Обычный 2 4 3 3 2 2 2 2" xfId="5493"/>
    <cellStyle name="Обычный 2 4 3 3 2 2 2 2 2" xfId="15445"/>
    <cellStyle name="Обычный 2 4 3 3 2 2 2 2 2 2" xfId="45300"/>
    <cellStyle name="Обычный 2 4 3 3 2 2 2 2 3" xfId="25395"/>
    <cellStyle name="Обычный 2 4 3 3 2 2 2 2 3 2" xfId="55250"/>
    <cellStyle name="Обычный 2 4 3 3 2 2 2 2 4" xfId="35350"/>
    <cellStyle name="Обычный 2 4 3 3 2 2 2 3" xfId="7619"/>
    <cellStyle name="Обычный 2 4 3 3 2 2 2 3 2" xfId="17569"/>
    <cellStyle name="Обычный 2 4 3 3 2 2 2 3 2 2" xfId="47424"/>
    <cellStyle name="Обычный 2 4 3 3 2 2 2 3 3" xfId="27519"/>
    <cellStyle name="Обычный 2 4 3 3 2 2 2 3 3 2" xfId="57374"/>
    <cellStyle name="Обычный 2 4 3 3 2 2 2 3 4" xfId="37474"/>
    <cellStyle name="Обычный 2 4 3 3 2 2 2 4" xfId="10934"/>
    <cellStyle name="Обычный 2 4 3 3 2 2 2 4 2" xfId="40789"/>
    <cellStyle name="Обычный 2 4 3 3 2 2 2 5" xfId="20883"/>
    <cellStyle name="Обычный 2 4 3 3 2 2 2 5 2" xfId="50738"/>
    <cellStyle name="Обычный 2 4 3 3 2 2 2 6" xfId="30838"/>
    <cellStyle name="Обычный 2 4 3 3 2 2 3" xfId="4644"/>
    <cellStyle name="Обычный 2 4 3 3 2 2 3 2" xfId="14596"/>
    <cellStyle name="Обычный 2 4 3 3 2 2 3 2 2" xfId="44451"/>
    <cellStyle name="Обычный 2 4 3 3 2 2 3 3" xfId="24546"/>
    <cellStyle name="Обычный 2 4 3 3 2 2 3 3 2" xfId="54401"/>
    <cellStyle name="Обычный 2 4 3 3 2 2 3 4" xfId="34501"/>
    <cellStyle name="Обычный 2 4 3 3 2 2 4" xfId="7618"/>
    <cellStyle name="Обычный 2 4 3 3 2 2 4 2" xfId="17568"/>
    <cellStyle name="Обычный 2 4 3 3 2 2 4 2 2" xfId="47423"/>
    <cellStyle name="Обычный 2 4 3 3 2 2 4 3" xfId="27518"/>
    <cellStyle name="Обычный 2 4 3 3 2 2 4 3 2" xfId="57373"/>
    <cellStyle name="Обычный 2 4 3 3 2 2 4 4" xfId="37473"/>
    <cellStyle name="Обычный 2 4 3 3 2 2 5" xfId="10933"/>
    <cellStyle name="Обычный 2 4 3 3 2 2 5 2" xfId="40788"/>
    <cellStyle name="Обычный 2 4 3 3 2 2 6" xfId="20882"/>
    <cellStyle name="Обычный 2 4 3 3 2 2 6 2" xfId="50737"/>
    <cellStyle name="Обычный 2 4 3 3 2 2 7" xfId="30837"/>
    <cellStyle name="Обычный 2 4 3 3 2 3" xfId="974"/>
    <cellStyle name="Обычный 2 4 3 3 2 3 2" xfId="5494"/>
    <cellStyle name="Обычный 2 4 3 3 2 3 2 2" xfId="15446"/>
    <cellStyle name="Обычный 2 4 3 3 2 3 2 2 2" xfId="45301"/>
    <cellStyle name="Обычный 2 4 3 3 2 3 2 3" xfId="25396"/>
    <cellStyle name="Обычный 2 4 3 3 2 3 2 3 2" xfId="55251"/>
    <cellStyle name="Обычный 2 4 3 3 2 3 2 4" xfId="35351"/>
    <cellStyle name="Обычный 2 4 3 3 2 3 3" xfId="7620"/>
    <cellStyle name="Обычный 2 4 3 3 2 3 3 2" xfId="17570"/>
    <cellStyle name="Обычный 2 4 3 3 2 3 3 2 2" xfId="47425"/>
    <cellStyle name="Обычный 2 4 3 3 2 3 3 3" xfId="27520"/>
    <cellStyle name="Обычный 2 4 3 3 2 3 3 3 2" xfId="57375"/>
    <cellStyle name="Обычный 2 4 3 3 2 3 3 4" xfId="37475"/>
    <cellStyle name="Обычный 2 4 3 3 2 3 4" xfId="10935"/>
    <cellStyle name="Обычный 2 4 3 3 2 3 4 2" xfId="40790"/>
    <cellStyle name="Обычный 2 4 3 3 2 3 5" xfId="20884"/>
    <cellStyle name="Обычный 2 4 3 3 2 3 5 2" xfId="50739"/>
    <cellStyle name="Обычный 2 4 3 3 2 3 6" xfId="30839"/>
    <cellStyle name="Обычный 2 4 3 3 2 4" xfId="3821"/>
    <cellStyle name="Обычный 2 4 3 3 2 4 2" xfId="13773"/>
    <cellStyle name="Обычный 2 4 3 3 2 4 2 2" xfId="43628"/>
    <cellStyle name="Обычный 2 4 3 3 2 4 3" xfId="23723"/>
    <cellStyle name="Обычный 2 4 3 3 2 4 3 2" xfId="53578"/>
    <cellStyle name="Обычный 2 4 3 3 2 4 4" xfId="33678"/>
    <cellStyle name="Обычный 2 4 3 3 2 5" xfId="7617"/>
    <cellStyle name="Обычный 2 4 3 3 2 5 2" xfId="17567"/>
    <cellStyle name="Обычный 2 4 3 3 2 5 2 2" xfId="47422"/>
    <cellStyle name="Обычный 2 4 3 3 2 5 3" xfId="27517"/>
    <cellStyle name="Обычный 2 4 3 3 2 5 3 2" xfId="57372"/>
    <cellStyle name="Обычный 2 4 3 3 2 5 4" xfId="37472"/>
    <cellStyle name="Обычный 2 4 3 3 2 6" xfId="10932"/>
    <cellStyle name="Обычный 2 4 3 3 2 6 2" xfId="40787"/>
    <cellStyle name="Обычный 2 4 3 3 2 7" xfId="20881"/>
    <cellStyle name="Обычный 2 4 3 3 2 7 2" xfId="50736"/>
    <cellStyle name="Обычный 2 4 3 3 2 8" xfId="30836"/>
    <cellStyle name="Обычный 2 4 3 3 3" xfId="975"/>
    <cellStyle name="Обычный 2 4 3 3 3 2" xfId="976"/>
    <cellStyle name="Обычный 2 4 3 3 3 2 2" xfId="5495"/>
    <cellStyle name="Обычный 2 4 3 3 3 2 2 2" xfId="15447"/>
    <cellStyle name="Обычный 2 4 3 3 3 2 2 2 2" xfId="45302"/>
    <cellStyle name="Обычный 2 4 3 3 3 2 2 3" xfId="25397"/>
    <cellStyle name="Обычный 2 4 3 3 3 2 2 3 2" xfId="55252"/>
    <cellStyle name="Обычный 2 4 3 3 3 2 2 4" xfId="35352"/>
    <cellStyle name="Обычный 2 4 3 3 3 2 3" xfId="7622"/>
    <cellStyle name="Обычный 2 4 3 3 3 2 3 2" xfId="17572"/>
    <cellStyle name="Обычный 2 4 3 3 3 2 3 2 2" xfId="47427"/>
    <cellStyle name="Обычный 2 4 3 3 3 2 3 3" xfId="27522"/>
    <cellStyle name="Обычный 2 4 3 3 3 2 3 3 2" xfId="57377"/>
    <cellStyle name="Обычный 2 4 3 3 3 2 3 4" xfId="37477"/>
    <cellStyle name="Обычный 2 4 3 3 3 2 4" xfId="10937"/>
    <cellStyle name="Обычный 2 4 3 3 3 2 4 2" xfId="40792"/>
    <cellStyle name="Обычный 2 4 3 3 3 2 5" xfId="20886"/>
    <cellStyle name="Обычный 2 4 3 3 3 2 5 2" xfId="50741"/>
    <cellStyle name="Обычный 2 4 3 3 3 2 6" xfId="30841"/>
    <cellStyle name="Обычный 2 4 3 3 3 3" xfId="4513"/>
    <cellStyle name="Обычный 2 4 3 3 3 3 2" xfId="14465"/>
    <cellStyle name="Обычный 2 4 3 3 3 3 2 2" xfId="44320"/>
    <cellStyle name="Обычный 2 4 3 3 3 3 3" xfId="24415"/>
    <cellStyle name="Обычный 2 4 3 3 3 3 3 2" xfId="54270"/>
    <cellStyle name="Обычный 2 4 3 3 3 3 4" xfId="34370"/>
    <cellStyle name="Обычный 2 4 3 3 3 4" xfId="7621"/>
    <cellStyle name="Обычный 2 4 3 3 3 4 2" xfId="17571"/>
    <cellStyle name="Обычный 2 4 3 3 3 4 2 2" xfId="47426"/>
    <cellStyle name="Обычный 2 4 3 3 3 4 3" xfId="27521"/>
    <cellStyle name="Обычный 2 4 3 3 3 4 3 2" xfId="57376"/>
    <cellStyle name="Обычный 2 4 3 3 3 4 4" xfId="37476"/>
    <cellStyle name="Обычный 2 4 3 3 3 5" xfId="10936"/>
    <cellStyle name="Обычный 2 4 3 3 3 5 2" xfId="40791"/>
    <cellStyle name="Обычный 2 4 3 3 3 6" xfId="20885"/>
    <cellStyle name="Обычный 2 4 3 3 3 6 2" xfId="50740"/>
    <cellStyle name="Обычный 2 4 3 3 3 7" xfId="30840"/>
    <cellStyle name="Обычный 2 4 3 3 4" xfId="977"/>
    <cellStyle name="Обычный 2 4 3 3 4 2" xfId="5496"/>
    <cellStyle name="Обычный 2 4 3 3 4 2 2" xfId="15448"/>
    <cellStyle name="Обычный 2 4 3 3 4 2 2 2" xfId="45303"/>
    <cellStyle name="Обычный 2 4 3 3 4 2 3" xfId="25398"/>
    <cellStyle name="Обычный 2 4 3 3 4 2 3 2" xfId="55253"/>
    <cellStyle name="Обычный 2 4 3 3 4 2 4" xfId="35353"/>
    <cellStyle name="Обычный 2 4 3 3 4 3" xfId="7623"/>
    <cellStyle name="Обычный 2 4 3 3 4 3 2" xfId="17573"/>
    <cellStyle name="Обычный 2 4 3 3 4 3 2 2" xfId="47428"/>
    <cellStyle name="Обычный 2 4 3 3 4 3 3" xfId="27523"/>
    <cellStyle name="Обычный 2 4 3 3 4 3 3 2" xfId="57378"/>
    <cellStyle name="Обычный 2 4 3 3 4 3 4" xfId="37478"/>
    <cellStyle name="Обычный 2 4 3 3 4 4" xfId="10938"/>
    <cellStyle name="Обычный 2 4 3 3 4 4 2" xfId="40793"/>
    <cellStyle name="Обычный 2 4 3 3 4 5" xfId="20887"/>
    <cellStyle name="Обычный 2 4 3 3 4 5 2" xfId="50742"/>
    <cellStyle name="Обычный 2 4 3 3 4 6" xfId="30842"/>
    <cellStyle name="Обычный 2 4 3 3 5" xfId="3690"/>
    <cellStyle name="Обычный 2 4 3 3 5 2" xfId="13642"/>
    <cellStyle name="Обычный 2 4 3 3 5 2 2" xfId="43497"/>
    <cellStyle name="Обычный 2 4 3 3 5 3" xfId="23592"/>
    <cellStyle name="Обычный 2 4 3 3 5 3 2" xfId="53447"/>
    <cellStyle name="Обычный 2 4 3 3 5 4" xfId="33547"/>
    <cellStyle name="Обычный 2 4 3 3 6" xfId="7616"/>
    <cellStyle name="Обычный 2 4 3 3 6 2" xfId="17566"/>
    <cellStyle name="Обычный 2 4 3 3 6 2 2" xfId="47421"/>
    <cellStyle name="Обычный 2 4 3 3 6 3" xfId="27516"/>
    <cellStyle name="Обычный 2 4 3 3 6 3 2" xfId="57371"/>
    <cellStyle name="Обычный 2 4 3 3 6 4" xfId="37471"/>
    <cellStyle name="Обычный 2 4 3 3 7" xfId="10931"/>
    <cellStyle name="Обычный 2 4 3 3 7 2" xfId="40786"/>
    <cellStyle name="Обычный 2 4 3 3 8" xfId="20880"/>
    <cellStyle name="Обычный 2 4 3 3 8 2" xfId="50735"/>
    <cellStyle name="Обычный 2 4 3 3 9" xfId="30835"/>
    <cellStyle name="Обычный 2 4 3 4" xfId="978"/>
    <cellStyle name="Обычный 2 4 3 4 2" xfId="979"/>
    <cellStyle name="Обычный 2 4 3 4 2 2" xfId="980"/>
    <cellStyle name="Обычный 2 4 3 4 2 2 2" xfId="5497"/>
    <cellStyle name="Обычный 2 4 3 4 2 2 2 2" xfId="15449"/>
    <cellStyle name="Обычный 2 4 3 4 2 2 2 2 2" xfId="45304"/>
    <cellStyle name="Обычный 2 4 3 4 2 2 2 3" xfId="25399"/>
    <cellStyle name="Обычный 2 4 3 4 2 2 2 3 2" xfId="55254"/>
    <cellStyle name="Обычный 2 4 3 4 2 2 2 4" xfId="35354"/>
    <cellStyle name="Обычный 2 4 3 4 2 2 3" xfId="7626"/>
    <cellStyle name="Обычный 2 4 3 4 2 2 3 2" xfId="17576"/>
    <cellStyle name="Обычный 2 4 3 4 2 2 3 2 2" xfId="47431"/>
    <cellStyle name="Обычный 2 4 3 4 2 2 3 3" xfId="27526"/>
    <cellStyle name="Обычный 2 4 3 4 2 2 3 3 2" xfId="57381"/>
    <cellStyle name="Обычный 2 4 3 4 2 2 3 4" xfId="37481"/>
    <cellStyle name="Обычный 2 4 3 4 2 2 4" xfId="10941"/>
    <cellStyle name="Обычный 2 4 3 4 2 2 4 2" xfId="40796"/>
    <cellStyle name="Обычный 2 4 3 4 2 2 5" xfId="20890"/>
    <cellStyle name="Обычный 2 4 3 4 2 2 5 2" xfId="50745"/>
    <cellStyle name="Обычный 2 4 3 4 2 2 6" xfId="30845"/>
    <cellStyle name="Обычный 2 4 3 4 2 3" xfId="4642"/>
    <cellStyle name="Обычный 2 4 3 4 2 3 2" xfId="14594"/>
    <cellStyle name="Обычный 2 4 3 4 2 3 2 2" xfId="44449"/>
    <cellStyle name="Обычный 2 4 3 4 2 3 3" xfId="24544"/>
    <cellStyle name="Обычный 2 4 3 4 2 3 3 2" xfId="54399"/>
    <cellStyle name="Обычный 2 4 3 4 2 3 4" xfId="34499"/>
    <cellStyle name="Обычный 2 4 3 4 2 4" xfId="7625"/>
    <cellStyle name="Обычный 2 4 3 4 2 4 2" xfId="17575"/>
    <cellStyle name="Обычный 2 4 3 4 2 4 2 2" xfId="47430"/>
    <cellStyle name="Обычный 2 4 3 4 2 4 3" xfId="27525"/>
    <cellStyle name="Обычный 2 4 3 4 2 4 3 2" xfId="57380"/>
    <cellStyle name="Обычный 2 4 3 4 2 4 4" xfId="37480"/>
    <cellStyle name="Обычный 2 4 3 4 2 5" xfId="10940"/>
    <cellStyle name="Обычный 2 4 3 4 2 5 2" xfId="40795"/>
    <cellStyle name="Обычный 2 4 3 4 2 6" xfId="20889"/>
    <cellStyle name="Обычный 2 4 3 4 2 6 2" xfId="50744"/>
    <cellStyle name="Обычный 2 4 3 4 2 7" xfId="30844"/>
    <cellStyle name="Обычный 2 4 3 4 3" xfId="981"/>
    <cellStyle name="Обычный 2 4 3 4 3 2" xfId="5498"/>
    <cellStyle name="Обычный 2 4 3 4 3 2 2" xfId="15450"/>
    <cellStyle name="Обычный 2 4 3 4 3 2 2 2" xfId="45305"/>
    <cellStyle name="Обычный 2 4 3 4 3 2 3" xfId="25400"/>
    <cellStyle name="Обычный 2 4 3 4 3 2 3 2" xfId="55255"/>
    <cellStyle name="Обычный 2 4 3 4 3 2 4" xfId="35355"/>
    <cellStyle name="Обычный 2 4 3 4 3 3" xfId="7627"/>
    <cellStyle name="Обычный 2 4 3 4 3 3 2" xfId="17577"/>
    <cellStyle name="Обычный 2 4 3 4 3 3 2 2" xfId="47432"/>
    <cellStyle name="Обычный 2 4 3 4 3 3 3" xfId="27527"/>
    <cellStyle name="Обычный 2 4 3 4 3 3 3 2" xfId="57382"/>
    <cellStyle name="Обычный 2 4 3 4 3 3 4" xfId="37482"/>
    <cellStyle name="Обычный 2 4 3 4 3 4" xfId="10942"/>
    <cellStyle name="Обычный 2 4 3 4 3 4 2" xfId="40797"/>
    <cellStyle name="Обычный 2 4 3 4 3 5" xfId="20891"/>
    <cellStyle name="Обычный 2 4 3 4 3 5 2" xfId="50746"/>
    <cellStyle name="Обычный 2 4 3 4 3 6" xfId="30846"/>
    <cellStyle name="Обычный 2 4 3 4 4" xfId="3819"/>
    <cellStyle name="Обычный 2 4 3 4 4 2" xfId="13771"/>
    <cellStyle name="Обычный 2 4 3 4 4 2 2" xfId="43626"/>
    <cellStyle name="Обычный 2 4 3 4 4 3" xfId="23721"/>
    <cellStyle name="Обычный 2 4 3 4 4 3 2" xfId="53576"/>
    <cellStyle name="Обычный 2 4 3 4 4 4" xfId="33676"/>
    <cellStyle name="Обычный 2 4 3 4 5" xfId="7624"/>
    <cellStyle name="Обычный 2 4 3 4 5 2" xfId="17574"/>
    <cellStyle name="Обычный 2 4 3 4 5 2 2" xfId="47429"/>
    <cellStyle name="Обычный 2 4 3 4 5 3" xfId="27524"/>
    <cellStyle name="Обычный 2 4 3 4 5 3 2" xfId="57379"/>
    <cellStyle name="Обычный 2 4 3 4 5 4" xfId="37479"/>
    <cellStyle name="Обычный 2 4 3 4 6" xfId="10939"/>
    <cellStyle name="Обычный 2 4 3 4 6 2" xfId="40794"/>
    <cellStyle name="Обычный 2 4 3 4 7" xfId="20888"/>
    <cellStyle name="Обычный 2 4 3 4 7 2" xfId="50743"/>
    <cellStyle name="Обычный 2 4 3 4 8" xfId="30843"/>
    <cellStyle name="Обычный 2 4 3 5" xfId="982"/>
    <cellStyle name="Обычный 2 4 3 5 2" xfId="983"/>
    <cellStyle name="Обычный 2 4 3 5 2 2" xfId="984"/>
    <cellStyle name="Обычный 2 4 3 5 2 2 2" xfId="5499"/>
    <cellStyle name="Обычный 2 4 3 5 2 2 2 2" xfId="15451"/>
    <cellStyle name="Обычный 2 4 3 5 2 2 2 2 2" xfId="45306"/>
    <cellStyle name="Обычный 2 4 3 5 2 2 2 3" xfId="25401"/>
    <cellStyle name="Обычный 2 4 3 5 2 2 2 3 2" xfId="55256"/>
    <cellStyle name="Обычный 2 4 3 5 2 2 2 4" xfId="35356"/>
    <cellStyle name="Обычный 2 4 3 5 2 2 3" xfId="7630"/>
    <cellStyle name="Обычный 2 4 3 5 2 2 3 2" xfId="17580"/>
    <cellStyle name="Обычный 2 4 3 5 2 2 3 2 2" xfId="47435"/>
    <cellStyle name="Обычный 2 4 3 5 2 2 3 3" xfId="27530"/>
    <cellStyle name="Обычный 2 4 3 5 2 2 3 3 2" xfId="57385"/>
    <cellStyle name="Обычный 2 4 3 5 2 2 3 4" xfId="37485"/>
    <cellStyle name="Обычный 2 4 3 5 2 2 4" xfId="10945"/>
    <cellStyle name="Обычный 2 4 3 5 2 2 4 2" xfId="40800"/>
    <cellStyle name="Обычный 2 4 3 5 2 2 5" xfId="20894"/>
    <cellStyle name="Обычный 2 4 3 5 2 2 5 2" xfId="50749"/>
    <cellStyle name="Обычный 2 4 3 5 2 2 6" xfId="30849"/>
    <cellStyle name="Обычный 2 4 3 5 2 3" xfId="4906"/>
    <cellStyle name="Обычный 2 4 3 5 2 3 2" xfId="14858"/>
    <cellStyle name="Обычный 2 4 3 5 2 3 2 2" xfId="44713"/>
    <cellStyle name="Обычный 2 4 3 5 2 3 3" xfId="24808"/>
    <cellStyle name="Обычный 2 4 3 5 2 3 3 2" xfId="54663"/>
    <cellStyle name="Обычный 2 4 3 5 2 3 4" xfId="34763"/>
    <cellStyle name="Обычный 2 4 3 5 2 4" xfId="7629"/>
    <cellStyle name="Обычный 2 4 3 5 2 4 2" xfId="17579"/>
    <cellStyle name="Обычный 2 4 3 5 2 4 2 2" xfId="47434"/>
    <cellStyle name="Обычный 2 4 3 5 2 4 3" xfId="27529"/>
    <cellStyle name="Обычный 2 4 3 5 2 4 3 2" xfId="57384"/>
    <cellStyle name="Обычный 2 4 3 5 2 4 4" xfId="37484"/>
    <cellStyle name="Обычный 2 4 3 5 2 5" xfId="10944"/>
    <cellStyle name="Обычный 2 4 3 5 2 5 2" xfId="40799"/>
    <cellStyle name="Обычный 2 4 3 5 2 6" xfId="20893"/>
    <cellStyle name="Обычный 2 4 3 5 2 6 2" xfId="50748"/>
    <cellStyle name="Обычный 2 4 3 5 2 7" xfId="30848"/>
    <cellStyle name="Обычный 2 4 3 5 3" xfId="985"/>
    <cellStyle name="Обычный 2 4 3 5 3 2" xfId="5500"/>
    <cellStyle name="Обычный 2 4 3 5 3 2 2" xfId="15452"/>
    <cellStyle name="Обычный 2 4 3 5 3 2 2 2" xfId="45307"/>
    <cellStyle name="Обычный 2 4 3 5 3 2 3" xfId="25402"/>
    <cellStyle name="Обычный 2 4 3 5 3 2 3 2" xfId="55257"/>
    <cellStyle name="Обычный 2 4 3 5 3 2 4" xfId="35357"/>
    <cellStyle name="Обычный 2 4 3 5 3 3" xfId="7631"/>
    <cellStyle name="Обычный 2 4 3 5 3 3 2" xfId="17581"/>
    <cellStyle name="Обычный 2 4 3 5 3 3 2 2" xfId="47436"/>
    <cellStyle name="Обычный 2 4 3 5 3 3 3" xfId="27531"/>
    <cellStyle name="Обычный 2 4 3 5 3 3 3 2" xfId="57386"/>
    <cellStyle name="Обычный 2 4 3 5 3 3 4" xfId="37486"/>
    <cellStyle name="Обычный 2 4 3 5 3 4" xfId="10946"/>
    <cellStyle name="Обычный 2 4 3 5 3 4 2" xfId="40801"/>
    <cellStyle name="Обычный 2 4 3 5 3 5" xfId="20895"/>
    <cellStyle name="Обычный 2 4 3 5 3 5 2" xfId="50750"/>
    <cellStyle name="Обычный 2 4 3 5 3 6" xfId="30850"/>
    <cellStyle name="Обычный 2 4 3 5 4" xfId="4083"/>
    <cellStyle name="Обычный 2 4 3 5 4 2" xfId="14035"/>
    <cellStyle name="Обычный 2 4 3 5 4 2 2" xfId="43890"/>
    <cellStyle name="Обычный 2 4 3 5 4 3" xfId="23985"/>
    <cellStyle name="Обычный 2 4 3 5 4 3 2" xfId="53840"/>
    <cellStyle name="Обычный 2 4 3 5 4 4" xfId="33940"/>
    <cellStyle name="Обычный 2 4 3 5 5" xfId="7628"/>
    <cellStyle name="Обычный 2 4 3 5 5 2" xfId="17578"/>
    <cellStyle name="Обычный 2 4 3 5 5 2 2" xfId="47433"/>
    <cellStyle name="Обычный 2 4 3 5 5 3" xfId="27528"/>
    <cellStyle name="Обычный 2 4 3 5 5 3 2" xfId="57383"/>
    <cellStyle name="Обычный 2 4 3 5 5 4" xfId="37483"/>
    <cellStyle name="Обычный 2 4 3 5 6" xfId="10943"/>
    <cellStyle name="Обычный 2 4 3 5 6 2" xfId="40798"/>
    <cellStyle name="Обычный 2 4 3 5 7" xfId="20892"/>
    <cellStyle name="Обычный 2 4 3 5 7 2" xfId="50747"/>
    <cellStyle name="Обычный 2 4 3 5 8" xfId="30847"/>
    <cellStyle name="Обычный 2 4 3 6" xfId="986"/>
    <cellStyle name="Обычный 2 4 3 6 2" xfId="987"/>
    <cellStyle name="Обычный 2 4 3 6 2 2" xfId="988"/>
    <cellStyle name="Обычный 2 4 3 6 2 2 2" xfId="5501"/>
    <cellStyle name="Обычный 2 4 3 6 2 2 2 2" xfId="15453"/>
    <cellStyle name="Обычный 2 4 3 6 2 2 2 2 2" xfId="45308"/>
    <cellStyle name="Обычный 2 4 3 6 2 2 2 3" xfId="25403"/>
    <cellStyle name="Обычный 2 4 3 6 2 2 2 3 2" xfId="55258"/>
    <cellStyle name="Обычный 2 4 3 6 2 2 2 4" xfId="35358"/>
    <cellStyle name="Обычный 2 4 3 6 2 2 3" xfId="7634"/>
    <cellStyle name="Обычный 2 4 3 6 2 2 3 2" xfId="17584"/>
    <cellStyle name="Обычный 2 4 3 6 2 2 3 2 2" xfId="47439"/>
    <cellStyle name="Обычный 2 4 3 6 2 2 3 3" xfId="27534"/>
    <cellStyle name="Обычный 2 4 3 6 2 2 3 3 2" xfId="57389"/>
    <cellStyle name="Обычный 2 4 3 6 2 2 3 4" xfId="37489"/>
    <cellStyle name="Обычный 2 4 3 6 2 2 4" xfId="10949"/>
    <cellStyle name="Обычный 2 4 3 6 2 2 4 2" xfId="40804"/>
    <cellStyle name="Обычный 2 4 3 6 2 2 5" xfId="20898"/>
    <cellStyle name="Обычный 2 4 3 6 2 2 5 2" xfId="50753"/>
    <cellStyle name="Обычный 2 4 3 6 2 2 6" xfId="30853"/>
    <cellStyle name="Обычный 2 4 3 6 2 3" xfId="4993"/>
    <cellStyle name="Обычный 2 4 3 6 2 3 2" xfId="14945"/>
    <cellStyle name="Обычный 2 4 3 6 2 3 2 2" xfId="44800"/>
    <cellStyle name="Обычный 2 4 3 6 2 3 3" xfId="24895"/>
    <cellStyle name="Обычный 2 4 3 6 2 3 3 2" xfId="54750"/>
    <cellStyle name="Обычный 2 4 3 6 2 3 4" xfId="34850"/>
    <cellStyle name="Обычный 2 4 3 6 2 4" xfId="7633"/>
    <cellStyle name="Обычный 2 4 3 6 2 4 2" xfId="17583"/>
    <cellStyle name="Обычный 2 4 3 6 2 4 2 2" xfId="47438"/>
    <cellStyle name="Обычный 2 4 3 6 2 4 3" xfId="27533"/>
    <cellStyle name="Обычный 2 4 3 6 2 4 3 2" xfId="57388"/>
    <cellStyle name="Обычный 2 4 3 6 2 4 4" xfId="37488"/>
    <cellStyle name="Обычный 2 4 3 6 2 5" xfId="10948"/>
    <cellStyle name="Обычный 2 4 3 6 2 5 2" xfId="40803"/>
    <cellStyle name="Обычный 2 4 3 6 2 6" xfId="20897"/>
    <cellStyle name="Обычный 2 4 3 6 2 6 2" xfId="50752"/>
    <cellStyle name="Обычный 2 4 3 6 2 7" xfId="30852"/>
    <cellStyle name="Обычный 2 4 3 6 3" xfId="989"/>
    <cellStyle name="Обычный 2 4 3 6 3 2" xfId="5502"/>
    <cellStyle name="Обычный 2 4 3 6 3 2 2" xfId="15454"/>
    <cellStyle name="Обычный 2 4 3 6 3 2 2 2" xfId="45309"/>
    <cellStyle name="Обычный 2 4 3 6 3 2 3" xfId="25404"/>
    <cellStyle name="Обычный 2 4 3 6 3 2 3 2" xfId="55259"/>
    <cellStyle name="Обычный 2 4 3 6 3 2 4" xfId="35359"/>
    <cellStyle name="Обычный 2 4 3 6 3 3" xfId="7635"/>
    <cellStyle name="Обычный 2 4 3 6 3 3 2" xfId="17585"/>
    <cellStyle name="Обычный 2 4 3 6 3 3 2 2" xfId="47440"/>
    <cellStyle name="Обычный 2 4 3 6 3 3 3" xfId="27535"/>
    <cellStyle name="Обычный 2 4 3 6 3 3 3 2" xfId="57390"/>
    <cellStyle name="Обычный 2 4 3 6 3 3 4" xfId="37490"/>
    <cellStyle name="Обычный 2 4 3 6 3 4" xfId="10950"/>
    <cellStyle name="Обычный 2 4 3 6 3 4 2" xfId="40805"/>
    <cellStyle name="Обычный 2 4 3 6 3 5" xfId="20899"/>
    <cellStyle name="Обычный 2 4 3 6 3 5 2" xfId="50754"/>
    <cellStyle name="Обычный 2 4 3 6 3 6" xfId="30854"/>
    <cellStyle name="Обычный 2 4 3 6 4" xfId="4170"/>
    <cellStyle name="Обычный 2 4 3 6 4 2" xfId="14122"/>
    <cellStyle name="Обычный 2 4 3 6 4 2 2" xfId="43977"/>
    <cellStyle name="Обычный 2 4 3 6 4 3" xfId="24072"/>
    <cellStyle name="Обычный 2 4 3 6 4 3 2" xfId="53927"/>
    <cellStyle name="Обычный 2 4 3 6 4 4" xfId="34027"/>
    <cellStyle name="Обычный 2 4 3 6 5" xfId="7632"/>
    <cellStyle name="Обычный 2 4 3 6 5 2" xfId="17582"/>
    <cellStyle name="Обычный 2 4 3 6 5 2 2" xfId="47437"/>
    <cellStyle name="Обычный 2 4 3 6 5 3" xfId="27532"/>
    <cellStyle name="Обычный 2 4 3 6 5 3 2" xfId="57387"/>
    <cellStyle name="Обычный 2 4 3 6 5 4" xfId="37487"/>
    <cellStyle name="Обычный 2 4 3 6 6" xfId="10947"/>
    <cellStyle name="Обычный 2 4 3 6 6 2" xfId="40802"/>
    <cellStyle name="Обычный 2 4 3 6 7" xfId="20896"/>
    <cellStyle name="Обычный 2 4 3 6 7 2" xfId="50751"/>
    <cellStyle name="Обычный 2 4 3 6 8" xfId="30851"/>
    <cellStyle name="Обычный 2 4 3 7" xfId="990"/>
    <cellStyle name="Обычный 2 4 3 7 2" xfId="991"/>
    <cellStyle name="Обычный 2 4 3 7 2 2" xfId="5503"/>
    <cellStyle name="Обычный 2 4 3 7 2 2 2" xfId="15455"/>
    <cellStyle name="Обычный 2 4 3 7 2 2 2 2" xfId="45310"/>
    <cellStyle name="Обычный 2 4 3 7 2 2 3" xfId="25405"/>
    <cellStyle name="Обычный 2 4 3 7 2 2 3 2" xfId="55260"/>
    <cellStyle name="Обычный 2 4 3 7 2 2 4" xfId="35360"/>
    <cellStyle name="Обычный 2 4 3 7 2 3" xfId="7637"/>
    <cellStyle name="Обычный 2 4 3 7 2 3 2" xfId="17587"/>
    <cellStyle name="Обычный 2 4 3 7 2 3 2 2" xfId="47442"/>
    <cellStyle name="Обычный 2 4 3 7 2 3 3" xfId="27537"/>
    <cellStyle name="Обычный 2 4 3 7 2 3 3 2" xfId="57392"/>
    <cellStyle name="Обычный 2 4 3 7 2 3 4" xfId="37492"/>
    <cellStyle name="Обычный 2 4 3 7 2 4" xfId="10952"/>
    <cellStyle name="Обычный 2 4 3 7 2 4 2" xfId="40807"/>
    <cellStyle name="Обычный 2 4 3 7 2 5" xfId="20901"/>
    <cellStyle name="Обычный 2 4 3 7 2 5 2" xfId="50756"/>
    <cellStyle name="Обычный 2 4 3 7 2 6" xfId="30856"/>
    <cellStyle name="Обычный 2 4 3 7 3" xfId="4297"/>
    <cellStyle name="Обычный 2 4 3 7 3 2" xfId="14249"/>
    <cellStyle name="Обычный 2 4 3 7 3 2 2" xfId="44104"/>
    <cellStyle name="Обычный 2 4 3 7 3 3" xfId="24199"/>
    <cellStyle name="Обычный 2 4 3 7 3 3 2" xfId="54054"/>
    <cellStyle name="Обычный 2 4 3 7 3 4" xfId="34154"/>
    <cellStyle name="Обычный 2 4 3 7 4" xfId="7636"/>
    <cellStyle name="Обычный 2 4 3 7 4 2" xfId="17586"/>
    <cellStyle name="Обычный 2 4 3 7 4 2 2" xfId="47441"/>
    <cellStyle name="Обычный 2 4 3 7 4 3" xfId="27536"/>
    <cellStyle name="Обычный 2 4 3 7 4 3 2" xfId="57391"/>
    <cellStyle name="Обычный 2 4 3 7 4 4" xfId="37491"/>
    <cellStyle name="Обычный 2 4 3 7 5" xfId="10951"/>
    <cellStyle name="Обычный 2 4 3 7 5 2" xfId="40806"/>
    <cellStyle name="Обычный 2 4 3 7 6" xfId="20900"/>
    <cellStyle name="Обычный 2 4 3 7 6 2" xfId="50755"/>
    <cellStyle name="Обычный 2 4 3 7 7" xfId="30855"/>
    <cellStyle name="Обычный 2 4 3 8" xfId="992"/>
    <cellStyle name="Обычный 2 4 3 8 2" xfId="5504"/>
    <cellStyle name="Обычный 2 4 3 8 2 2" xfId="15456"/>
    <cellStyle name="Обычный 2 4 3 8 2 2 2" xfId="45311"/>
    <cellStyle name="Обычный 2 4 3 8 2 3" xfId="25406"/>
    <cellStyle name="Обычный 2 4 3 8 2 3 2" xfId="55261"/>
    <cellStyle name="Обычный 2 4 3 8 2 4" xfId="35361"/>
    <cellStyle name="Обычный 2 4 3 8 3" xfId="7638"/>
    <cellStyle name="Обычный 2 4 3 8 3 2" xfId="17588"/>
    <cellStyle name="Обычный 2 4 3 8 3 2 2" xfId="47443"/>
    <cellStyle name="Обычный 2 4 3 8 3 3" xfId="27538"/>
    <cellStyle name="Обычный 2 4 3 8 3 3 2" xfId="57393"/>
    <cellStyle name="Обычный 2 4 3 8 3 4" xfId="37493"/>
    <cellStyle name="Обычный 2 4 3 8 4" xfId="10953"/>
    <cellStyle name="Обычный 2 4 3 8 4 2" xfId="40808"/>
    <cellStyle name="Обычный 2 4 3 8 5" xfId="20902"/>
    <cellStyle name="Обычный 2 4 3 8 5 2" xfId="50757"/>
    <cellStyle name="Обычный 2 4 3 8 6" xfId="30857"/>
    <cellStyle name="Обычный 2 4 3 9" xfId="3474"/>
    <cellStyle name="Обычный 2 4 3 9 2" xfId="13426"/>
    <cellStyle name="Обычный 2 4 3 9 2 2" xfId="43281"/>
    <cellStyle name="Обычный 2 4 3 9 3" xfId="23376"/>
    <cellStyle name="Обычный 2 4 3 9 3 2" xfId="53231"/>
    <cellStyle name="Обычный 2 4 3 9 4" xfId="33331"/>
    <cellStyle name="Обычный 2 4 4" xfId="993"/>
    <cellStyle name="Обычный 2 4 4 10" xfId="7639"/>
    <cellStyle name="Обычный 2 4 4 10 2" xfId="17589"/>
    <cellStyle name="Обычный 2 4 4 10 2 2" xfId="47444"/>
    <cellStyle name="Обычный 2 4 4 10 3" xfId="27539"/>
    <cellStyle name="Обычный 2 4 4 10 3 2" xfId="57394"/>
    <cellStyle name="Обычный 2 4 4 10 4" xfId="37494"/>
    <cellStyle name="Обычный 2 4 4 11" xfId="10954"/>
    <cellStyle name="Обычный 2 4 4 11 2" xfId="40809"/>
    <cellStyle name="Обычный 2 4 4 12" xfId="20903"/>
    <cellStyle name="Обычный 2 4 4 12 2" xfId="50758"/>
    <cellStyle name="Обычный 2 4 4 13" xfId="30858"/>
    <cellStyle name="Обычный 2 4 4 2" xfId="994"/>
    <cellStyle name="Обычный 2 4 4 2 2" xfId="995"/>
    <cellStyle name="Обычный 2 4 4 2 2 2" xfId="996"/>
    <cellStyle name="Обычный 2 4 4 2 2 2 2" xfId="997"/>
    <cellStyle name="Обычный 2 4 4 2 2 2 2 2" xfId="5505"/>
    <cellStyle name="Обычный 2 4 4 2 2 2 2 2 2" xfId="15457"/>
    <cellStyle name="Обычный 2 4 4 2 2 2 2 2 2 2" xfId="45312"/>
    <cellStyle name="Обычный 2 4 4 2 2 2 2 2 3" xfId="25407"/>
    <cellStyle name="Обычный 2 4 4 2 2 2 2 2 3 2" xfId="55262"/>
    <cellStyle name="Обычный 2 4 4 2 2 2 2 2 4" xfId="35362"/>
    <cellStyle name="Обычный 2 4 4 2 2 2 2 3" xfId="7643"/>
    <cellStyle name="Обычный 2 4 4 2 2 2 2 3 2" xfId="17593"/>
    <cellStyle name="Обычный 2 4 4 2 2 2 2 3 2 2" xfId="47448"/>
    <cellStyle name="Обычный 2 4 4 2 2 2 2 3 3" xfId="27543"/>
    <cellStyle name="Обычный 2 4 4 2 2 2 2 3 3 2" xfId="57398"/>
    <cellStyle name="Обычный 2 4 4 2 2 2 2 3 4" xfId="37498"/>
    <cellStyle name="Обычный 2 4 4 2 2 2 2 4" xfId="10958"/>
    <cellStyle name="Обычный 2 4 4 2 2 2 2 4 2" xfId="40813"/>
    <cellStyle name="Обычный 2 4 4 2 2 2 2 5" xfId="20907"/>
    <cellStyle name="Обычный 2 4 4 2 2 2 2 5 2" xfId="50762"/>
    <cellStyle name="Обычный 2 4 4 2 2 2 2 6" xfId="30862"/>
    <cellStyle name="Обычный 2 4 4 2 2 2 3" xfId="4646"/>
    <cellStyle name="Обычный 2 4 4 2 2 2 3 2" xfId="14598"/>
    <cellStyle name="Обычный 2 4 4 2 2 2 3 2 2" xfId="44453"/>
    <cellStyle name="Обычный 2 4 4 2 2 2 3 3" xfId="24548"/>
    <cellStyle name="Обычный 2 4 4 2 2 2 3 3 2" xfId="54403"/>
    <cellStyle name="Обычный 2 4 4 2 2 2 3 4" xfId="34503"/>
    <cellStyle name="Обычный 2 4 4 2 2 2 4" xfId="7642"/>
    <cellStyle name="Обычный 2 4 4 2 2 2 4 2" xfId="17592"/>
    <cellStyle name="Обычный 2 4 4 2 2 2 4 2 2" xfId="47447"/>
    <cellStyle name="Обычный 2 4 4 2 2 2 4 3" xfId="27542"/>
    <cellStyle name="Обычный 2 4 4 2 2 2 4 3 2" xfId="57397"/>
    <cellStyle name="Обычный 2 4 4 2 2 2 4 4" xfId="37497"/>
    <cellStyle name="Обычный 2 4 4 2 2 2 5" xfId="10957"/>
    <cellStyle name="Обычный 2 4 4 2 2 2 5 2" xfId="40812"/>
    <cellStyle name="Обычный 2 4 4 2 2 2 6" xfId="20906"/>
    <cellStyle name="Обычный 2 4 4 2 2 2 6 2" xfId="50761"/>
    <cellStyle name="Обычный 2 4 4 2 2 2 7" xfId="30861"/>
    <cellStyle name="Обычный 2 4 4 2 2 3" xfId="998"/>
    <cellStyle name="Обычный 2 4 4 2 2 3 2" xfId="5506"/>
    <cellStyle name="Обычный 2 4 4 2 2 3 2 2" xfId="15458"/>
    <cellStyle name="Обычный 2 4 4 2 2 3 2 2 2" xfId="45313"/>
    <cellStyle name="Обычный 2 4 4 2 2 3 2 3" xfId="25408"/>
    <cellStyle name="Обычный 2 4 4 2 2 3 2 3 2" xfId="55263"/>
    <cellStyle name="Обычный 2 4 4 2 2 3 2 4" xfId="35363"/>
    <cellStyle name="Обычный 2 4 4 2 2 3 3" xfId="7644"/>
    <cellStyle name="Обычный 2 4 4 2 2 3 3 2" xfId="17594"/>
    <cellStyle name="Обычный 2 4 4 2 2 3 3 2 2" xfId="47449"/>
    <cellStyle name="Обычный 2 4 4 2 2 3 3 3" xfId="27544"/>
    <cellStyle name="Обычный 2 4 4 2 2 3 3 3 2" xfId="57399"/>
    <cellStyle name="Обычный 2 4 4 2 2 3 3 4" xfId="37499"/>
    <cellStyle name="Обычный 2 4 4 2 2 3 4" xfId="10959"/>
    <cellStyle name="Обычный 2 4 4 2 2 3 4 2" xfId="40814"/>
    <cellStyle name="Обычный 2 4 4 2 2 3 5" xfId="20908"/>
    <cellStyle name="Обычный 2 4 4 2 2 3 5 2" xfId="50763"/>
    <cellStyle name="Обычный 2 4 4 2 2 3 6" xfId="30863"/>
    <cellStyle name="Обычный 2 4 4 2 2 4" xfId="3823"/>
    <cellStyle name="Обычный 2 4 4 2 2 4 2" xfId="13775"/>
    <cellStyle name="Обычный 2 4 4 2 2 4 2 2" xfId="43630"/>
    <cellStyle name="Обычный 2 4 4 2 2 4 3" xfId="23725"/>
    <cellStyle name="Обычный 2 4 4 2 2 4 3 2" xfId="53580"/>
    <cellStyle name="Обычный 2 4 4 2 2 4 4" xfId="33680"/>
    <cellStyle name="Обычный 2 4 4 2 2 5" xfId="7641"/>
    <cellStyle name="Обычный 2 4 4 2 2 5 2" xfId="17591"/>
    <cellStyle name="Обычный 2 4 4 2 2 5 2 2" xfId="47446"/>
    <cellStyle name="Обычный 2 4 4 2 2 5 3" xfId="27541"/>
    <cellStyle name="Обычный 2 4 4 2 2 5 3 2" xfId="57396"/>
    <cellStyle name="Обычный 2 4 4 2 2 5 4" xfId="37496"/>
    <cellStyle name="Обычный 2 4 4 2 2 6" xfId="10956"/>
    <cellStyle name="Обычный 2 4 4 2 2 6 2" xfId="40811"/>
    <cellStyle name="Обычный 2 4 4 2 2 7" xfId="20905"/>
    <cellStyle name="Обычный 2 4 4 2 2 7 2" xfId="50760"/>
    <cellStyle name="Обычный 2 4 4 2 2 8" xfId="30860"/>
    <cellStyle name="Обычный 2 4 4 2 3" xfId="999"/>
    <cellStyle name="Обычный 2 4 4 2 3 2" xfId="1000"/>
    <cellStyle name="Обычный 2 4 4 2 3 2 2" xfId="5507"/>
    <cellStyle name="Обычный 2 4 4 2 3 2 2 2" xfId="15459"/>
    <cellStyle name="Обычный 2 4 4 2 3 2 2 2 2" xfId="45314"/>
    <cellStyle name="Обычный 2 4 4 2 3 2 2 3" xfId="25409"/>
    <cellStyle name="Обычный 2 4 4 2 3 2 2 3 2" xfId="55264"/>
    <cellStyle name="Обычный 2 4 4 2 3 2 2 4" xfId="35364"/>
    <cellStyle name="Обычный 2 4 4 2 3 2 3" xfId="7646"/>
    <cellStyle name="Обычный 2 4 4 2 3 2 3 2" xfId="17596"/>
    <cellStyle name="Обычный 2 4 4 2 3 2 3 2 2" xfId="47451"/>
    <cellStyle name="Обычный 2 4 4 2 3 2 3 3" xfId="27546"/>
    <cellStyle name="Обычный 2 4 4 2 3 2 3 3 2" xfId="57401"/>
    <cellStyle name="Обычный 2 4 4 2 3 2 3 4" xfId="37501"/>
    <cellStyle name="Обычный 2 4 4 2 3 2 4" xfId="10961"/>
    <cellStyle name="Обычный 2 4 4 2 3 2 4 2" xfId="40816"/>
    <cellStyle name="Обычный 2 4 4 2 3 2 5" xfId="20910"/>
    <cellStyle name="Обычный 2 4 4 2 3 2 5 2" xfId="50765"/>
    <cellStyle name="Обычный 2 4 4 2 3 2 6" xfId="30865"/>
    <cellStyle name="Обычный 2 4 4 2 3 3" xfId="4429"/>
    <cellStyle name="Обычный 2 4 4 2 3 3 2" xfId="14381"/>
    <cellStyle name="Обычный 2 4 4 2 3 3 2 2" xfId="44236"/>
    <cellStyle name="Обычный 2 4 4 2 3 3 3" xfId="24331"/>
    <cellStyle name="Обычный 2 4 4 2 3 3 3 2" xfId="54186"/>
    <cellStyle name="Обычный 2 4 4 2 3 3 4" xfId="34286"/>
    <cellStyle name="Обычный 2 4 4 2 3 4" xfId="7645"/>
    <cellStyle name="Обычный 2 4 4 2 3 4 2" xfId="17595"/>
    <cellStyle name="Обычный 2 4 4 2 3 4 2 2" xfId="47450"/>
    <cellStyle name="Обычный 2 4 4 2 3 4 3" xfId="27545"/>
    <cellStyle name="Обычный 2 4 4 2 3 4 3 2" xfId="57400"/>
    <cellStyle name="Обычный 2 4 4 2 3 4 4" xfId="37500"/>
    <cellStyle name="Обычный 2 4 4 2 3 5" xfId="10960"/>
    <cellStyle name="Обычный 2 4 4 2 3 5 2" xfId="40815"/>
    <cellStyle name="Обычный 2 4 4 2 3 6" xfId="20909"/>
    <cellStyle name="Обычный 2 4 4 2 3 6 2" xfId="50764"/>
    <cellStyle name="Обычный 2 4 4 2 3 7" xfId="30864"/>
    <cellStyle name="Обычный 2 4 4 2 4" xfId="1001"/>
    <cellStyle name="Обычный 2 4 4 2 4 2" xfId="5508"/>
    <cellStyle name="Обычный 2 4 4 2 4 2 2" xfId="15460"/>
    <cellStyle name="Обычный 2 4 4 2 4 2 2 2" xfId="45315"/>
    <cellStyle name="Обычный 2 4 4 2 4 2 3" xfId="25410"/>
    <cellStyle name="Обычный 2 4 4 2 4 2 3 2" xfId="55265"/>
    <cellStyle name="Обычный 2 4 4 2 4 2 4" xfId="35365"/>
    <cellStyle name="Обычный 2 4 4 2 4 3" xfId="7647"/>
    <cellStyle name="Обычный 2 4 4 2 4 3 2" xfId="17597"/>
    <cellStyle name="Обычный 2 4 4 2 4 3 2 2" xfId="47452"/>
    <cellStyle name="Обычный 2 4 4 2 4 3 3" xfId="27547"/>
    <cellStyle name="Обычный 2 4 4 2 4 3 3 2" xfId="57402"/>
    <cellStyle name="Обычный 2 4 4 2 4 3 4" xfId="37502"/>
    <cellStyle name="Обычный 2 4 4 2 4 4" xfId="10962"/>
    <cellStyle name="Обычный 2 4 4 2 4 4 2" xfId="40817"/>
    <cellStyle name="Обычный 2 4 4 2 4 5" xfId="20911"/>
    <cellStyle name="Обычный 2 4 4 2 4 5 2" xfId="50766"/>
    <cellStyle name="Обычный 2 4 4 2 4 6" xfId="30866"/>
    <cellStyle name="Обычный 2 4 4 2 5" xfId="3606"/>
    <cellStyle name="Обычный 2 4 4 2 5 2" xfId="13558"/>
    <cellStyle name="Обычный 2 4 4 2 5 2 2" xfId="43413"/>
    <cellStyle name="Обычный 2 4 4 2 5 3" xfId="23508"/>
    <cellStyle name="Обычный 2 4 4 2 5 3 2" xfId="53363"/>
    <cellStyle name="Обычный 2 4 4 2 5 4" xfId="33463"/>
    <cellStyle name="Обычный 2 4 4 2 6" xfId="7640"/>
    <cellStyle name="Обычный 2 4 4 2 6 2" xfId="17590"/>
    <cellStyle name="Обычный 2 4 4 2 6 2 2" xfId="47445"/>
    <cellStyle name="Обычный 2 4 4 2 6 3" xfId="27540"/>
    <cellStyle name="Обычный 2 4 4 2 6 3 2" xfId="57395"/>
    <cellStyle name="Обычный 2 4 4 2 6 4" xfId="37495"/>
    <cellStyle name="Обычный 2 4 4 2 7" xfId="10955"/>
    <cellStyle name="Обычный 2 4 4 2 7 2" xfId="40810"/>
    <cellStyle name="Обычный 2 4 4 2 8" xfId="20904"/>
    <cellStyle name="Обычный 2 4 4 2 8 2" xfId="50759"/>
    <cellStyle name="Обычный 2 4 4 2 9" xfId="30859"/>
    <cellStyle name="Обычный 2 4 4 3" xfId="1002"/>
    <cellStyle name="Обычный 2 4 4 3 2" xfId="1003"/>
    <cellStyle name="Обычный 2 4 4 3 2 2" xfId="1004"/>
    <cellStyle name="Обычный 2 4 4 3 2 2 2" xfId="1005"/>
    <cellStyle name="Обычный 2 4 4 3 2 2 2 2" xfId="5509"/>
    <cellStyle name="Обычный 2 4 4 3 2 2 2 2 2" xfId="15461"/>
    <cellStyle name="Обычный 2 4 4 3 2 2 2 2 2 2" xfId="45316"/>
    <cellStyle name="Обычный 2 4 4 3 2 2 2 2 3" xfId="25411"/>
    <cellStyle name="Обычный 2 4 4 3 2 2 2 2 3 2" xfId="55266"/>
    <cellStyle name="Обычный 2 4 4 3 2 2 2 2 4" xfId="35366"/>
    <cellStyle name="Обычный 2 4 4 3 2 2 2 3" xfId="7651"/>
    <cellStyle name="Обычный 2 4 4 3 2 2 2 3 2" xfId="17601"/>
    <cellStyle name="Обычный 2 4 4 3 2 2 2 3 2 2" xfId="47456"/>
    <cellStyle name="Обычный 2 4 4 3 2 2 2 3 3" xfId="27551"/>
    <cellStyle name="Обычный 2 4 4 3 2 2 2 3 3 2" xfId="57406"/>
    <cellStyle name="Обычный 2 4 4 3 2 2 2 3 4" xfId="37506"/>
    <cellStyle name="Обычный 2 4 4 3 2 2 2 4" xfId="10966"/>
    <cellStyle name="Обычный 2 4 4 3 2 2 2 4 2" xfId="40821"/>
    <cellStyle name="Обычный 2 4 4 3 2 2 2 5" xfId="20915"/>
    <cellStyle name="Обычный 2 4 4 3 2 2 2 5 2" xfId="50770"/>
    <cellStyle name="Обычный 2 4 4 3 2 2 2 6" xfId="30870"/>
    <cellStyle name="Обычный 2 4 4 3 2 2 3" xfId="4647"/>
    <cellStyle name="Обычный 2 4 4 3 2 2 3 2" xfId="14599"/>
    <cellStyle name="Обычный 2 4 4 3 2 2 3 2 2" xfId="44454"/>
    <cellStyle name="Обычный 2 4 4 3 2 2 3 3" xfId="24549"/>
    <cellStyle name="Обычный 2 4 4 3 2 2 3 3 2" xfId="54404"/>
    <cellStyle name="Обычный 2 4 4 3 2 2 3 4" xfId="34504"/>
    <cellStyle name="Обычный 2 4 4 3 2 2 4" xfId="7650"/>
    <cellStyle name="Обычный 2 4 4 3 2 2 4 2" xfId="17600"/>
    <cellStyle name="Обычный 2 4 4 3 2 2 4 2 2" xfId="47455"/>
    <cellStyle name="Обычный 2 4 4 3 2 2 4 3" xfId="27550"/>
    <cellStyle name="Обычный 2 4 4 3 2 2 4 3 2" xfId="57405"/>
    <cellStyle name="Обычный 2 4 4 3 2 2 4 4" xfId="37505"/>
    <cellStyle name="Обычный 2 4 4 3 2 2 5" xfId="10965"/>
    <cellStyle name="Обычный 2 4 4 3 2 2 5 2" xfId="40820"/>
    <cellStyle name="Обычный 2 4 4 3 2 2 6" xfId="20914"/>
    <cellStyle name="Обычный 2 4 4 3 2 2 6 2" xfId="50769"/>
    <cellStyle name="Обычный 2 4 4 3 2 2 7" xfId="30869"/>
    <cellStyle name="Обычный 2 4 4 3 2 3" xfId="1006"/>
    <cellStyle name="Обычный 2 4 4 3 2 3 2" xfId="5510"/>
    <cellStyle name="Обычный 2 4 4 3 2 3 2 2" xfId="15462"/>
    <cellStyle name="Обычный 2 4 4 3 2 3 2 2 2" xfId="45317"/>
    <cellStyle name="Обычный 2 4 4 3 2 3 2 3" xfId="25412"/>
    <cellStyle name="Обычный 2 4 4 3 2 3 2 3 2" xfId="55267"/>
    <cellStyle name="Обычный 2 4 4 3 2 3 2 4" xfId="35367"/>
    <cellStyle name="Обычный 2 4 4 3 2 3 3" xfId="7652"/>
    <cellStyle name="Обычный 2 4 4 3 2 3 3 2" xfId="17602"/>
    <cellStyle name="Обычный 2 4 4 3 2 3 3 2 2" xfId="47457"/>
    <cellStyle name="Обычный 2 4 4 3 2 3 3 3" xfId="27552"/>
    <cellStyle name="Обычный 2 4 4 3 2 3 3 3 2" xfId="57407"/>
    <cellStyle name="Обычный 2 4 4 3 2 3 3 4" xfId="37507"/>
    <cellStyle name="Обычный 2 4 4 3 2 3 4" xfId="10967"/>
    <cellStyle name="Обычный 2 4 4 3 2 3 4 2" xfId="40822"/>
    <cellStyle name="Обычный 2 4 4 3 2 3 5" xfId="20916"/>
    <cellStyle name="Обычный 2 4 4 3 2 3 5 2" xfId="50771"/>
    <cellStyle name="Обычный 2 4 4 3 2 3 6" xfId="30871"/>
    <cellStyle name="Обычный 2 4 4 3 2 4" xfId="3824"/>
    <cellStyle name="Обычный 2 4 4 3 2 4 2" xfId="13776"/>
    <cellStyle name="Обычный 2 4 4 3 2 4 2 2" xfId="43631"/>
    <cellStyle name="Обычный 2 4 4 3 2 4 3" xfId="23726"/>
    <cellStyle name="Обычный 2 4 4 3 2 4 3 2" xfId="53581"/>
    <cellStyle name="Обычный 2 4 4 3 2 4 4" xfId="33681"/>
    <cellStyle name="Обычный 2 4 4 3 2 5" xfId="7649"/>
    <cellStyle name="Обычный 2 4 4 3 2 5 2" xfId="17599"/>
    <cellStyle name="Обычный 2 4 4 3 2 5 2 2" xfId="47454"/>
    <cellStyle name="Обычный 2 4 4 3 2 5 3" xfId="27549"/>
    <cellStyle name="Обычный 2 4 4 3 2 5 3 2" xfId="57404"/>
    <cellStyle name="Обычный 2 4 4 3 2 5 4" xfId="37504"/>
    <cellStyle name="Обычный 2 4 4 3 2 6" xfId="10964"/>
    <cellStyle name="Обычный 2 4 4 3 2 6 2" xfId="40819"/>
    <cellStyle name="Обычный 2 4 4 3 2 7" xfId="20913"/>
    <cellStyle name="Обычный 2 4 4 3 2 7 2" xfId="50768"/>
    <cellStyle name="Обычный 2 4 4 3 2 8" xfId="30868"/>
    <cellStyle name="Обычный 2 4 4 3 3" xfId="1007"/>
    <cellStyle name="Обычный 2 4 4 3 3 2" xfId="1008"/>
    <cellStyle name="Обычный 2 4 4 3 3 2 2" xfId="5511"/>
    <cellStyle name="Обычный 2 4 4 3 3 2 2 2" xfId="15463"/>
    <cellStyle name="Обычный 2 4 4 3 3 2 2 2 2" xfId="45318"/>
    <cellStyle name="Обычный 2 4 4 3 3 2 2 3" xfId="25413"/>
    <cellStyle name="Обычный 2 4 4 3 3 2 2 3 2" xfId="55268"/>
    <cellStyle name="Обычный 2 4 4 3 3 2 2 4" xfId="35368"/>
    <cellStyle name="Обычный 2 4 4 3 3 2 3" xfId="7654"/>
    <cellStyle name="Обычный 2 4 4 3 3 2 3 2" xfId="17604"/>
    <cellStyle name="Обычный 2 4 4 3 3 2 3 2 2" xfId="47459"/>
    <cellStyle name="Обычный 2 4 4 3 3 2 3 3" xfId="27554"/>
    <cellStyle name="Обычный 2 4 4 3 3 2 3 3 2" xfId="57409"/>
    <cellStyle name="Обычный 2 4 4 3 3 2 3 4" xfId="37509"/>
    <cellStyle name="Обычный 2 4 4 3 3 2 4" xfId="10969"/>
    <cellStyle name="Обычный 2 4 4 3 3 2 4 2" xfId="40824"/>
    <cellStyle name="Обычный 2 4 4 3 3 2 5" xfId="20918"/>
    <cellStyle name="Обычный 2 4 4 3 3 2 5 2" xfId="50773"/>
    <cellStyle name="Обычный 2 4 4 3 3 2 6" xfId="30873"/>
    <cellStyle name="Обычный 2 4 4 3 3 3" xfId="4516"/>
    <cellStyle name="Обычный 2 4 4 3 3 3 2" xfId="14468"/>
    <cellStyle name="Обычный 2 4 4 3 3 3 2 2" xfId="44323"/>
    <cellStyle name="Обычный 2 4 4 3 3 3 3" xfId="24418"/>
    <cellStyle name="Обычный 2 4 4 3 3 3 3 2" xfId="54273"/>
    <cellStyle name="Обычный 2 4 4 3 3 3 4" xfId="34373"/>
    <cellStyle name="Обычный 2 4 4 3 3 4" xfId="7653"/>
    <cellStyle name="Обычный 2 4 4 3 3 4 2" xfId="17603"/>
    <cellStyle name="Обычный 2 4 4 3 3 4 2 2" xfId="47458"/>
    <cellStyle name="Обычный 2 4 4 3 3 4 3" xfId="27553"/>
    <cellStyle name="Обычный 2 4 4 3 3 4 3 2" xfId="57408"/>
    <cellStyle name="Обычный 2 4 4 3 3 4 4" xfId="37508"/>
    <cellStyle name="Обычный 2 4 4 3 3 5" xfId="10968"/>
    <cellStyle name="Обычный 2 4 4 3 3 5 2" xfId="40823"/>
    <cellStyle name="Обычный 2 4 4 3 3 6" xfId="20917"/>
    <cellStyle name="Обычный 2 4 4 3 3 6 2" xfId="50772"/>
    <cellStyle name="Обычный 2 4 4 3 3 7" xfId="30872"/>
    <cellStyle name="Обычный 2 4 4 3 4" xfId="1009"/>
    <cellStyle name="Обычный 2 4 4 3 4 2" xfId="5512"/>
    <cellStyle name="Обычный 2 4 4 3 4 2 2" xfId="15464"/>
    <cellStyle name="Обычный 2 4 4 3 4 2 2 2" xfId="45319"/>
    <cellStyle name="Обычный 2 4 4 3 4 2 3" xfId="25414"/>
    <cellStyle name="Обычный 2 4 4 3 4 2 3 2" xfId="55269"/>
    <cellStyle name="Обычный 2 4 4 3 4 2 4" xfId="35369"/>
    <cellStyle name="Обычный 2 4 4 3 4 3" xfId="7655"/>
    <cellStyle name="Обычный 2 4 4 3 4 3 2" xfId="17605"/>
    <cellStyle name="Обычный 2 4 4 3 4 3 2 2" xfId="47460"/>
    <cellStyle name="Обычный 2 4 4 3 4 3 3" xfId="27555"/>
    <cellStyle name="Обычный 2 4 4 3 4 3 3 2" xfId="57410"/>
    <cellStyle name="Обычный 2 4 4 3 4 3 4" xfId="37510"/>
    <cellStyle name="Обычный 2 4 4 3 4 4" xfId="10970"/>
    <cellStyle name="Обычный 2 4 4 3 4 4 2" xfId="40825"/>
    <cellStyle name="Обычный 2 4 4 3 4 5" xfId="20919"/>
    <cellStyle name="Обычный 2 4 4 3 4 5 2" xfId="50774"/>
    <cellStyle name="Обычный 2 4 4 3 4 6" xfId="30874"/>
    <cellStyle name="Обычный 2 4 4 3 5" xfId="3693"/>
    <cellStyle name="Обычный 2 4 4 3 5 2" xfId="13645"/>
    <cellStyle name="Обычный 2 4 4 3 5 2 2" xfId="43500"/>
    <cellStyle name="Обычный 2 4 4 3 5 3" xfId="23595"/>
    <cellStyle name="Обычный 2 4 4 3 5 3 2" xfId="53450"/>
    <cellStyle name="Обычный 2 4 4 3 5 4" xfId="33550"/>
    <cellStyle name="Обычный 2 4 4 3 6" xfId="7648"/>
    <cellStyle name="Обычный 2 4 4 3 6 2" xfId="17598"/>
    <cellStyle name="Обычный 2 4 4 3 6 2 2" xfId="47453"/>
    <cellStyle name="Обычный 2 4 4 3 6 3" xfId="27548"/>
    <cellStyle name="Обычный 2 4 4 3 6 3 2" xfId="57403"/>
    <cellStyle name="Обычный 2 4 4 3 6 4" xfId="37503"/>
    <cellStyle name="Обычный 2 4 4 3 7" xfId="10963"/>
    <cellStyle name="Обычный 2 4 4 3 7 2" xfId="40818"/>
    <cellStyle name="Обычный 2 4 4 3 8" xfId="20912"/>
    <cellStyle name="Обычный 2 4 4 3 8 2" xfId="50767"/>
    <cellStyle name="Обычный 2 4 4 3 9" xfId="30867"/>
    <cellStyle name="Обычный 2 4 4 4" xfId="1010"/>
    <cellStyle name="Обычный 2 4 4 4 2" xfId="1011"/>
    <cellStyle name="Обычный 2 4 4 4 2 2" xfId="1012"/>
    <cellStyle name="Обычный 2 4 4 4 2 2 2" xfId="5513"/>
    <cellStyle name="Обычный 2 4 4 4 2 2 2 2" xfId="15465"/>
    <cellStyle name="Обычный 2 4 4 4 2 2 2 2 2" xfId="45320"/>
    <cellStyle name="Обычный 2 4 4 4 2 2 2 3" xfId="25415"/>
    <cellStyle name="Обычный 2 4 4 4 2 2 2 3 2" xfId="55270"/>
    <cellStyle name="Обычный 2 4 4 4 2 2 2 4" xfId="35370"/>
    <cellStyle name="Обычный 2 4 4 4 2 2 3" xfId="7658"/>
    <cellStyle name="Обычный 2 4 4 4 2 2 3 2" xfId="17608"/>
    <cellStyle name="Обычный 2 4 4 4 2 2 3 2 2" xfId="47463"/>
    <cellStyle name="Обычный 2 4 4 4 2 2 3 3" xfId="27558"/>
    <cellStyle name="Обычный 2 4 4 4 2 2 3 3 2" xfId="57413"/>
    <cellStyle name="Обычный 2 4 4 4 2 2 3 4" xfId="37513"/>
    <cellStyle name="Обычный 2 4 4 4 2 2 4" xfId="10973"/>
    <cellStyle name="Обычный 2 4 4 4 2 2 4 2" xfId="40828"/>
    <cellStyle name="Обычный 2 4 4 4 2 2 5" xfId="20922"/>
    <cellStyle name="Обычный 2 4 4 4 2 2 5 2" xfId="50777"/>
    <cellStyle name="Обычный 2 4 4 4 2 2 6" xfId="30877"/>
    <cellStyle name="Обычный 2 4 4 4 2 3" xfId="4645"/>
    <cellStyle name="Обычный 2 4 4 4 2 3 2" xfId="14597"/>
    <cellStyle name="Обычный 2 4 4 4 2 3 2 2" xfId="44452"/>
    <cellStyle name="Обычный 2 4 4 4 2 3 3" xfId="24547"/>
    <cellStyle name="Обычный 2 4 4 4 2 3 3 2" xfId="54402"/>
    <cellStyle name="Обычный 2 4 4 4 2 3 4" xfId="34502"/>
    <cellStyle name="Обычный 2 4 4 4 2 4" xfId="7657"/>
    <cellStyle name="Обычный 2 4 4 4 2 4 2" xfId="17607"/>
    <cellStyle name="Обычный 2 4 4 4 2 4 2 2" xfId="47462"/>
    <cellStyle name="Обычный 2 4 4 4 2 4 3" xfId="27557"/>
    <cellStyle name="Обычный 2 4 4 4 2 4 3 2" xfId="57412"/>
    <cellStyle name="Обычный 2 4 4 4 2 4 4" xfId="37512"/>
    <cellStyle name="Обычный 2 4 4 4 2 5" xfId="10972"/>
    <cellStyle name="Обычный 2 4 4 4 2 5 2" xfId="40827"/>
    <cellStyle name="Обычный 2 4 4 4 2 6" xfId="20921"/>
    <cellStyle name="Обычный 2 4 4 4 2 6 2" xfId="50776"/>
    <cellStyle name="Обычный 2 4 4 4 2 7" xfId="30876"/>
    <cellStyle name="Обычный 2 4 4 4 3" xfId="1013"/>
    <cellStyle name="Обычный 2 4 4 4 3 2" xfId="5514"/>
    <cellStyle name="Обычный 2 4 4 4 3 2 2" xfId="15466"/>
    <cellStyle name="Обычный 2 4 4 4 3 2 2 2" xfId="45321"/>
    <cellStyle name="Обычный 2 4 4 4 3 2 3" xfId="25416"/>
    <cellStyle name="Обычный 2 4 4 4 3 2 3 2" xfId="55271"/>
    <cellStyle name="Обычный 2 4 4 4 3 2 4" xfId="35371"/>
    <cellStyle name="Обычный 2 4 4 4 3 3" xfId="7659"/>
    <cellStyle name="Обычный 2 4 4 4 3 3 2" xfId="17609"/>
    <cellStyle name="Обычный 2 4 4 4 3 3 2 2" xfId="47464"/>
    <cellStyle name="Обычный 2 4 4 4 3 3 3" xfId="27559"/>
    <cellStyle name="Обычный 2 4 4 4 3 3 3 2" xfId="57414"/>
    <cellStyle name="Обычный 2 4 4 4 3 3 4" xfId="37514"/>
    <cellStyle name="Обычный 2 4 4 4 3 4" xfId="10974"/>
    <cellStyle name="Обычный 2 4 4 4 3 4 2" xfId="40829"/>
    <cellStyle name="Обычный 2 4 4 4 3 5" xfId="20923"/>
    <cellStyle name="Обычный 2 4 4 4 3 5 2" xfId="50778"/>
    <cellStyle name="Обычный 2 4 4 4 3 6" xfId="30878"/>
    <cellStyle name="Обычный 2 4 4 4 4" xfId="3822"/>
    <cellStyle name="Обычный 2 4 4 4 4 2" xfId="13774"/>
    <cellStyle name="Обычный 2 4 4 4 4 2 2" xfId="43629"/>
    <cellStyle name="Обычный 2 4 4 4 4 3" xfId="23724"/>
    <cellStyle name="Обычный 2 4 4 4 4 3 2" xfId="53579"/>
    <cellStyle name="Обычный 2 4 4 4 4 4" xfId="33679"/>
    <cellStyle name="Обычный 2 4 4 4 5" xfId="7656"/>
    <cellStyle name="Обычный 2 4 4 4 5 2" xfId="17606"/>
    <cellStyle name="Обычный 2 4 4 4 5 2 2" xfId="47461"/>
    <cellStyle name="Обычный 2 4 4 4 5 3" xfId="27556"/>
    <cellStyle name="Обычный 2 4 4 4 5 3 2" xfId="57411"/>
    <cellStyle name="Обычный 2 4 4 4 5 4" xfId="37511"/>
    <cellStyle name="Обычный 2 4 4 4 6" xfId="10971"/>
    <cellStyle name="Обычный 2 4 4 4 6 2" xfId="40826"/>
    <cellStyle name="Обычный 2 4 4 4 7" xfId="20920"/>
    <cellStyle name="Обычный 2 4 4 4 7 2" xfId="50775"/>
    <cellStyle name="Обычный 2 4 4 4 8" xfId="30875"/>
    <cellStyle name="Обычный 2 4 4 5" xfId="1014"/>
    <cellStyle name="Обычный 2 4 4 5 2" xfId="1015"/>
    <cellStyle name="Обычный 2 4 4 5 2 2" xfId="1016"/>
    <cellStyle name="Обычный 2 4 4 5 2 2 2" xfId="5515"/>
    <cellStyle name="Обычный 2 4 4 5 2 2 2 2" xfId="15467"/>
    <cellStyle name="Обычный 2 4 4 5 2 2 2 2 2" xfId="45322"/>
    <cellStyle name="Обычный 2 4 4 5 2 2 2 3" xfId="25417"/>
    <cellStyle name="Обычный 2 4 4 5 2 2 2 3 2" xfId="55272"/>
    <cellStyle name="Обычный 2 4 4 5 2 2 2 4" xfId="35372"/>
    <cellStyle name="Обычный 2 4 4 5 2 2 3" xfId="7662"/>
    <cellStyle name="Обычный 2 4 4 5 2 2 3 2" xfId="17612"/>
    <cellStyle name="Обычный 2 4 4 5 2 2 3 2 2" xfId="47467"/>
    <cellStyle name="Обычный 2 4 4 5 2 2 3 3" xfId="27562"/>
    <cellStyle name="Обычный 2 4 4 5 2 2 3 3 2" xfId="57417"/>
    <cellStyle name="Обычный 2 4 4 5 2 2 3 4" xfId="37517"/>
    <cellStyle name="Обычный 2 4 4 5 2 2 4" xfId="10977"/>
    <cellStyle name="Обычный 2 4 4 5 2 2 4 2" xfId="40832"/>
    <cellStyle name="Обычный 2 4 4 5 2 2 5" xfId="20926"/>
    <cellStyle name="Обычный 2 4 4 5 2 2 5 2" xfId="50781"/>
    <cellStyle name="Обычный 2 4 4 5 2 2 6" xfId="30881"/>
    <cellStyle name="Обычный 2 4 4 5 2 3" xfId="4907"/>
    <cellStyle name="Обычный 2 4 4 5 2 3 2" xfId="14859"/>
    <cellStyle name="Обычный 2 4 4 5 2 3 2 2" xfId="44714"/>
    <cellStyle name="Обычный 2 4 4 5 2 3 3" xfId="24809"/>
    <cellStyle name="Обычный 2 4 4 5 2 3 3 2" xfId="54664"/>
    <cellStyle name="Обычный 2 4 4 5 2 3 4" xfId="34764"/>
    <cellStyle name="Обычный 2 4 4 5 2 4" xfId="7661"/>
    <cellStyle name="Обычный 2 4 4 5 2 4 2" xfId="17611"/>
    <cellStyle name="Обычный 2 4 4 5 2 4 2 2" xfId="47466"/>
    <cellStyle name="Обычный 2 4 4 5 2 4 3" xfId="27561"/>
    <cellStyle name="Обычный 2 4 4 5 2 4 3 2" xfId="57416"/>
    <cellStyle name="Обычный 2 4 4 5 2 4 4" xfId="37516"/>
    <cellStyle name="Обычный 2 4 4 5 2 5" xfId="10976"/>
    <cellStyle name="Обычный 2 4 4 5 2 5 2" xfId="40831"/>
    <cellStyle name="Обычный 2 4 4 5 2 6" xfId="20925"/>
    <cellStyle name="Обычный 2 4 4 5 2 6 2" xfId="50780"/>
    <cellStyle name="Обычный 2 4 4 5 2 7" xfId="30880"/>
    <cellStyle name="Обычный 2 4 4 5 3" xfId="1017"/>
    <cellStyle name="Обычный 2 4 4 5 3 2" xfId="5516"/>
    <cellStyle name="Обычный 2 4 4 5 3 2 2" xfId="15468"/>
    <cellStyle name="Обычный 2 4 4 5 3 2 2 2" xfId="45323"/>
    <cellStyle name="Обычный 2 4 4 5 3 2 3" xfId="25418"/>
    <cellStyle name="Обычный 2 4 4 5 3 2 3 2" xfId="55273"/>
    <cellStyle name="Обычный 2 4 4 5 3 2 4" xfId="35373"/>
    <cellStyle name="Обычный 2 4 4 5 3 3" xfId="7663"/>
    <cellStyle name="Обычный 2 4 4 5 3 3 2" xfId="17613"/>
    <cellStyle name="Обычный 2 4 4 5 3 3 2 2" xfId="47468"/>
    <cellStyle name="Обычный 2 4 4 5 3 3 3" xfId="27563"/>
    <cellStyle name="Обычный 2 4 4 5 3 3 3 2" xfId="57418"/>
    <cellStyle name="Обычный 2 4 4 5 3 3 4" xfId="37518"/>
    <cellStyle name="Обычный 2 4 4 5 3 4" xfId="10978"/>
    <cellStyle name="Обычный 2 4 4 5 3 4 2" xfId="40833"/>
    <cellStyle name="Обычный 2 4 4 5 3 5" xfId="20927"/>
    <cellStyle name="Обычный 2 4 4 5 3 5 2" xfId="50782"/>
    <cellStyle name="Обычный 2 4 4 5 3 6" xfId="30882"/>
    <cellStyle name="Обычный 2 4 4 5 4" xfId="4084"/>
    <cellStyle name="Обычный 2 4 4 5 4 2" xfId="14036"/>
    <cellStyle name="Обычный 2 4 4 5 4 2 2" xfId="43891"/>
    <cellStyle name="Обычный 2 4 4 5 4 3" xfId="23986"/>
    <cellStyle name="Обычный 2 4 4 5 4 3 2" xfId="53841"/>
    <cellStyle name="Обычный 2 4 4 5 4 4" xfId="33941"/>
    <cellStyle name="Обычный 2 4 4 5 5" xfId="7660"/>
    <cellStyle name="Обычный 2 4 4 5 5 2" xfId="17610"/>
    <cellStyle name="Обычный 2 4 4 5 5 2 2" xfId="47465"/>
    <cellStyle name="Обычный 2 4 4 5 5 3" xfId="27560"/>
    <cellStyle name="Обычный 2 4 4 5 5 3 2" xfId="57415"/>
    <cellStyle name="Обычный 2 4 4 5 5 4" xfId="37515"/>
    <cellStyle name="Обычный 2 4 4 5 6" xfId="10975"/>
    <cellStyle name="Обычный 2 4 4 5 6 2" xfId="40830"/>
    <cellStyle name="Обычный 2 4 4 5 7" xfId="20924"/>
    <cellStyle name="Обычный 2 4 4 5 7 2" xfId="50779"/>
    <cellStyle name="Обычный 2 4 4 5 8" xfId="30879"/>
    <cellStyle name="Обычный 2 4 4 6" xfId="1018"/>
    <cellStyle name="Обычный 2 4 4 6 2" xfId="1019"/>
    <cellStyle name="Обычный 2 4 4 6 2 2" xfId="1020"/>
    <cellStyle name="Обычный 2 4 4 6 2 2 2" xfId="5517"/>
    <cellStyle name="Обычный 2 4 4 6 2 2 2 2" xfId="15469"/>
    <cellStyle name="Обычный 2 4 4 6 2 2 2 2 2" xfId="45324"/>
    <cellStyle name="Обычный 2 4 4 6 2 2 2 3" xfId="25419"/>
    <cellStyle name="Обычный 2 4 4 6 2 2 2 3 2" xfId="55274"/>
    <cellStyle name="Обычный 2 4 4 6 2 2 2 4" xfId="35374"/>
    <cellStyle name="Обычный 2 4 4 6 2 2 3" xfId="7666"/>
    <cellStyle name="Обычный 2 4 4 6 2 2 3 2" xfId="17616"/>
    <cellStyle name="Обычный 2 4 4 6 2 2 3 2 2" xfId="47471"/>
    <cellStyle name="Обычный 2 4 4 6 2 2 3 3" xfId="27566"/>
    <cellStyle name="Обычный 2 4 4 6 2 2 3 3 2" xfId="57421"/>
    <cellStyle name="Обычный 2 4 4 6 2 2 3 4" xfId="37521"/>
    <cellStyle name="Обычный 2 4 4 6 2 2 4" xfId="10981"/>
    <cellStyle name="Обычный 2 4 4 6 2 2 4 2" xfId="40836"/>
    <cellStyle name="Обычный 2 4 4 6 2 2 5" xfId="20930"/>
    <cellStyle name="Обычный 2 4 4 6 2 2 5 2" xfId="50785"/>
    <cellStyle name="Обычный 2 4 4 6 2 2 6" xfId="30885"/>
    <cellStyle name="Обычный 2 4 4 6 2 3" xfId="4994"/>
    <cellStyle name="Обычный 2 4 4 6 2 3 2" xfId="14946"/>
    <cellStyle name="Обычный 2 4 4 6 2 3 2 2" xfId="44801"/>
    <cellStyle name="Обычный 2 4 4 6 2 3 3" xfId="24896"/>
    <cellStyle name="Обычный 2 4 4 6 2 3 3 2" xfId="54751"/>
    <cellStyle name="Обычный 2 4 4 6 2 3 4" xfId="34851"/>
    <cellStyle name="Обычный 2 4 4 6 2 4" xfId="7665"/>
    <cellStyle name="Обычный 2 4 4 6 2 4 2" xfId="17615"/>
    <cellStyle name="Обычный 2 4 4 6 2 4 2 2" xfId="47470"/>
    <cellStyle name="Обычный 2 4 4 6 2 4 3" xfId="27565"/>
    <cellStyle name="Обычный 2 4 4 6 2 4 3 2" xfId="57420"/>
    <cellStyle name="Обычный 2 4 4 6 2 4 4" xfId="37520"/>
    <cellStyle name="Обычный 2 4 4 6 2 5" xfId="10980"/>
    <cellStyle name="Обычный 2 4 4 6 2 5 2" xfId="40835"/>
    <cellStyle name="Обычный 2 4 4 6 2 6" xfId="20929"/>
    <cellStyle name="Обычный 2 4 4 6 2 6 2" xfId="50784"/>
    <cellStyle name="Обычный 2 4 4 6 2 7" xfId="30884"/>
    <cellStyle name="Обычный 2 4 4 6 3" xfId="1021"/>
    <cellStyle name="Обычный 2 4 4 6 3 2" xfId="5518"/>
    <cellStyle name="Обычный 2 4 4 6 3 2 2" xfId="15470"/>
    <cellStyle name="Обычный 2 4 4 6 3 2 2 2" xfId="45325"/>
    <cellStyle name="Обычный 2 4 4 6 3 2 3" xfId="25420"/>
    <cellStyle name="Обычный 2 4 4 6 3 2 3 2" xfId="55275"/>
    <cellStyle name="Обычный 2 4 4 6 3 2 4" xfId="35375"/>
    <cellStyle name="Обычный 2 4 4 6 3 3" xfId="7667"/>
    <cellStyle name="Обычный 2 4 4 6 3 3 2" xfId="17617"/>
    <cellStyle name="Обычный 2 4 4 6 3 3 2 2" xfId="47472"/>
    <cellStyle name="Обычный 2 4 4 6 3 3 3" xfId="27567"/>
    <cellStyle name="Обычный 2 4 4 6 3 3 3 2" xfId="57422"/>
    <cellStyle name="Обычный 2 4 4 6 3 3 4" xfId="37522"/>
    <cellStyle name="Обычный 2 4 4 6 3 4" xfId="10982"/>
    <cellStyle name="Обычный 2 4 4 6 3 4 2" xfId="40837"/>
    <cellStyle name="Обычный 2 4 4 6 3 5" xfId="20931"/>
    <cellStyle name="Обычный 2 4 4 6 3 5 2" xfId="50786"/>
    <cellStyle name="Обычный 2 4 4 6 3 6" xfId="30886"/>
    <cellStyle name="Обычный 2 4 4 6 4" xfId="4171"/>
    <cellStyle name="Обычный 2 4 4 6 4 2" xfId="14123"/>
    <cellStyle name="Обычный 2 4 4 6 4 2 2" xfId="43978"/>
    <cellStyle name="Обычный 2 4 4 6 4 3" xfId="24073"/>
    <cellStyle name="Обычный 2 4 4 6 4 3 2" xfId="53928"/>
    <cellStyle name="Обычный 2 4 4 6 4 4" xfId="34028"/>
    <cellStyle name="Обычный 2 4 4 6 5" xfId="7664"/>
    <cellStyle name="Обычный 2 4 4 6 5 2" xfId="17614"/>
    <cellStyle name="Обычный 2 4 4 6 5 2 2" xfId="47469"/>
    <cellStyle name="Обычный 2 4 4 6 5 3" xfId="27564"/>
    <cellStyle name="Обычный 2 4 4 6 5 3 2" xfId="57419"/>
    <cellStyle name="Обычный 2 4 4 6 5 4" xfId="37519"/>
    <cellStyle name="Обычный 2 4 4 6 6" xfId="10979"/>
    <cellStyle name="Обычный 2 4 4 6 6 2" xfId="40834"/>
    <cellStyle name="Обычный 2 4 4 6 7" xfId="20928"/>
    <cellStyle name="Обычный 2 4 4 6 7 2" xfId="50783"/>
    <cellStyle name="Обычный 2 4 4 6 8" xfId="30883"/>
    <cellStyle name="Обычный 2 4 4 7" xfId="1022"/>
    <cellStyle name="Обычный 2 4 4 7 2" xfId="1023"/>
    <cellStyle name="Обычный 2 4 4 7 2 2" xfId="5519"/>
    <cellStyle name="Обычный 2 4 4 7 2 2 2" xfId="15471"/>
    <cellStyle name="Обычный 2 4 4 7 2 2 2 2" xfId="45326"/>
    <cellStyle name="Обычный 2 4 4 7 2 2 3" xfId="25421"/>
    <cellStyle name="Обычный 2 4 4 7 2 2 3 2" xfId="55276"/>
    <cellStyle name="Обычный 2 4 4 7 2 2 4" xfId="35376"/>
    <cellStyle name="Обычный 2 4 4 7 2 3" xfId="7669"/>
    <cellStyle name="Обычный 2 4 4 7 2 3 2" xfId="17619"/>
    <cellStyle name="Обычный 2 4 4 7 2 3 2 2" xfId="47474"/>
    <cellStyle name="Обычный 2 4 4 7 2 3 3" xfId="27569"/>
    <cellStyle name="Обычный 2 4 4 7 2 3 3 2" xfId="57424"/>
    <cellStyle name="Обычный 2 4 4 7 2 3 4" xfId="37524"/>
    <cellStyle name="Обычный 2 4 4 7 2 4" xfId="10984"/>
    <cellStyle name="Обычный 2 4 4 7 2 4 2" xfId="40839"/>
    <cellStyle name="Обычный 2 4 4 7 2 5" xfId="20933"/>
    <cellStyle name="Обычный 2 4 4 7 2 5 2" xfId="50788"/>
    <cellStyle name="Обычный 2 4 4 7 2 6" xfId="30888"/>
    <cellStyle name="Обычный 2 4 4 7 3" xfId="4300"/>
    <cellStyle name="Обычный 2 4 4 7 3 2" xfId="14252"/>
    <cellStyle name="Обычный 2 4 4 7 3 2 2" xfId="44107"/>
    <cellStyle name="Обычный 2 4 4 7 3 3" xfId="24202"/>
    <cellStyle name="Обычный 2 4 4 7 3 3 2" xfId="54057"/>
    <cellStyle name="Обычный 2 4 4 7 3 4" xfId="34157"/>
    <cellStyle name="Обычный 2 4 4 7 4" xfId="7668"/>
    <cellStyle name="Обычный 2 4 4 7 4 2" xfId="17618"/>
    <cellStyle name="Обычный 2 4 4 7 4 2 2" xfId="47473"/>
    <cellStyle name="Обычный 2 4 4 7 4 3" xfId="27568"/>
    <cellStyle name="Обычный 2 4 4 7 4 3 2" xfId="57423"/>
    <cellStyle name="Обычный 2 4 4 7 4 4" xfId="37523"/>
    <cellStyle name="Обычный 2 4 4 7 5" xfId="10983"/>
    <cellStyle name="Обычный 2 4 4 7 5 2" xfId="40838"/>
    <cellStyle name="Обычный 2 4 4 7 6" xfId="20932"/>
    <cellStyle name="Обычный 2 4 4 7 6 2" xfId="50787"/>
    <cellStyle name="Обычный 2 4 4 7 7" xfId="30887"/>
    <cellStyle name="Обычный 2 4 4 8" xfId="1024"/>
    <cellStyle name="Обычный 2 4 4 8 2" xfId="5520"/>
    <cellStyle name="Обычный 2 4 4 8 2 2" xfId="15472"/>
    <cellStyle name="Обычный 2 4 4 8 2 2 2" xfId="45327"/>
    <cellStyle name="Обычный 2 4 4 8 2 3" xfId="25422"/>
    <cellStyle name="Обычный 2 4 4 8 2 3 2" xfId="55277"/>
    <cellStyle name="Обычный 2 4 4 8 2 4" xfId="35377"/>
    <cellStyle name="Обычный 2 4 4 8 3" xfId="7670"/>
    <cellStyle name="Обычный 2 4 4 8 3 2" xfId="17620"/>
    <cellStyle name="Обычный 2 4 4 8 3 2 2" xfId="47475"/>
    <cellStyle name="Обычный 2 4 4 8 3 3" xfId="27570"/>
    <cellStyle name="Обычный 2 4 4 8 3 3 2" xfId="57425"/>
    <cellStyle name="Обычный 2 4 4 8 3 4" xfId="37525"/>
    <cellStyle name="Обычный 2 4 4 8 4" xfId="10985"/>
    <cellStyle name="Обычный 2 4 4 8 4 2" xfId="40840"/>
    <cellStyle name="Обычный 2 4 4 8 5" xfId="20934"/>
    <cellStyle name="Обычный 2 4 4 8 5 2" xfId="50789"/>
    <cellStyle name="Обычный 2 4 4 8 6" xfId="30889"/>
    <cellStyle name="Обычный 2 4 4 9" xfId="3477"/>
    <cellStyle name="Обычный 2 4 4 9 2" xfId="13429"/>
    <cellStyle name="Обычный 2 4 4 9 2 2" xfId="43284"/>
    <cellStyle name="Обычный 2 4 4 9 3" xfId="23379"/>
    <cellStyle name="Обычный 2 4 4 9 3 2" xfId="53234"/>
    <cellStyle name="Обычный 2 4 4 9 4" xfId="33334"/>
    <cellStyle name="Обычный 2 4 5" xfId="1025"/>
    <cellStyle name="Обычный 2 4 5 10" xfId="7671"/>
    <cellStyle name="Обычный 2 4 5 10 2" xfId="17621"/>
    <cellStyle name="Обычный 2 4 5 10 2 2" xfId="47476"/>
    <cellStyle name="Обычный 2 4 5 10 3" xfId="27571"/>
    <cellStyle name="Обычный 2 4 5 10 3 2" xfId="57426"/>
    <cellStyle name="Обычный 2 4 5 10 4" xfId="37526"/>
    <cellStyle name="Обычный 2 4 5 11" xfId="10986"/>
    <cellStyle name="Обычный 2 4 5 11 2" xfId="40841"/>
    <cellStyle name="Обычный 2 4 5 12" xfId="20935"/>
    <cellStyle name="Обычный 2 4 5 12 2" xfId="50790"/>
    <cellStyle name="Обычный 2 4 5 13" xfId="30890"/>
    <cellStyle name="Обычный 2 4 5 2" xfId="1026"/>
    <cellStyle name="Обычный 2 4 5 2 2" xfId="1027"/>
    <cellStyle name="Обычный 2 4 5 2 2 2" xfId="1028"/>
    <cellStyle name="Обычный 2 4 5 2 2 2 2" xfId="1029"/>
    <cellStyle name="Обычный 2 4 5 2 2 2 2 2" xfId="5521"/>
    <cellStyle name="Обычный 2 4 5 2 2 2 2 2 2" xfId="15473"/>
    <cellStyle name="Обычный 2 4 5 2 2 2 2 2 2 2" xfId="45328"/>
    <cellStyle name="Обычный 2 4 5 2 2 2 2 2 3" xfId="25423"/>
    <cellStyle name="Обычный 2 4 5 2 2 2 2 2 3 2" xfId="55278"/>
    <cellStyle name="Обычный 2 4 5 2 2 2 2 2 4" xfId="35378"/>
    <cellStyle name="Обычный 2 4 5 2 2 2 2 3" xfId="7675"/>
    <cellStyle name="Обычный 2 4 5 2 2 2 2 3 2" xfId="17625"/>
    <cellStyle name="Обычный 2 4 5 2 2 2 2 3 2 2" xfId="47480"/>
    <cellStyle name="Обычный 2 4 5 2 2 2 2 3 3" xfId="27575"/>
    <cellStyle name="Обычный 2 4 5 2 2 2 2 3 3 2" xfId="57430"/>
    <cellStyle name="Обычный 2 4 5 2 2 2 2 3 4" xfId="37530"/>
    <cellStyle name="Обычный 2 4 5 2 2 2 2 4" xfId="10990"/>
    <cellStyle name="Обычный 2 4 5 2 2 2 2 4 2" xfId="40845"/>
    <cellStyle name="Обычный 2 4 5 2 2 2 2 5" xfId="20939"/>
    <cellStyle name="Обычный 2 4 5 2 2 2 2 5 2" xfId="50794"/>
    <cellStyle name="Обычный 2 4 5 2 2 2 2 6" xfId="30894"/>
    <cellStyle name="Обычный 2 4 5 2 2 2 3" xfId="4649"/>
    <cellStyle name="Обычный 2 4 5 2 2 2 3 2" xfId="14601"/>
    <cellStyle name="Обычный 2 4 5 2 2 2 3 2 2" xfId="44456"/>
    <cellStyle name="Обычный 2 4 5 2 2 2 3 3" xfId="24551"/>
    <cellStyle name="Обычный 2 4 5 2 2 2 3 3 2" xfId="54406"/>
    <cellStyle name="Обычный 2 4 5 2 2 2 3 4" xfId="34506"/>
    <cellStyle name="Обычный 2 4 5 2 2 2 4" xfId="7674"/>
    <cellStyle name="Обычный 2 4 5 2 2 2 4 2" xfId="17624"/>
    <cellStyle name="Обычный 2 4 5 2 2 2 4 2 2" xfId="47479"/>
    <cellStyle name="Обычный 2 4 5 2 2 2 4 3" xfId="27574"/>
    <cellStyle name="Обычный 2 4 5 2 2 2 4 3 2" xfId="57429"/>
    <cellStyle name="Обычный 2 4 5 2 2 2 4 4" xfId="37529"/>
    <cellStyle name="Обычный 2 4 5 2 2 2 5" xfId="10989"/>
    <cellStyle name="Обычный 2 4 5 2 2 2 5 2" xfId="40844"/>
    <cellStyle name="Обычный 2 4 5 2 2 2 6" xfId="20938"/>
    <cellStyle name="Обычный 2 4 5 2 2 2 6 2" xfId="50793"/>
    <cellStyle name="Обычный 2 4 5 2 2 2 7" xfId="30893"/>
    <cellStyle name="Обычный 2 4 5 2 2 3" xfId="1030"/>
    <cellStyle name="Обычный 2 4 5 2 2 3 2" xfId="5522"/>
    <cellStyle name="Обычный 2 4 5 2 2 3 2 2" xfId="15474"/>
    <cellStyle name="Обычный 2 4 5 2 2 3 2 2 2" xfId="45329"/>
    <cellStyle name="Обычный 2 4 5 2 2 3 2 3" xfId="25424"/>
    <cellStyle name="Обычный 2 4 5 2 2 3 2 3 2" xfId="55279"/>
    <cellStyle name="Обычный 2 4 5 2 2 3 2 4" xfId="35379"/>
    <cellStyle name="Обычный 2 4 5 2 2 3 3" xfId="7676"/>
    <cellStyle name="Обычный 2 4 5 2 2 3 3 2" xfId="17626"/>
    <cellStyle name="Обычный 2 4 5 2 2 3 3 2 2" xfId="47481"/>
    <cellStyle name="Обычный 2 4 5 2 2 3 3 3" xfId="27576"/>
    <cellStyle name="Обычный 2 4 5 2 2 3 3 3 2" xfId="57431"/>
    <cellStyle name="Обычный 2 4 5 2 2 3 3 4" xfId="37531"/>
    <cellStyle name="Обычный 2 4 5 2 2 3 4" xfId="10991"/>
    <cellStyle name="Обычный 2 4 5 2 2 3 4 2" xfId="40846"/>
    <cellStyle name="Обычный 2 4 5 2 2 3 5" xfId="20940"/>
    <cellStyle name="Обычный 2 4 5 2 2 3 5 2" xfId="50795"/>
    <cellStyle name="Обычный 2 4 5 2 2 3 6" xfId="30895"/>
    <cellStyle name="Обычный 2 4 5 2 2 4" xfId="3826"/>
    <cellStyle name="Обычный 2 4 5 2 2 4 2" xfId="13778"/>
    <cellStyle name="Обычный 2 4 5 2 2 4 2 2" xfId="43633"/>
    <cellStyle name="Обычный 2 4 5 2 2 4 3" xfId="23728"/>
    <cellStyle name="Обычный 2 4 5 2 2 4 3 2" xfId="53583"/>
    <cellStyle name="Обычный 2 4 5 2 2 4 4" xfId="33683"/>
    <cellStyle name="Обычный 2 4 5 2 2 5" xfId="7673"/>
    <cellStyle name="Обычный 2 4 5 2 2 5 2" xfId="17623"/>
    <cellStyle name="Обычный 2 4 5 2 2 5 2 2" xfId="47478"/>
    <cellStyle name="Обычный 2 4 5 2 2 5 3" xfId="27573"/>
    <cellStyle name="Обычный 2 4 5 2 2 5 3 2" xfId="57428"/>
    <cellStyle name="Обычный 2 4 5 2 2 5 4" xfId="37528"/>
    <cellStyle name="Обычный 2 4 5 2 2 6" xfId="10988"/>
    <cellStyle name="Обычный 2 4 5 2 2 6 2" xfId="40843"/>
    <cellStyle name="Обычный 2 4 5 2 2 7" xfId="20937"/>
    <cellStyle name="Обычный 2 4 5 2 2 7 2" xfId="50792"/>
    <cellStyle name="Обычный 2 4 5 2 2 8" xfId="30892"/>
    <cellStyle name="Обычный 2 4 5 2 3" xfId="1031"/>
    <cellStyle name="Обычный 2 4 5 2 3 2" xfId="1032"/>
    <cellStyle name="Обычный 2 4 5 2 3 2 2" xfId="5523"/>
    <cellStyle name="Обычный 2 4 5 2 3 2 2 2" xfId="15475"/>
    <cellStyle name="Обычный 2 4 5 2 3 2 2 2 2" xfId="45330"/>
    <cellStyle name="Обычный 2 4 5 2 3 2 2 3" xfId="25425"/>
    <cellStyle name="Обычный 2 4 5 2 3 2 2 3 2" xfId="55280"/>
    <cellStyle name="Обычный 2 4 5 2 3 2 2 4" xfId="35380"/>
    <cellStyle name="Обычный 2 4 5 2 3 2 3" xfId="7678"/>
    <cellStyle name="Обычный 2 4 5 2 3 2 3 2" xfId="17628"/>
    <cellStyle name="Обычный 2 4 5 2 3 2 3 2 2" xfId="47483"/>
    <cellStyle name="Обычный 2 4 5 2 3 2 3 3" xfId="27578"/>
    <cellStyle name="Обычный 2 4 5 2 3 2 3 3 2" xfId="57433"/>
    <cellStyle name="Обычный 2 4 5 2 3 2 3 4" xfId="37533"/>
    <cellStyle name="Обычный 2 4 5 2 3 2 4" xfId="10993"/>
    <cellStyle name="Обычный 2 4 5 2 3 2 4 2" xfId="40848"/>
    <cellStyle name="Обычный 2 4 5 2 3 2 5" xfId="20942"/>
    <cellStyle name="Обычный 2 4 5 2 3 2 5 2" xfId="50797"/>
    <cellStyle name="Обычный 2 4 5 2 3 2 6" xfId="30897"/>
    <cellStyle name="Обычный 2 4 5 2 3 3" xfId="4435"/>
    <cellStyle name="Обычный 2 4 5 2 3 3 2" xfId="14387"/>
    <cellStyle name="Обычный 2 4 5 2 3 3 2 2" xfId="44242"/>
    <cellStyle name="Обычный 2 4 5 2 3 3 3" xfId="24337"/>
    <cellStyle name="Обычный 2 4 5 2 3 3 3 2" xfId="54192"/>
    <cellStyle name="Обычный 2 4 5 2 3 3 4" xfId="34292"/>
    <cellStyle name="Обычный 2 4 5 2 3 4" xfId="7677"/>
    <cellStyle name="Обычный 2 4 5 2 3 4 2" xfId="17627"/>
    <cellStyle name="Обычный 2 4 5 2 3 4 2 2" xfId="47482"/>
    <cellStyle name="Обычный 2 4 5 2 3 4 3" xfId="27577"/>
    <cellStyle name="Обычный 2 4 5 2 3 4 3 2" xfId="57432"/>
    <cellStyle name="Обычный 2 4 5 2 3 4 4" xfId="37532"/>
    <cellStyle name="Обычный 2 4 5 2 3 5" xfId="10992"/>
    <cellStyle name="Обычный 2 4 5 2 3 5 2" xfId="40847"/>
    <cellStyle name="Обычный 2 4 5 2 3 6" xfId="20941"/>
    <cellStyle name="Обычный 2 4 5 2 3 6 2" xfId="50796"/>
    <cellStyle name="Обычный 2 4 5 2 3 7" xfId="30896"/>
    <cellStyle name="Обычный 2 4 5 2 4" xfId="1033"/>
    <cellStyle name="Обычный 2 4 5 2 4 2" xfId="5524"/>
    <cellStyle name="Обычный 2 4 5 2 4 2 2" xfId="15476"/>
    <cellStyle name="Обычный 2 4 5 2 4 2 2 2" xfId="45331"/>
    <cellStyle name="Обычный 2 4 5 2 4 2 3" xfId="25426"/>
    <cellStyle name="Обычный 2 4 5 2 4 2 3 2" xfId="55281"/>
    <cellStyle name="Обычный 2 4 5 2 4 2 4" xfId="35381"/>
    <cellStyle name="Обычный 2 4 5 2 4 3" xfId="7679"/>
    <cellStyle name="Обычный 2 4 5 2 4 3 2" xfId="17629"/>
    <cellStyle name="Обычный 2 4 5 2 4 3 2 2" xfId="47484"/>
    <cellStyle name="Обычный 2 4 5 2 4 3 3" xfId="27579"/>
    <cellStyle name="Обычный 2 4 5 2 4 3 3 2" xfId="57434"/>
    <cellStyle name="Обычный 2 4 5 2 4 3 4" xfId="37534"/>
    <cellStyle name="Обычный 2 4 5 2 4 4" xfId="10994"/>
    <cellStyle name="Обычный 2 4 5 2 4 4 2" xfId="40849"/>
    <cellStyle name="Обычный 2 4 5 2 4 5" xfId="20943"/>
    <cellStyle name="Обычный 2 4 5 2 4 5 2" xfId="50798"/>
    <cellStyle name="Обычный 2 4 5 2 4 6" xfId="30898"/>
    <cellStyle name="Обычный 2 4 5 2 5" xfId="3612"/>
    <cellStyle name="Обычный 2 4 5 2 5 2" xfId="13564"/>
    <cellStyle name="Обычный 2 4 5 2 5 2 2" xfId="43419"/>
    <cellStyle name="Обычный 2 4 5 2 5 3" xfId="23514"/>
    <cellStyle name="Обычный 2 4 5 2 5 3 2" xfId="53369"/>
    <cellStyle name="Обычный 2 4 5 2 5 4" xfId="33469"/>
    <cellStyle name="Обычный 2 4 5 2 6" xfId="7672"/>
    <cellStyle name="Обычный 2 4 5 2 6 2" xfId="17622"/>
    <cellStyle name="Обычный 2 4 5 2 6 2 2" xfId="47477"/>
    <cellStyle name="Обычный 2 4 5 2 6 3" xfId="27572"/>
    <cellStyle name="Обычный 2 4 5 2 6 3 2" xfId="57427"/>
    <cellStyle name="Обычный 2 4 5 2 6 4" xfId="37527"/>
    <cellStyle name="Обычный 2 4 5 2 7" xfId="10987"/>
    <cellStyle name="Обычный 2 4 5 2 7 2" xfId="40842"/>
    <cellStyle name="Обычный 2 4 5 2 8" xfId="20936"/>
    <cellStyle name="Обычный 2 4 5 2 8 2" xfId="50791"/>
    <cellStyle name="Обычный 2 4 5 2 9" xfId="30891"/>
    <cellStyle name="Обычный 2 4 5 3" xfId="1034"/>
    <cellStyle name="Обычный 2 4 5 3 2" xfId="1035"/>
    <cellStyle name="Обычный 2 4 5 3 2 2" xfId="1036"/>
    <cellStyle name="Обычный 2 4 5 3 2 2 2" xfId="1037"/>
    <cellStyle name="Обычный 2 4 5 3 2 2 2 2" xfId="5525"/>
    <cellStyle name="Обычный 2 4 5 3 2 2 2 2 2" xfId="15477"/>
    <cellStyle name="Обычный 2 4 5 3 2 2 2 2 2 2" xfId="45332"/>
    <cellStyle name="Обычный 2 4 5 3 2 2 2 2 3" xfId="25427"/>
    <cellStyle name="Обычный 2 4 5 3 2 2 2 2 3 2" xfId="55282"/>
    <cellStyle name="Обычный 2 4 5 3 2 2 2 2 4" xfId="35382"/>
    <cellStyle name="Обычный 2 4 5 3 2 2 2 3" xfId="7683"/>
    <cellStyle name="Обычный 2 4 5 3 2 2 2 3 2" xfId="17633"/>
    <cellStyle name="Обычный 2 4 5 3 2 2 2 3 2 2" xfId="47488"/>
    <cellStyle name="Обычный 2 4 5 3 2 2 2 3 3" xfId="27583"/>
    <cellStyle name="Обычный 2 4 5 3 2 2 2 3 3 2" xfId="57438"/>
    <cellStyle name="Обычный 2 4 5 3 2 2 2 3 4" xfId="37538"/>
    <cellStyle name="Обычный 2 4 5 3 2 2 2 4" xfId="10998"/>
    <cellStyle name="Обычный 2 4 5 3 2 2 2 4 2" xfId="40853"/>
    <cellStyle name="Обычный 2 4 5 3 2 2 2 5" xfId="20947"/>
    <cellStyle name="Обычный 2 4 5 3 2 2 2 5 2" xfId="50802"/>
    <cellStyle name="Обычный 2 4 5 3 2 2 2 6" xfId="30902"/>
    <cellStyle name="Обычный 2 4 5 3 2 2 3" xfId="4650"/>
    <cellStyle name="Обычный 2 4 5 3 2 2 3 2" xfId="14602"/>
    <cellStyle name="Обычный 2 4 5 3 2 2 3 2 2" xfId="44457"/>
    <cellStyle name="Обычный 2 4 5 3 2 2 3 3" xfId="24552"/>
    <cellStyle name="Обычный 2 4 5 3 2 2 3 3 2" xfId="54407"/>
    <cellStyle name="Обычный 2 4 5 3 2 2 3 4" xfId="34507"/>
    <cellStyle name="Обычный 2 4 5 3 2 2 4" xfId="7682"/>
    <cellStyle name="Обычный 2 4 5 3 2 2 4 2" xfId="17632"/>
    <cellStyle name="Обычный 2 4 5 3 2 2 4 2 2" xfId="47487"/>
    <cellStyle name="Обычный 2 4 5 3 2 2 4 3" xfId="27582"/>
    <cellStyle name="Обычный 2 4 5 3 2 2 4 3 2" xfId="57437"/>
    <cellStyle name="Обычный 2 4 5 3 2 2 4 4" xfId="37537"/>
    <cellStyle name="Обычный 2 4 5 3 2 2 5" xfId="10997"/>
    <cellStyle name="Обычный 2 4 5 3 2 2 5 2" xfId="40852"/>
    <cellStyle name="Обычный 2 4 5 3 2 2 6" xfId="20946"/>
    <cellStyle name="Обычный 2 4 5 3 2 2 6 2" xfId="50801"/>
    <cellStyle name="Обычный 2 4 5 3 2 2 7" xfId="30901"/>
    <cellStyle name="Обычный 2 4 5 3 2 3" xfId="1038"/>
    <cellStyle name="Обычный 2 4 5 3 2 3 2" xfId="5526"/>
    <cellStyle name="Обычный 2 4 5 3 2 3 2 2" xfId="15478"/>
    <cellStyle name="Обычный 2 4 5 3 2 3 2 2 2" xfId="45333"/>
    <cellStyle name="Обычный 2 4 5 3 2 3 2 3" xfId="25428"/>
    <cellStyle name="Обычный 2 4 5 3 2 3 2 3 2" xfId="55283"/>
    <cellStyle name="Обычный 2 4 5 3 2 3 2 4" xfId="35383"/>
    <cellStyle name="Обычный 2 4 5 3 2 3 3" xfId="7684"/>
    <cellStyle name="Обычный 2 4 5 3 2 3 3 2" xfId="17634"/>
    <cellStyle name="Обычный 2 4 5 3 2 3 3 2 2" xfId="47489"/>
    <cellStyle name="Обычный 2 4 5 3 2 3 3 3" xfId="27584"/>
    <cellStyle name="Обычный 2 4 5 3 2 3 3 3 2" xfId="57439"/>
    <cellStyle name="Обычный 2 4 5 3 2 3 3 4" xfId="37539"/>
    <cellStyle name="Обычный 2 4 5 3 2 3 4" xfId="10999"/>
    <cellStyle name="Обычный 2 4 5 3 2 3 4 2" xfId="40854"/>
    <cellStyle name="Обычный 2 4 5 3 2 3 5" xfId="20948"/>
    <cellStyle name="Обычный 2 4 5 3 2 3 5 2" xfId="50803"/>
    <cellStyle name="Обычный 2 4 5 3 2 3 6" xfId="30903"/>
    <cellStyle name="Обычный 2 4 5 3 2 4" xfId="3827"/>
    <cellStyle name="Обычный 2 4 5 3 2 4 2" xfId="13779"/>
    <cellStyle name="Обычный 2 4 5 3 2 4 2 2" xfId="43634"/>
    <cellStyle name="Обычный 2 4 5 3 2 4 3" xfId="23729"/>
    <cellStyle name="Обычный 2 4 5 3 2 4 3 2" xfId="53584"/>
    <cellStyle name="Обычный 2 4 5 3 2 4 4" xfId="33684"/>
    <cellStyle name="Обычный 2 4 5 3 2 5" xfId="7681"/>
    <cellStyle name="Обычный 2 4 5 3 2 5 2" xfId="17631"/>
    <cellStyle name="Обычный 2 4 5 3 2 5 2 2" xfId="47486"/>
    <cellStyle name="Обычный 2 4 5 3 2 5 3" xfId="27581"/>
    <cellStyle name="Обычный 2 4 5 3 2 5 3 2" xfId="57436"/>
    <cellStyle name="Обычный 2 4 5 3 2 5 4" xfId="37536"/>
    <cellStyle name="Обычный 2 4 5 3 2 6" xfId="10996"/>
    <cellStyle name="Обычный 2 4 5 3 2 6 2" xfId="40851"/>
    <cellStyle name="Обычный 2 4 5 3 2 7" xfId="20945"/>
    <cellStyle name="Обычный 2 4 5 3 2 7 2" xfId="50800"/>
    <cellStyle name="Обычный 2 4 5 3 2 8" xfId="30900"/>
    <cellStyle name="Обычный 2 4 5 3 3" xfId="1039"/>
    <cellStyle name="Обычный 2 4 5 3 3 2" xfId="1040"/>
    <cellStyle name="Обычный 2 4 5 3 3 2 2" xfId="5527"/>
    <cellStyle name="Обычный 2 4 5 3 3 2 2 2" xfId="15479"/>
    <cellStyle name="Обычный 2 4 5 3 3 2 2 2 2" xfId="45334"/>
    <cellStyle name="Обычный 2 4 5 3 3 2 2 3" xfId="25429"/>
    <cellStyle name="Обычный 2 4 5 3 3 2 2 3 2" xfId="55284"/>
    <cellStyle name="Обычный 2 4 5 3 3 2 2 4" xfId="35384"/>
    <cellStyle name="Обычный 2 4 5 3 3 2 3" xfId="7686"/>
    <cellStyle name="Обычный 2 4 5 3 3 2 3 2" xfId="17636"/>
    <cellStyle name="Обычный 2 4 5 3 3 2 3 2 2" xfId="47491"/>
    <cellStyle name="Обычный 2 4 5 3 3 2 3 3" xfId="27586"/>
    <cellStyle name="Обычный 2 4 5 3 3 2 3 3 2" xfId="57441"/>
    <cellStyle name="Обычный 2 4 5 3 3 2 3 4" xfId="37541"/>
    <cellStyle name="Обычный 2 4 5 3 3 2 4" xfId="11001"/>
    <cellStyle name="Обычный 2 4 5 3 3 2 4 2" xfId="40856"/>
    <cellStyle name="Обычный 2 4 5 3 3 2 5" xfId="20950"/>
    <cellStyle name="Обычный 2 4 5 3 3 2 5 2" xfId="50805"/>
    <cellStyle name="Обычный 2 4 5 3 3 2 6" xfId="30905"/>
    <cellStyle name="Обычный 2 4 5 3 3 3" xfId="4522"/>
    <cellStyle name="Обычный 2 4 5 3 3 3 2" xfId="14474"/>
    <cellStyle name="Обычный 2 4 5 3 3 3 2 2" xfId="44329"/>
    <cellStyle name="Обычный 2 4 5 3 3 3 3" xfId="24424"/>
    <cellStyle name="Обычный 2 4 5 3 3 3 3 2" xfId="54279"/>
    <cellStyle name="Обычный 2 4 5 3 3 3 4" xfId="34379"/>
    <cellStyle name="Обычный 2 4 5 3 3 4" xfId="7685"/>
    <cellStyle name="Обычный 2 4 5 3 3 4 2" xfId="17635"/>
    <cellStyle name="Обычный 2 4 5 3 3 4 2 2" xfId="47490"/>
    <cellStyle name="Обычный 2 4 5 3 3 4 3" xfId="27585"/>
    <cellStyle name="Обычный 2 4 5 3 3 4 3 2" xfId="57440"/>
    <cellStyle name="Обычный 2 4 5 3 3 4 4" xfId="37540"/>
    <cellStyle name="Обычный 2 4 5 3 3 5" xfId="11000"/>
    <cellStyle name="Обычный 2 4 5 3 3 5 2" xfId="40855"/>
    <cellStyle name="Обычный 2 4 5 3 3 6" xfId="20949"/>
    <cellStyle name="Обычный 2 4 5 3 3 6 2" xfId="50804"/>
    <cellStyle name="Обычный 2 4 5 3 3 7" xfId="30904"/>
    <cellStyle name="Обычный 2 4 5 3 4" xfId="1041"/>
    <cellStyle name="Обычный 2 4 5 3 4 2" xfId="5528"/>
    <cellStyle name="Обычный 2 4 5 3 4 2 2" xfId="15480"/>
    <cellStyle name="Обычный 2 4 5 3 4 2 2 2" xfId="45335"/>
    <cellStyle name="Обычный 2 4 5 3 4 2 3" xfId="25430"/>
    <cellStyle name="Обычный 2 4 5 3 4 2 3 2" xfId="55285"/>
    <cellStyle name="Обычный 2 4 5 3 4 2 4" xfId="35385"/>
    <cellStyle name="Обычный 2 4 5 3 4 3" xfId="7687"/>
    <cellStyle name="Обычный 2 4 5 3 4 3 2" xfId="17637"/>
    <cellStyle name="Обычный 2 4 5 3 4 3 2 2" xfId="47492"/>
    <cellStyle name="Обычный 2 4 5 3 4 3 3" xfId="27587"/>
    <cellStyle name="Обычный 2 4 5 3 4 3 3 2" xfId="57442"/>
    <cellStyle name="Обычный 2 4 5 3 4 3 4" xfId="37542"/>
    <cellStyle name="Обычный 2 4 5 3 4 4" xfId="11002"/>
    <cellStyle name="Обычный 2 4 5 3 4 4 2" xfId="40857"/>
    <cellStyle name="Обычный 2 4 5 3 4 5" xfId="20951"/>
    <cellStyle name="Обычный 2 4 5 3 4 5 2" xfId="50806"/>
    <cellStyle name="Обычный 2 4 5 3 4 6" xfId="30906"/>
    <cellStyle name="Обычный 2 4 5 3 5" xfId="3699"/>
    <cellStyle name="Обычный 2 4 5 3 5 2" xfId="13651"/>
    <cellStyle name="Обычный 2 4 5 3 5 2 2" xfId="43506"/>
    <cellStyle name="Обычный 2 4 5 3 5 3" xfId="23601"/>
    <cellStyle name="Обычный 2 4 5 3 5 3 2" xfId="53456"/>
    <cellStyle name="Обычный 2 4 5 3 5 4" xfId="33556"/>
    <cellStyle name="Обычный 2 4 5 3 6" xfId="7680"/>
    <cellStyle name="Обычный 2 4 5 3 6 2" xfId="17630"/>
    <cellStyle name="Обычный 2 4 5 3 6 2 2" xfId="47485"/>
    <cellStyle name="Обычный 2 4 5 3 6 3" xfId="27580"/>
    <cellStyle name="Обычный 2 4 5 3 6 3 2" xfId="57435"/>
    <cellStyle name="Обычный 2 4 5 3 6 4" xfId="37535"/>
    <cellStyle name="Обычный 2 4 5 3 7" xfId="10995"/>
    <cellStyle name="Обычный 2 4 5 3 7 2" xfId="40850"/>
    <cellStyle name="Обычный 2 4 5 3 8" xfId="20944"/>
    <cellStyle name="Обычный 2 4 5 3 8 2" xfId="50799"/>
    <cellStyle name="Обычный 2 4 5 3 9" xfId="30899"/>
    <cellStyle name="Обычный 2 4 5 4" xfId="1042"/>
    <cellStyle name="Обычный 2 4 5 4 2" xfId="1043"/>
    <cellStyle name="Обычный 2 4 5 4 2 2" xfId="1044"/>
    <cellStyle name="Обычный 2 4 5 4 2 2 2" xfId="5529"/>
    <cellStyle name="Обычный 2 4 5 4 2 2 2 2" xfId="15481"/>
    <cellStyle name="Обычный 2 4 5 4 2 2 2 2 2" xfId="45336"/>
    <cellStyle name="Обычный 2 4 5 4 2 2 2 3" xfId="25431"/>
    <cellStyle name="Обычный 2 4 5 4 2 2 2 3 2" xfId="55286"/>
    <cellStyle name="Обычный 2 4 5 4 2 2 2 4" xfId="35386"/>
    <cellStyle name="Обычный 2 4 5 4 2 2 3" xfId="7690"/>
    <cellStyle name="Обычный 2 4 5 4 2 2 3 2" xfId="17640"/>
    <cellStyle name="Обычный 2 4 5 4 2 2 3 2 2" xfId="47495"/>
    <cellStyle name="Обычный 2 4 5 4 2 2 3 3" xfId="27590"/>
    <cellStyle name="Обычный 2 4 5 4 2 2 3 3 2" xfId="57445"/>
    <cellStyle name="Обычный 2 4 5 4 2 2 3 4" xfId="37545"/>
    <cellStyle name="Обычный 2 4 5 4 2 2 4" xfId="11005"/>
    <cellStyle name="Обычный 2 4 5 4 2 2 4 2" xfId="40860"/>
    <cellStyle name="Обычный 2 4 5 4 2 2 5" xfId="20954"/>
    <cellStyle name="Обычный 2 4 5 4 2 2 5 2" xfId="50809"/>
    <cellStyle name="Обычный 2 4 5 4 2 2 6" xfId="30909"/>
    <cellStyle name="Обычный 2 4 5 4 2 3" xfId="4648"/>
    <cellStyle name="Обычный 2 4 5 4 2 3 2" xfId="14600"/>
    <cellStyle name="Обычный 2 4 5 4 2 3 2 2" xfId="44455"/>
    <cellStyle name="Обычный 2 4 5 4 2 3 3" xfId="24550"/>
    <cellStyle name="Обычный 2 4 5 4 2 3 3 2" xfId="54405"/>
    <cellStyle name="Обычный 2 4 5 4 2 3 4" xfId="34505"/>
    <cellStyle name="Обычный 2 4 5 4 2 4" xfId="7689"/>
    <cellStyle name="Обычный 2 4 5 4 2 4 2" xfId="17639"/>
    <cellStyle name="Обычный 2 4 5 4 2 4 2 2" xfId="47494"/>
    <cellStyle name="Обычный 2 4 5 4 2 4 3" xfId="27589"/>
    <cellStyle name="Обычный 2 4 5 4 2 4 3 2" xfId="57444"/>
    <cellStyle name="Обычный 2 4 5 4 2 4 4" xfId="37544"/>
    <cellStyle name="Обычный 2 4 5 4 2 5" xfId="11004"/>
    <cellStyle name="Обычный 2 4 5 4 2 5 2" xfId="40859"/>
    <cellStyle name="Обычный 2 4 5 4 2 6" xfId="20953"/>
    <cellStyle name="Обычный 2 4 5 4 2 6 2" xfId="50808"/>
    <cellStyle name="Обычный 2 4 5 4 2 7" xfId="30908"/>
    <cellStyle name="Обычный 2 4 5 4 3" xfId="1045"/>
    <cellStyle name="Обычный 2 4 5 4 3 2" xfId="5530"/>
    <cellStyle name="Обычный 2 4 5 4 3 2 2" xfId="15482"/>
    <cellStyle name="Обычный 2 4 5 4 3 2 2 2" xfId="45337"/>
    <cellStyle name="Обычный 2 4 5 4 3 2 3" xfId="25432"/>
    <cellStyle name="Обычный 2 4 5 4 3 2 3 2" xfId="55287"/>
    <cellStyle name="Обычный 2 4 5 4 3 2 4" xfId="35387"/>
    <cellStyle name="Обычный 2 4 5 4 3 3" xfId="7691"/>
    <cellStyle name="Обычный 2 4 5 4 3 3 2" xfId="17641"/>
    <cellStyle name="Обычный 2 4 5 4 3 3 2 2" xfId="47496"/>
    <cellStyle name="Обычный 2 4 5 4 3 3 3" xfId="27591"/>
    <cellStyle name="Обычный 2 4 5 4 3 3 3 2" xfId="57446"/>
    <cellStyle name="Обычный 2 4 5 4 3 3 4" xfId="37546"/>
    <cellStyle name="Обычный 2 4 5 4 3 4" xfId="11006"/>
    <cellStyle name="Обычный 2 4 5 4 3 4 2" xfId="40861"/>
    <cellStyle name="Обычный 2 4 5 4 3 5" xfId="20955"/>
    <cellStyle name="Обычный 2 4 5 4 3 5 2" xfId="50810"/>
    <cellStyle name="Обычный 2 4 5 4 3 6" xfId="30910"/>
    <cellStyle name="Обычный 2 4 5 4 4" xfId="3825"/>
    <cellStyle name="Обычный 2 4 5 4 4 2" xfId="13777"/>
    <cellStyle name="Обычный 2 4 5 4 4 2 2" xfId="43632"/>
    <cellStyle name="Обычный 2 4 5 4 4 3" xfId="23727"/>
    <cellStyle name="Обычный 2 4 5 4 4 3 2" xfId="53582"/>
    <cellStyle name="Обычный 2 4 5 4 4 4" xfId="33682"/>
    <cellStyle name="Обычный 2 4 5 4 5" xfId="7688"/>
    <cellStyle name="Обычный 2 4 5 4 5 2" xfId="17638"/>
    <cellStyle name="Обычный 2 4 5 4 5 2 2" xfId="47493"/>
    <cellStyle name="Обычный 2 4 5 4 5 3" xfId="27588"/>
    <cellStyle name="Обычный 2 4 5 4 5 3 2" xfId="57443"/>
    <cellStyle name="Обычный 2 4 5 4 5 4" xfId="37543"/>
    <cellStyle name="Обычный 2 4 5 4 6" xfId="11003"/>
    <cellStyle name="Обычный 2 4 5 4 6 2" xfId="40858"/>
    <cellStyle name="Обычный 2 4 5 4 7" xfId="20952"/>
    <cellStyle name="Обычный 2 4 5 4 7 2" xfId="50807"/>
    <cellStyle name="Обычный 2 4 5 4 8" xfId="30907"/>
    <cellStyle name="Обычный 2 4 5 5" xfId="1046"/>
    <cellStyle name="Обычный 2 4 5 5 2" xfId="1047"/>
    <cellStyle name="Обычный 2 4 5 5 2 2" xfId="1048"/>
    <cellStyle name="Обычный 2 4 5 5 2 2 2" xfId="5531"/>
    <cellStyle name="Обычный 2 4 5 5 2 2 2 2" xfId="15483"/>
    <cellStyle name="Обычный 2 4 5 5 2 2 2 2 2" xfId="45338"/>
    <cellStyle name="Обычный 2 4 5 5 2 2 2 3" xfId="25433"/>
    <cellStyle name="Обычный 2 4 5 5 2 2 2 3 2" xfId="55288"/>
    <cellStyle name="Обычный 2 4 5 5 2 2 2 4" xfId="35388"/>
    <cellStyle name="Обычный 2 4 5 5 2 2 3" xfId="7694"/>
    <cellStyle name="Обычный 2 4 5 5 2 2 3 2" xfId="17644"/>
    <cellStyle name="Обычный 2 4 5 5 2 2 3 2 2" xfId="47499"/>
    <cellStyle name="Обычный 2 4 5 5 2 2 3 3" xfId="27594"/>
    <cellStyle name="Обычный 2 4 5 5 2 2 3 3 2" xfId="57449"/>
    <cellStyle name="Обычный 2 4 5 5 2 2 3 4" xfId="37549"/>
    <cellStyle name="Обычный 2 4 5 5 2 2 4" xfId="11009"/>
    <cellStyle name="Обычный 2 4 5 5 2 2 4 2" xfId="40864"/>
    <cellStyle name="Обычный 2 4 5 5 2 2 5" xfId="20958"/>
    <cellStyle name="Обычный 2 4 5 5 2 2 5 2" xfId="50813"/>
    <cellStyle name="Обычный 2 4 5 5 2 2 6" xfId="30913"/>
    <cellStyle name="Обычный 2 4 5 5 2 3" xfId="4908"/>
    <cellStyle name="Обычный 2 4 5 5 2 3 2" xfId="14860"/>
    <cellStyle name="Обычный 2 4 5 5 2 3 2 2" xfId="44715"/>
    <cellStyle name="Обычный 2 4 5 5 2 3 3" xfId="24810"/>
    <cellStyle name="Обычный 2 4 5 5 2 3 3 2" xfId="54665"/>
    <cellStyle name="Обычный 2 4 5 5 2 3 4" xfId="34765"/>
    <cellStyle name="Обычный 2 4 5 5 2 4" xfId="7693"/>
    <cellStyle name="Обычный 2 4 5 5 2 4 2" xfId="17643"/>
    <cellStyle name="Обычный 2 4 5 5 2 4 2 2" xfId="47498"/>
    <cellStyle name="Обычный 2 4 5 5 2 4 3" xfId="27593"/>
    <cellStyle name="Обычный 2 4 5 5 2 4 3 2" xfId="57448"/>
    <cellStyle name="Обычный 2 4 5 5 2 4 4" xfId="37548"/>
    <cellStyle name="Обычный 2 4 5 5 2 5" xfId="11008"/>
    <cellStyle name="Обычный 2 4 5 5 2 5 2" xfId="40863"/>
    <cellStyle name="Обычный 2 4 5 5 2 6" xfId="20957"/>
    <cellStyle name="Обычный 2 4 5 5 2 6 2" xfId="50812"/>
    <cellStyle name="Обычный 2 4 5 5 2 7" xfId="30912"/>
    <cellStyle name="Обычный 2 4 5 5 3" xfId="1049"/>
    <cellStyle name="Обычный 2 4 5 5 3 2" xfId="5532"/>
    <cellStyle name="Обычный 2 4 5 5 3 2 2" xfId="15484"/>
    <cellStyle name="Обычный 2 4 5 5 3 2 2 2" xfId="45339"/>
    <cellStyle name="Обычный 2 4 5 5 3 2 3" xfId="25434"/>
    <cellStyle name="Обычный 2 4 5 5 3 2 3 2" xfId="55289"/>
    <cellStyle name="Обычный 2 4 5 5 3 2 4" xfId="35389"/>
    <cellStyle name="Обычный 2 4 5 5 3 3" xfId="7695"/>
    <cellStyle name="Обычный 2 4 5 5 3 3 2" xfId="17645"/>
    <cellStyle name="Обычный 2 4 5 5 3 3 2 2" xfId="47500"/>
    <cellStyle name="Обычный 2 4 5 5 3 3 3" xfId="27595"/>
    <cellStyle name="Обычный 2 4 5 5 3 3 3 2" xfId="57450"/>
    <cellStyle name="Обычный 2 4 5 5 3 3 4" xfId="37550"/>
    <cellStyle name="Обычный 2 4 5 5 3 4" xfId="11010"/>
    <cellStyle name="Обычный 2 4 5 5 3 4 2" xfId="40865"/>
    <cellStyle name="Обычный 2 4 5 5 3 5" xfId="20959"/>
    <cellStyle name="Обычный 2 4 5 5 3 5 2" xfId="50814"/>
    <cellStyle name="Обычный 2 4 5 5 3 6" xfId="30914"/>
    <cellStyle name="Обычный 2 4 5 5 4" xfId="4085"/>
    <cellStyle name="Обычный 2 4 5 5 4 2" xfId="14037"/>
    <cellStyle name="Обычный 2 4 5 5 4 2 2" xfId="43892"/>
    <cellStyle name="Обычный 2 4 5 5 4 3" xfId="23987"/>
    <cellStyle name="Обычный 2 4 5 5 4 3 2" xfId="53842"/>
    <cellStyle name="Обычный 2 4 5 5 4 4" xfId="33942"/>
    <cellStyle name="Обычный 2 4 5 5 5" xfId="7692"/>
    <cellStyle name="Обычный 2 4 5 5 5 2" xfId="17642"/>
    <cellStyle name="Обычный 2 4 5 5 5 2 2" xfId="47497"/>
    <cellStyle name="Обычный 2 4 5 5 5 3" xfId="27592"/>
    <cellStyle name="Обычный 2 4 5 5 5 3 2" xfId="57447"/>
    <cellStyle name="Обычный 2 4 5 5 5 4" xfId="37547"/>
    <cellStyle name="Обычный 2 4 5 5 6" xfId="11007"/>
    <cellStyle name="Обычный 2 4 5 5 6 2" xfId="40862"/>
    <cellStyle name="Обычный 2 4 5 5 7" xfId="20956"/>
    <cellStyle name="Обычный 2 4 5 5 7 2" xfId="50811"/>
    <cellStyle name="Обычный 2 4 5 5 8" xfId="30911"/>
    <cellStyle name="Обычный 2 4 5 6" xfId="1050"/>
    <cellStyle name="Обычный 2 4 5 6 2" xfId="1051"/>
    <cellStyle name="Обычный 2 4 5 6 2 2" xfId="1052"/>
    <cellStyle name="Обычный 2 4 5 6 2 2 2" xfId="5533"/>
    <cellStyle name="Обычный 2 4 5 6 2 2 2 2" xfId="15485"/>
    <cellStyle name="Обычный 2 4 5 6 2 2 2 2 2" xfId="45340"/>
    <cellStyle name="Обычный 2 4 5 6 2 2 2 3" xfId="25435"/>
    <cellStyle name="Обычный 2 4 5 6 2 2 2 3 2" xfId="55290"/>
    <cellStyle name="Обычный 2 4 5 6 2 2 2 4" xfId="35390"/>
    <cellStyle name="Обычный 2 4 5 6 2 2 3" xfId="7698"/>
    <cellStyle name="Обычный 2 4 5 6 2 2 3 2" xfId="17648"/>
    <cellStyle name="Обычный 2 4 5 6 2 2 3 2 2" xfId="47503"/>
    <cellStyle name="Обычный 2 4 5 6 2 2 3 3" xfId="27598"/>
    <cellStyle name="Обычный 2 4 5 6 2 2 3 3 2" xfId="57453"/>
    <cellStyle name="Обычный 2 4 5 6 2 2 3 4" xfId="37553"/>
    <cellStyle name="Обычный 2 4 5 6 2 2 4" xfId="11013"/>
    <cellStyle name="Обычный 2 4 5 6 2 2 4 2" xfId="40868"/>
    <cellStyle name="Обычный 2 4 5 6 2 2 5" xfId="20962"/>
    <cellStyle name="Обычный 2 4 5 6 2 2 5 2" xfId="50817"/>
    <cellStyle name="Обычный 2 4 5 6 2 2 6" xfId="30917"/>
    <cellStyle name="Обычный 2 4 5 6 2 3" xfId="4995"/>
    <cellStyle name="Обычный 2 4 5 6 2 3 2" xfId="14947"/>
    <cellStyle name="Обычный 2 4 5 6 2 3 2 2" xfId="44802"/>
    <cellStyle name="Обычный 2 4 5 6 2 3 3" xfId="24897"/>
    <cellStyle name="Обычный 2 4 5 6 2 3 3 2" xfId="54752"/>
    <cellStyle name="Обычный 2 4 5 6 2 3 4" xfId="34852"/>
    <cellStyle name="Обычный 2 4 5 6 2 4" xfId="7697"/>
    <cellStyle name="Обычный 2 4 5 6 2 4 2" xfId="17647"/>
    <cellStyle name="Обычный 2 4 5 6 2 4 2 2" xfId="47502"/>
    <cellStyle name="Обычный 2 4 5 6 2 4 3" xfId="27597"/>
    <cellStyle name="Обычный 2 4 5 6 2 4 3 2" xfId="57452"/>
    <cellStyle name="Обычный 2 4 5 6 2 4 4" xfId="37552"/>
    <cellStyle name="Обычный 2 4 5 6 2 5" xfId="11012"/>
    <cellStyle name="Обычный 2 4 5 6 2 5 2" xfId="40867"/>
    <cellStyle name="Обычный 2 4 5 6 2 6" xfId="20961"/>
    <cellStyle name="Обычный 2 4 5 6 2 6 2" xfId="50816"/>
    <cellStyle name="Обычный 2 4 5 6 2 7" xfId="30916"/>
    <cellStyle name="Обычный 2 4 5 6 3" xfId="1053"/>
    <cellStyle name="Обычный 2 4 5 6 3 2" xfId="5534"/>
    <cellStyle name="Обычный 2 4 5 6 3 2 2" xfId="15486"/>
    <cellStyle name="Обычный 2 4 5 6 3 2 2 2" xfId="45341"/>
    <cellStyle name="Обычный 2 4 5 6 3 2 3" xfId="25436"/>
    <cellStyle name="Обычный 2 4 5 6 3 2 3 2" xfId="55291"/>
    <cellStyle name="Обычный 2 4 5 6 3 2 4" xfId="35391"/>
    <cellStyle name="Обычный 2 4 5 6 3 3" xfId="7699"/>
    <cellStyle name="Обычный 2 4 5 6 3 3 2" xfId="17649"/>
    <cellStyle name="Обычный 2 4 5 6 3 3 2 2" xfId="47504"/>
    <cellStyle name="Обычный 2 4 5 6 3 3 3" xfId="27599"/>
    <cellStyle name="Обычный 2 4 5 6 3 3 3 2" xfId="57454"/>
    <cellStyle name="Обычный 2 4 5 6 3 3 4" xfId="37554"/>
    <cellStyle name="Обычный 2 4 5 6 3 4" xfId="11014"/>
    <cellStyle name="Обычный 2 4 5 6 3 4 2" xfId="40869"/>
    <cellStyle name="Обычный 2 4 5 6 3 5" xfId="20963"/>
    <cellStyle name="Обычный 2 4 5 6 3 5 2" xfId="50818"/>
    <cellStyle name="Обычный 2 4 5 6 3 6" xfId="30918"/>
    <cellStyle name="Обычный 2 4 5 6 4" xfId="4172"/>
    <cellStyle name="Обычный 2 4 5 6 4 2" xfId="14124"/>
    <cellStyle name="Обычный 2 4 5 6 4 2 2" xfId="43979"/>
    <cellStyle name="Обычный 2 4 5 6 4 3" xfId="24074"/>
    <cellStyle name="Обычный 2 4 5 6 4 3 2" xfId="53929"/>
    <cellStyle name="Обычный 2 4 5 6 4 4" xfId="34029"/>
    <cellStyle name="Обычный 2 4 5 6 5" xfId="7696"/>
    <cellStyle name="Обычный 2 4 5 6 5 2" xfId="17646"/>
    <cellStyle name="Обычный 2 4 5 6 5 2 2" xfId="47501"/>
    <cellStyle name="Обычный 2 4 5 6 5 3" xfId="27596"/>
    <cellStyle name="Обычный 2 4 5 6 5 3 2" xfId="57451"/>
    <cellStyle name="Обычный 2 4 5 6 5 4" xfId="37551"/>
    <cellStyle name="Обычный 2 4 5 6 6" xfId="11011"/>
    <cellStyle name="Обычный 2 4 5 6 6 2" xfId="40866"/>
    <cellStyle name="Обычный 2 4 5 6 7" xfId="20960"/>
    <cellStyle name="Обычный 2 4 5 6 7 2" xfId="50815"/>
    <cellStyle name="Обычный 2 4 5 6 8" xfId="30915"/>
    <cellStyle name="Обычный 2 4 5 7" xfId="1054"/>
    <cellStyle name="Обычный 2 4 5 7 2" xfId="1055"/>
    <cellStyle name="Обычный 2 4 5 7 2 2" xfId="5535"/>
    <cellStyle name="Обычный 2 4 5 7 2 2 2" xfId="15487"/>
    <cellStyle name="Обычный 2 4 5 7 2 2 2 2" xfId="45342"/>
    <cellStyle name="Обычный 2 4 5 7 2 2 3" xfId="25437"/>
    <cellStyle name="Обычный 2 4 5 7 2 2 3 2" xfId="55292"/>
    <cellStyle name="Обычный 2 4 5 7 2 2 4" xfId="35392"/>
    <cellStyle name="Обычный 2 4 5 7 2 3" xfId="7701"/>
    <cellStyle name="Обычный 2 4 5 7 2 3 2" xfId="17651"/>
    <cellStyle name="Обычный 2 4 5 7 2 3 2 2" xfId="47506"/>
    <cellStyle name="Обычный 2 4 5 7 2 3 3" xfId="27601"/>
    <cellStyle name="Обычный 2 4 5 7 2 3 3 2" xfId="57456"/>
    <cellStyle name="Обычный 2 4 5 7 2 3 4" xfId="37556"/>
    <cellStyle name="Обычный 2 4 5 7 2 4" xfId="11016"/>
    <cellStyle name="Обычный 2 4 5 7 2 4 2" xfId="40871"/>
    <cellStyle name="Обычный 2 4 5 7 2 5" xfId="20965"/>
    <cellStyle name="Обычный 2 4 5 7 2 5 2" xfId="50820"/>
    <cellStyle name="Обычный 2 4 5 7 2 6" xfId="30920"/>
    <cellStyle name="Обычный 2 4 5 7 3" xfId="4306"/>
    <cellStyle name="Обычный 2 4 5 7 3 2" xfId="14258"/>
    <cellStyle name="Обычный 2 4 5 7 3 2 2" xfId="44113"/>
    <cellStyle name="Обычный 2 4 5 7 3 3" xfId="24208"/>
    <cellStyle name="Обычный 2 4 5 7 3 3 2" xfId="54063"/>
    <cellStyle name="Обычный 2 4 5 7 3 4" xfId="34163"/>
    <cellStyle name="Обычный 2 4 5 7 4" xfId="7700"/>
    <cellStyle name="Обычный 2 4 5 7 4 2" xfId="17650"/>
    <cellStyle name="Обычный 2 4 5 7 4 2 2" xfId="47505"/>
    <cellStyle name="Обычный 2 4 5 7 4 3" xfId="27600"/>
    <cellStyle name="Обычный 2 4 5 7 4 3 2" xfId="57455"/>
    <cellStyle name="Обычный 2 4 5 7 4 4" xfId="37555"/>
    <cellStyle name="Обычный 2 4 5 7 5" xfId="11015"/>
    <cellStyle name="Обычный 2 4 5 7 5 2" xfId="40870"/>
    <cellStyle name="Обычный 2 4 5 7 6" xfId="20964"/>
    <cellStyle name="Обычный 2 4 5 7 6 2" xfId="50819"/>
    <cellStyle name="Обычный 2 4 5 7 7" xfId="30919"/>
    <cellStyle name="Обычный 2 4 5 8" xfId="1056"/>
    <cellStyle name="Обычный 2 4 5 8 2" xfId="5536"/>
    <cellStyle name="Обычный 2 4 5 8 2 2" xfId="15488"/>
    <cellStyle name="Обычный 2 4 5 8 2 2 2" xfId="45343"/>
    <cellStyle name="Обычный 2 4 5 8 2 3" xfId="25438"/>
    <cellStyle name="Обычный 2 4 5 8 2 3 2" xfId="55293"/>
    <cellStyle name="Обычный 2 4 5 8 2 4" xfId="35393"/>
    <cellStyle name="Обычный 2 4 5 8 3" xfId="7702"/>
    <cellStyle name="Обычный 2 4 5 8 3 2" xfId="17652"/>
    <cellStyle name="Обычный 2 4 5 8 3 2 2" xfId="47507"/>
    <cellStyle name="Обычный 2 4 5 8 3 3" xfId="27602"/>
    <cellStyle name="Обычный 2 4 5 8 3 3 2" xfId="57457"/>
    <cellStyle name="Обычный 2 4 5 8 3 4" xfId="37557"/>
    <cellStyle name="Обычный 2 4 5 8 4" xfId="11017"/>
    <cellStyle name="Обычный 2 4 5 8 4 2" xfId="40872"/>
    <cellStyle name="Обычный 2 4 5 8 5" xfId="20966"/>
    <cellStyle name="Обычный 2 4 5 8 5 2" xfId="50821"/>
    <cellStyle name="Обычный 2 4 5 8 6" xfId="30921"/>
    <cellStyle name="Обычный 2 4 5 9" xfId="3483"/>
    <cellStyle name="Обычный 2 4 5 9 2" xfId="13435"/>
    <cellStyle name="Обычный 2 4 5 9 2 2" xfId="43290"/>
    <cellStyle name="Обычный 2 4 5 9 3" xfId="23385"/>
    <cellStyle name="Обычный 2 4 5 9 3 2" xfId="53240"/>
    <cellStyle name="Обычный 2 4 5 9 4" xfId="33340"/>
    <cellStyle name="Обычный 2 4 6" xfId="1057"/>
    <cellStyle name="Обычный 2 4 6 2" xfId="1058"/>
    <cellStyle name="Обычный 2 4 6 2 2" xfId="1059"/>
    <cellStyle name="Обычный 2 4 6 2 2 2" xfId="1060"/>
    <cellStyle name="Обычный 2 4 6 2 2 2 2" xfId="5537"/>
    <cellStyle name="Обычный 2 4 6 2 2 2 2 2" xfId="15489"/>
    <cellStyle name="Обычный 2 4 6 2 2 2 2 2 2" xfId="45344"/>
    <cellStyle name="Обычный 2 4 6 2 2 2 2 3" xfId="25439"/>
    <cellStyle name="Обычный 2 4 6 2 2 2 2 3 2" xfId="55294"/>
    <cellStyle name="Обычный 2 4 6 2 2 2 2 4" xfId="35394"/>
    <cellStyle name="Обычный 2 4 6 2 2 2 3" xfId="7706"/>
    <cellStyle name="Обычный 2 4 6 2 2 2 3 2" xfId="17656"/>
    <cellStyle name="Обычный 2 4 6 2 2 2 3 2 2" xfId="47511"/>
    <cellStyle name="Обычный 2 4 6 2 2 2 3 3" xfId="27606"/>
    <cellStyle name="Обычный 2 4 6 2 2 2 3 3 2" xfId="57461"/>
    <cellStyle name="Обычный 2 4 6 2 2 2 3 4" xfId="37561"/>
    <cellStyle name="Обычный 2 4 6 2 2 2 4" xfId="11021"/>
    <cellStyle name="Обычный 2 4 6 2 2 2 4 2" xfId="40876"/>
    <cellStyle name="Обычный 2 4 6 2 2 2 5" xfId="20970"/>
    <cellStyle name="Обычный 2 4 6 2 2 2 5 2" xfId="50825"/>
    <cellStyle name="Обычный 2 4 6 2 2 2 6" xfId="30925"/>
    <cellStyle name="Обычный 2 4 6 2 2 3" xfId="4651"/>
    <cellStyle name="Обычный 2 4 6 2 2 3 2" xfId="14603"/>
    <cellStyle name="Обычный 2 4 6 2 2 3 2 2" xfId="44458"/>
    <cellStyle name="Обычный 2 4 6 2 2 3 3" xfId="24553"/>
    <cellStyle name="Обычный 2 4 6 2 2 3 3 2" xfId="54408"/>
    <cellStyle name="Обычный 2 4 6 2 2 3 4" xfId="34508"/>
    <cellStyle name="Обычный 2 4 6 2 2 4" xfId="7705"/>
    <cellStyle name="Обычный 2 4 6 2 2 4 2" xfId="17655"/>
    <cellStyle name="Обычный 2 4 6 2 2 4 2 2" xfId="47510"/>
    <cellStyle name="Обычный 2 4 6 2 2 4 3" xfId="27605"/>
    <cellStyle name="Обычный 2 4 6 2 2 4 3 2" xfId="57460"/>
    <cellStyle name="Обычный 2 4 6 2 2 4 4" xfId="37560"/>
    <cellStyle name="Обычный 2 4 6 2 2 5" xfId="11020"/>
    <cellStyle name="Обычный 2 4 6 2 2 5 2" xfId="40875"/>
    <cellStyle name="Обычный 2 4 6 2 2 6" xfId="20969"/>
    <cellStyle name="Обычный 2 4 6 2 2 6 2" xfId="50824"/>
    <cellStyle name="Обычный 2 4 6 2 2 7" xfId="30924"/>
    <cellStyle name="Обычный 2 4 6 2 3" xfId="1061"/>
    <cellStyle name="Обычный 2 4 6 2 3 2" xfId="5538"/>
    <cellStyle name="Обычный 2 4 6 2 3 2 2" xfId="15490"/>
    <cellStyle name="Обычный 2 4 6 2 3 2 2 2" xfId="45345"/>
    <cellStyle name="Обычный 2 4 6 2 3 2 3" xfId="25440"/>
    <cellStyle name="Обычный 2 4 6 2 3 2 3 2" xfId="55295"/>
    <cellStyle name="Обычный 2 4 6 2 3 2 4" xfId="35395"/>
    <cellStyle name="Обычный 2 4 6 2 3 3" xfId="7707"/>
    <cellStyle name="Обычный 2 4 6 2 3 3 2" xfId="17657"/>
    <cellStyle name="Обычный 2 4 6 2 3 3 2 2" xfId="47512"/>
    <cellStyle name="Обычный 2 4 6 2 3 3 3" xfId="27607"/>
    <cellStyle name="Обычный 2 4 6 2 3 3 3 2" xfId="57462"/>
    <cellStyle name="Обычный 2 4 6 2 3 3 4" xfId="37562"/>
    <cellStyle name="Обычный 2 4 6 2 3 4" xfId="11022"/>
    <cellStyle name="Обычный 2 4 6 2 3 4 2" xfId="40877"/>
    <cellStyle name="Обычный 2 4 6 2 3 5" xfId="20971"/>
    <cellStyle name="Обычный 2 4 6 2 3 5 2" xfId="50826"/>
    <cellStyle name="Обычный 2 4 6 2 3 6" xfId="30926"/>
    <cellStyle name="Обычный 2 4 6 2 4" xfId="3828"/>
    <cellStyle name="Обычный 2 4 6 2 4 2" xfId="13780"/>
    <cellStyle name="Обычный 2 4 6 2 4 2 2" xfId="43635"/>
    <cellStyle name="Обычный 2 4 6 2 4 3" xfId="23730"/>
    <cellStyle name="Обычный 2 4 6 2 4 3 2" xfId="53585"/>
    <cellStyle name="Обычный 2 4 6 2 4 4" xfId="33685"/>
    <cellStyle name="Обычный 2 4 6 2 5" xfId="7704"/>
    <cellStyle name="Обычный 2 4 6 2 5 2" xfId="17654"/>
    <cellStyle name="Обычный 2 4 6 2 5 2 2" xfId="47509"/>
    <cellStyle name="Обычный 2 4 6 2 5 3" xfId="27604"/>
    <cellStyle name="Обычный 2 4 6 2 5 3 2" xfId="57459"/>
    <cellStyle name="Обычный 2 4 6 2 5 4" xfId="37559"/>
    <cellStyle name="Обычный 2 4 6 2 6" xfId="11019"/>
    <cellStyle name="Обычный 2 4 6 2 6 2" xfId="40874"/>
    <cellStyle name="Обычный 2 4 6 2 7" xfId="20968"/>
    <cellStyle name="Обычный 2 4 6 2 7 2" xfId="50823"/>
    <cellStyle name="Обычный 2 4 6 2 8" xfId="30923"/>
    <cellStyle name="Обычный 2 4 6 3" xfId="1062"/>
    <cellStyle name="Обычный 2 4 6 3 2" xfId="1063"/>
    <cellStyle name="Обычный 2 4 6 3 2 2" xfId="5539"/>
    <cellStyle name="Обычный 2 4 6 3 2 2 2" xfId="15491"/>
    <cellStyle name="Обычный 2 4 6 3 2 2 2 2" xfId="45346"/>
    <cellStyle name="Обычный 2 4 6 3 2 2 3" xfId="25441"/>
    <cellStyle name="Обычный 2 4 6 3 2 2 3 2" xfId="55296"/>
    <cellStyle name="Обычный 2 4 6 3 2 2 4" xfId="35396"/>
    <cellStyle name="Обычный 2 4 6 3 2 3" xfId="7709"/>
    <cellStyle name="Обычный 2 4 6 3 2 3 2" xfId="17659"/>
    <cellStyle name="Обычный 2 4 6 3 2 3 2 2" xfId="47514"/>
    <cellStyle name="Обычный 2 4 6 3 2 3 3" xfId="27609"/>
    <cellStyle name="Обычный 2 4 6 3 2 3 3 2" xfId="57464"/>
    <cellStyle name="Обычный 2 4 6 3 2 3 4" xfId="37564"/>
    <cellStyle name="Обычный 2 4 6 3 2 4" xfId="11024"/>
    <cellStyle name="Обычный 2 4 6 3 2 4 2" xfId="40879"/>
    <cellStyle name="Обычный 2 4 6 3 2 5" xfId="20973"/>
    <cellStyle name="Обычный 2 4 6 3 2 5 2" xfId="50828"/>
    <cellStyle name="Обычный 2 4 6 3 2 6" xfId="30928"/>
    <cellStyle name="Обычный 2 4 6 3 3" xfId="4327"/>
    <cellStyle name="Обычный 2 4 6 3 3 2" xfId="14279"/>
    <cellStyle name="Обычный 2 4 6 3 3 2 2" xfId="44134"/>
    <cellStyle name="Обычный 2 4 6 3 3 3" xfId="24229"/>
    <cellStyle name="Обычный 2 4 6 3 3 3 2" xfId="54084"/>
    <cellStyle name="Обычный 2 4 6 3 3 4" xfId="34184"/>
    <cellStyle name="Обычный 2 4 6 3 4" xfId="7708"/>
    <cellStyle name="Обычный 2 4 6 3 4 2" xfId="17658"/>
    <cellStyle name="Обычный 2 4 6 3 4 2 2" xfId="47513"/>
    <cellStyle name="Обычный 2 4 6 3 4 3" xfId="27608"/>
    <cellStyle name="Обычный 2 4 6 3 4 3 2" xfId="57463"/>
    <cellStyle name="Обычный 2 4 6 3 4 4" xfId="37563"/>
    <cellStyle name="Обычный 2 4 6 3 5" xfId="11023"/>
    <cellStyle name="Обычный 2 4 6 3 5 2" xfId="40878"/>
    <cellStyle name="Обычный 2 4 6 3 6" xfId="20972"/>
    <cellStyle name="Обычный 2 4 6 3 6 2" xfId="50827"/>
    <cellStyle name="Обычный 2 4 6 3 7" xfId="30927"/>
    <cellStyle name="Обычный 2 4 6 4" xfId="1064"/>
    <cellStyle name="Обычный 2 4 6 4 2" xfId="5540"/>
    <cellStyle name="Обычный 2 4 6 4 2 2" xfId="15492"/>
    <cellStyle name="Обычный 2 4 6 4 2 2 2" xfId="45347"/>
    <cellStyle name="Обычный 2 4 6 4 2 3" xfId="25442"/>
    <cellStyle name="Обычный 2 4 6 4 2 3 2" xfId="55297"/>
    <cellStyle name="Обычный 2 4 6 4 2 4" xfId="35397"/>
    <cellStyle name="Обычный 2 4 6 4 3" xfId="7710"/>
    <cellStyle name="Обычный 2 4 6 4 3 2" xfId="17660"/>
    <cellStyle name="Обычный 2 4 6 4 3 2 2" xfId="47515"/>
    <cellStyle name="Обычный 2 4 6 4 3 3" xfId="27610"/>
    <cellStyle name="Обычный 2 4 6 4 3 3 2" xfId="57465"/>
    <cellStyle name="Обычный 2 4 6 4 3 4" xfId="37565"/>
    <cellStyle name="Обычный 2 4 6 4 4" xfId="11025"/>
    <cellStyle name="Обычный 2 4 6 4 4 2" xfId="40880"/>
    <cellStyle name="Обычный 2 4 6 4 5" xfId="20974"/>
    <cellStyle name="Обычный 2 4 6 4 5 2" xfId="50829"/>
    <cellStyle name="Обычный 2 4 6 4 6" xfId="30929"/>
    <cellStyle name="Обычный 2 4 6 5" xfId="3504"/>
    <cellStyle name="Обычный 2 4 6 5 2" xfId="13456"/>
    <cellStyle name="Обычный 2 4 6 5 2 2" xfId="43311"/>
    <cellStyle name="Обычный 2 4 6 5 3" xfId="23406"/>
    <cellStyle name="Обычный 2 4 6 5 3 2" xfId="53261"/>
    <cellStyle name="Обычный 2 4 6 5 4" xfId="33361"/>
    <cellStyle name="Обычный 2 4 6 6" xfId="7703"/>
    <cellStyle name="Обычный 2 4 6 6 2" xfId="17653"/>
    <cellStyle name="Обычный 2 4 6 6 2 2" xfId="47508"/>
    <cellStyle name="Обычный 2 4 6 6 3" xfId="27603"/>
    <cellStyle name="Обычный 2 4 6 6 3 2" xfId="57458"/>
    <cellStyle name="Обычный 2 4 6 6 4" xfId="37558"/>
    <cellStyle name="Обычный 2 4 6 7" xfId="11018"/>
    <cellStyle name="Обычный 2 4 6 7 2" xfId="40873"/>
    <cellStyle name="Обычный 2 4 6 8" xfId="20967"/>
    <cellStyle name="Обычный 2 4 6 8 2" xfId="50822"/>
    <cellStyle name="Обычный 2 4 6 9" xfId="30922"/>
    <cellStyle name="Обычный 2 4 7" xfId="1065"/>
    <cellStyle name="Обычный 2 4 7 2" xfId="1066"/>
    <cellStyle name="Обычный 2 4 7 2 2" xfId="1067"/>
    <cellStyle name="Обычный 2 4 7 2 2 2" xfId="1068"/>
    <cellStyle name="Обычный 2 4 7 2 2 2 2" xfId="5541"/>
    <cellStyle name="Обычный 2 4 7 2 2 2 2 2" xfId="15493"/>
    <cellStyle name="Обычный 2 4 7 2 2 2 2 2 2" xfId="45348"/>
    <cellStyle name="Обычный 2 4 7 2 2 2 2 3" xfId="25443"/>
    <cellStyle name="Обычный 2 4 7 2 2 2 2 3 2" xfId="55298"/>
    <cellStyle name="Обычный 2 4 7 2 2 2 2 4" xfId="35398"/>
    <cellStyle name="Обычный 2 4 7 2 2 2 3" xfId="7714"/>
    <cellStyle name="Обычный 2 4 7 2 2 2 3 2" xfId="17664"/>
    <cellStyle name="Обычный 2 4 7 2 2 2 3 2 2" xfId="47519"/>
    <cellStyle name="Обычный 2 4 7 2 2 2 3 3" xfId="27614"/>
    <cellStyle name="Обычный 2 4 7 2 2 2 3 3 2" xfId="57469"/>
    <cellStyle name="Обычный 2 4 7 2 2 2 3 4" xfId="37569"/>
    <cellStyle name="Обычный 2 4 7 2 2 2 4" xfId="11029"/>
    <cellStyle name="Обычный 2 4 7 2 2 2 4 2" xfId="40884"/>
    <cellStyle name="Обычный 2 4 7 2 2 2 5" xfId="20978"/>
    <cellStyle name="Обычный 2 4 7 2 2 2 5 2" xfId="50833"/>
    <cellStyle name="Обычный 2 4 7 2 2 2 6" xfId="30933"/>
    <cellStyle name="Обычный 2 4 7 2 2 3" xfId="4652"/>
    <cellStyle name="Обычный 2 4 7 2 2 3 2" xfId="14604"/>
    <cellStyle name="Обычный 2 4 7 2 2 3 2 2" xfId="44459"/>
    <cellStyle name="Обычный 2 4 7 2 2 3 3" xfId="24554"/>
    <cellStyle name="Обычный 2 4 7 2 2 3 3 2" xfId="54409"/>
    <cellStyle name="Обычный 2 4 7 2 2 3 4" xfId="34509"/>
    <cellStyle name="Обычный 2 4 7 2 2 4" xfId="7713"/>
    <cellStyle name="Обычный 2 4 7 2 2 4 2" xfId="17663"/>
    <cellStyle name="Обычный 2 4 7 2 2 4 2 2" xfId="47518"/>
    <cellStyle name="Обычный 2 4 7 2 2 4 3" xfId="27613"/>
    <cellStyle name="Обычный 2 4 7 2 2 4 3 2" xfId="57468"/>
    <cellStyle name="Обычный 2 4 7 2 2 4 4" xfId="37568"/>
    <cellStyle name="Обычный 2 4 7 2 2 5" xfId="11028"/>
    <cellStyle name="Обычный 2 4 7 2 2 5 2" xfId="40883"/>
    <cellStyle name="Обычный 2 4 7 2 2 6" xfId="20977"/>
    <cellStyle name="Обычный 2 4 7 2 2 6 2" xfId="50832"/>
    <cellStyle name="Обычный 2 4 7 2 2 7" xfId="30932"/>
    <cellStyle name="Обычный 2 4 7 2 3" xfId="1069"/>
    <cellStyle name="Обычный 2 4 7 2 3 2" xfId="5542"/>
    <cellStyle name="Обычный 2 4 7 2 3 2 2" xfId="15494"/>
    <cellStyle name="Обычный 2 4 7 2 3 2 2 2" xfId="45349"/>
    <cellStyle name="Обычный 2 4 7 2 3 2 3" xfId="25444"/>
    <cellStyle name="Обычный 2 4 7 2 3 2 3 2" xfId="55299"/>
    <cellStyle name="Обычный 2 4 7 2 3 2 4" xfId="35399"/>
    <cellStyle name="Обычный 2 4 7 2 3 3" xfId="7715"/>
    <cellStyle name="Обычный 2 4 7 2 3 3 2" xfId="17665"/>
    <cellStyle name="Обычный 2 4 7 2 3 3 2 2" xfId="47520"/>
    <cellStyle name="Обычный 2 4 7 2 3 3 3" xfId="27615"/>
    <cellStyle name="Обычный 2 4 7 2 3 3 3 2" xfId="57470"/>
    <cellStyle name="Обычный 2 4 7 2 3 3 4" xfId="37570"/>
    <cellStyle name="Обычный 2 4 7 2 3 4" xfId="11030"/>
    <cellStyle name="Обычный 2 4 7 2 3 4 2" xfId="40885"/>
    <cellStyle name="Обычный 2 4 7 2 3 5" xfId="20979"/>
    <cellStyle name="Обычный 2 4 7 2 3 5 2" xfId="50834"/>
    <cellStyle name="Обычный 2 4 7 2 3 6" xfId="30934"/>
    <cellStyle name="Обычный 2 4 7 2 4" xfId="3829"/>
    <cellStyle name="Обычный 2 4 7 2 4 2" xfId="13781"/>
    <cellStyle name="Обычный 2 4 7 2 4 2 2" xfId="43636"/>
    <cellStyle name="Обычный 2 4 7 2 4 3" xfId="23731"/>
    <cellStyle name="Обычный 2 4 7 2 4 3 2" xfId="53586"/>
    <cellStyle name="Обычный 2 4 7 2 4 4" xfId="33686"/>
    <cellStyle name="Обычный 2 4 7 2 5" xfId="7712"/>
    <cellStyle name="Обычный 2 4 7 2 5 2" xfId="17662"/>
    <cellStyle name="Обычный 2 4 7 2 5 2 2" xfId="47517"/>
    <cellStyle name="Обычный 2 4 7 2 5 3" xfId="27612"/>
    <cellStyle name="Обычный 2 4 7 2 5 3 2" xfId="57467"/>
    <cellStyle name="Обычный 2 4 7 2 5 4" xfId="37567"/>
    <cellStyle name="Обычный 2 4 7 2 6" xfId="11027"/>
    <cellStyle name="Обычный 2 4 7 2 6 2" xfId="40882"/>
    <cellStyle name="Обычный 2 4 7 2 7" xfId="20976"/>
    <cellStyle name="Обычный 2 4 7 2 7 2" xfId="50831"/>
    <cellStyle name="Обычный 2 4 7 2 8" xfId="30931"/>
    <cellStyle name="Обычный 2 4 7 3" xfId="1070"/>
    <cellStyle name="Обычный 2 4 7 3 2" xfId="1071"/>
    <cellStyle name="Обычный 2 4 7 3 2 2" xfId="5543"/>
    <cellStyle name="Обычный 2 4 7 3 2 2 2" xfId="15495"/>
    <cellStyle name="Обычный 2 4 7 3 2 2 2 2" xfId="45350"/>
    <cellStyle name="Обычный 2 4 7 3 2 2 3" xfId="25445"/>
    <cellStyle name="Обычный 2 4 7 3 2 2 3 2" xfId="55300"/>
    <cellStyle name="Обычный 2 4 7 3 2 2 4" xfId="35400"/>
    <cellStyle name="Обычный 2 4 7 3 2 3" xfId="7717"/>
    <cellStyle name="Обычный 2 4 7 3 2 3 2" xfId="17667"/>
    <cellStyle name="Обычный 2 4 7 3 2 3 2 2" xfId="47522"/>
    <cellStyle name="Обычный 2 4 7 3 2 3 3" xfId="27617"/>
    <cellStyle name="Обычный 2 4 7 3 2 3 3 2" xfId="57472"/>
    <cellStyle name="Обычный 2 4 7 3 2 3 4" xfId="37572"/>
    <cellStyle name="Обычный 2 4 7 3 2 4" xfId="11032"/>
    <cellStyle name="Обычный 2 4 7 3 2 4 2" xfId="40887"/>
    <cellStyle name="Обычный 2 4 7 3 2 5" xfId="20981"/>
    <cellStyle name="Обычный 2 4 7 3 2 5 2" xfId="50836"/>
    <cellStyle name="Обычный 2 4 7 3 2 6" xfId="30936"/>
    <cellStyle name="Обычный 2 4 7 3 3" xfId="4363"/>
    <cellStyle name="Обычный 2 4 7 3 3 2" xfId="14315"/>
    <cellStyle name="Обычный 2 4 7 3 3 2 2" xfId="44170"/>
    <cellStyle name="Обычный 2 4 7 3 3 3" xfId="24265"/>
    <cellStyle name="Обычный 2 4 7 3 3 3 2" xfId="54120"/>
    <cellStyle name="Обычный 2 4 7 3 3 4" xfId="34220"/>
    <cellStyle name="Обычный 2 4 7 3 4" xfId="7716"/>
    <cellStyle name="Обычный 2 4 7 3 4 2" xfId="17666"/>
    <cellStyle name="Обычный 2 4 7 3 4 2 2" xfId="47521"/>
    <cellStyle name="Обычный 2 4 7 3 4 3" xfId="27616"/>
    <cellStyle name="Обычный 2 4 7 3 4 3 2" xfId="57471"/>
    <cellStyle name="Обычный 2 4 7 3 4 4" xfId="37571"/>
    <cellStyle name="Обычный 2 4 7 3 5" xfId="11031"/>
    <cellStyle name="Обычный 2 4 7 3 5 2" xfId="40886"/>
    <cellStyle name="Обычный 2 4 7 3 6" xfId="20980"/>
    <cellStyle name="Обычный 2 4 7 3 6 2" xfId="50835"/>
    <cellStyle name="Обычный 2 4 7 3 7" xfId="30935"/>
    <cellStyle name="Обычный 2 4 7 4" xfId="1072"/>
    <cellStyle name="Обычный 2 4 7 4 2" xfId="5544"/>
    <cellStyle name="Обычный 2 4 7 4 2 2" xfId="15496"/>
    <cellStyle name="Обычный 2 4 7 4 2 2 2" xfId="45351"/>
    <cellStyle name="Обычный 2 4 7 4 2 3" xfId="25446"/>
    <cellStyle name="Обычный 2 4 7 4 2 3 2" xfId="55301"/>
    <cellStyle name="Обычный 2 4 7 4 2 4" xfId="35401"/>
    <cellStyle name="Обычный 2 4 7 4 3" xfId="7718"/>
    <cellStyle name="Обычный 2 4 7 4 3 2" xfId="17668"/>
    <cellStyle name="Обычный 2 4 7 4 3 2 2" xfId="47523"/>
    <cellStyle name="Обычный 2 4 7 4 3 3" xfId="27618"/>
    <cellStyle name="Обычный 2 4 7 4 3 3 2" xfId="57473"/>
    <cellStyle name="Обычный 2 4 7 4 3 4" xfId="37573"/>
    <cellStyle name="Обычный 2 4 7 4 4" xfId="11033"/>
    <cellStyle name="Обычный 2 4 7 4 4 2" xfId="40888"/>
    <cellStyle name="Обычный 2 4 7 4 5" xfId="20982"/>
    <cellStyle name="Обычный 2 4 7 4 5 2" xfId="50837"/>
    <cellStyle name="Обычный 2 4 7 4 6" xfId="30937"/>
    <cellStyle name="Обычный 2 4 7 5" xfId="3540"/>
    <cellStyle name="Обычный 2 4 7 5 2" xfId="13492"/>
    <cellStyle name="Обычный 2 4 7 5 2 2" xfId="43347"/>
    <cellStyle name="Обычный 2 4 7 5 3" xfId="23442"/>
    <cellStyle name="Обычный 2 4 7 5 3 2" xfId="53297"/>
    <cellStyle name="Обычный 2 4 7 5 4" xfId="33397"/>
    <cellStyle name="Обычный 2 4 7 6" xfId="7711"/>
    <cellStyle name="Обычный 2 4 7 6 2" xfId="17661"/>
    <cellStyle name="Обычный 2 4 7 6 2 2" xfId="47516"/>
    <cellStyle name="Обычный 2 4 7 6 3" xfId="27611"/>
    <cellStyle name="Обычный 2 4 7 6 3 2" xfId="57466"/>
    <cellStyle name="Обычный 2 4 7 6 4" xfId="37566"/>
    <cellStyle name="Обычный 2 4 7 7" xfId="11026"/>
    <cellStyle name="Обычный 2 4 7 7 2" xfId="40881"/>
    <cellStyle name="Обычный 2 4 7 8" xfId="20975"/>
    <cellStyle name="Обычный 2 4 7 8 2" xfId="50830"/>
    <cellStyle name="Обычный 2 4 7 9" xfId="30930"/>
    <cellStyle name="Обычный 2 4 8" xfId="1073"/>
    <cellStyle name="Обычный 2 4 8 2" xfId="1074"/>
    <cellStyle name="Обычный 2 4 8 2 2" xfId="1075"/>
    <cellStyle name="Обычный 2 4 8 2 2 2" xfId="1076"/>
    <cellStyle name="Обычный 2 4 8 2 2 2 2" xfId="5545"/>
    <cellStyle name="Обычный 2 4 8 2 2 2 2 2" xfId="15497"/>
    <cellStyle name="Обычный 2 4 8 2 2 2 2 2 2" xfId="45352"/>
    <cellStyle name="Обычный 2 4 8 2 2 2 2 3" xfId="25447"/>
    <cellStyle name="Обычный 2 4 8 2 2 2 2 3 2" xfId="55302"/>
    <cellStyle name="Обычный 2 4 8 2 2 2 2 4" xfId="35402"/>
    <cellStyle name="Обычный 2 4 8 2 2 2 3" xfId="7722"/>
    <cellStyle name="Обычный 2 4 8 2 2 2 3 2" xfId="17672"/>
    <cellStyle name="Обычный 2 4 8 2 2 2 3 2 2" xfId="47527"/>
    <cellStyle name="Обычный 2 4 8 2 2 2 3 3" xfId="27622"/>
    <cellStyle name="Обычный 2 4 8 2 2 2 3 3 2" xfId="57477"/>
    <cellStyle name="Обычный 2 4 8 2 2 2 3 4" xfId="37577"/>
    <cellStyle name="Обычный 2 4 8 2 2 2 4" xfId="11037"/>
    <cellStyle name="Обычный 2 4 8 2 2 2 4 2" xfId="40892"/>
    <cellStyle name="Обычный 2 4 8 2 2 2 5" xfId="20986"/>
    <cellStyle name="Обычный 2 4 8 2 2 2 5 2" xfId="50841"/>
    <cellStyle name="Обычный 2 4 8 2 2 2 6" xfId="30941"/>
    <cellStyle name="Обычный 2 4 8 2 2 3" xfId="4653"/>
    <cellStyle name="Обычный 2 4 8 2 2 3 2" xfId="14605"/>
    <cellStyle name="Обычный 2 4 8 2 2 3 2 2" xfId="44460"/>
    <cellStyle name="Обычный 2 4 8 2 2 3 3" xfId="24555"/>
    <cellStyle name="Обычный 2 4 8 2 2 3 3 2" xfId="54410"/>
    <cellStyle name="Обычный 2 4 8 2 2 3 4" xfId="34510"/>
    <cellStyle name="Обычный 2 4 8 2 2 4" xfId="7721"/>
    <cellStyle name="Обычный 2 4 8 2 2 4 2" xfId="17671"/>
    <cellStyle name="Обычный 2 4 8 2 2 4 2 2" xfId="47526"/>
    <cellStyle name="Обычный 2 4 8 2 2 4 3" xfId="27621"/>
    <cellStyle name="Обычный 2 4 8 2 2 4 3 2" xfId="57476"/>
    <cellStyle name="Обычный 2 4 8 2 2 4 4" xfId="37576"/>
    <cellStyle name="Обычный 2 4 8 2 2 5" xfId="11036"/>
    <cellStyle name="Обычный 2 4 8 2 2 5 2" xfId="40891"/>
    <cellStyle name="Обычный 2 4 8 2 2 6" xfId="20985"/>
    <cellStyle name="Обычный 2 4 8 2 2 6 2" xfId="50840"/>
    <cellStyle name="Обычный 2 4 8 2 2 7" xfId="30940"/>
    <cellStyle name="Обычный 2 4 8 2 3" xfId="1077"/>
    <cellStyle name="Обычный 2 4 8 2 3 2" xfId="5546"/>
    <cellStyle name="Обычный 2 4 8 2 3 2 2" xfId="15498"/>
    <cellStyle name="Обычный 2 4 8 2 3 2 2 2" xfId="45353"/>
    <cellStyle name="Обычный 2 4 8 2 3 2 3" xfId="25448"/>
    <cellStyle name="Обычный 2 4 8 2 3 2 3 2" xfId="55303"/>
    <cellStyle name="Обычный 2 4 8 2 3 2 4" xfId="35403"/>
    <cellStyle name="Обычный 2 4 8 2 3 3" xfId="7723"/>
    <cellStyle name="Обычный 2 4 8 2 3 3 2" xfId="17673"/>
    <cellStyle name="Обычный 2 4 8 2 3 3 2 2" xfId="47528"/>
    <cellStyle name="Обычный 2 4 8 2 3 3 3" xfId="27623"/>
    <cellStyle name="Обычный 2 4 8 2 3 3 3 2" xfId="57478"/>
    <cellStyle name="Обычный 2 4 8 2 3 3 4" xfId="37578"/>
    <cellStyle name="Обычный 2 4 8 2 3 4" xfId="11038"/>
    <cellStyle name="Обычный 2 4 8 2 3 4 2" xfId="40893"/>
    <cellStyle name="Обычный 2 4 8 2 3 5" xfId="20987"/>
    <cellStyle name="Обычный 2 4 8 2 3 5 2" xfId="50842"/>
    <cellStyle name="Обычный 2 4 8 2 3 6" xfId="30942"/>
    <cellStyle name="Обычный 2 4 8 2 4" xfId="3830"/>
    <cellStyle name="Обычный 2 4 8 2 4 2" xfId="13782"/>
    <cellStyle name="Обычный 2 4 8 2 4 2 2" xfId="43637"/>
    <cellStyle name="Обычный 2 4 8 2 4 3" xfId="23732"/>
    <cellStyle name="Обычный 2 4 8 2 4 3 2" xfId="53587"/>
    <cellStyle name="Обычный 2 4 8 2 4 4" xfId="33687"/>
    <cellStyle name="Обычный 2 4 8 2 5" xfId="7720"/>
    <cellStyle name="Обычный 2 4 8 2 5 2" xfId="17670"/>
    <cellStyle name="Обычный 2 4 8 2 5 2 2" xfId="47525"/>
    <cellStyle name="Обычный 2 4 8 2 5 3" xfId="27620"/>
    <cellStyle name="Обычный 2 4 8 2 5 3 2" xfId="57475"/>
    <cellStyle name="Обычный 2 4 8 2 5 4" xfId="37575"/>
    <cellStyle name="Обычный 2 4 8 2 6" xfId="11035"/>
    <cellStyle name="Обычный 2 4 8 2 6 2" xfId="40890"/>
    <cellStyle name="Обычный 2 4 8 2 7" xfId="20984"/>
    <cellStyle name="Обычный 2 4 8 2 7 2" xfId="50839"/>
    <cellStyle name="Обычный 2 4 8 2 8" xfId="30939"/>
    <cellStyle name="Обычный 2 4 8 3" xfId="1078"/>
    <cellStyle name="Обычный 2 4 8 3 2" xfId="1079"/>
    <cellStyle name="Обычный 2 4 8 3 2 2" xfId="5547"/>
    <cellStyle name="Обычный 2 4 8 3 2 2 2" xfId="15499"/>
    <cellStyle name="Обычный 2 4 8 3 2 2 2 2" xfId="45354"/>
    <cellStyle name="Обычный 2 4 8 3 2 2 3" xfId="25449"/>
    <cellStyle name="Обычный 2 4 8 3 2 2 3 2" xfId="55304"/>
    <cellStyle name="Обычный 2 4 8 3 2 2 4" xfId="35404"/>
    <cellStyle name="Обычный 2 4 8 3 2 3" xfId="7725"/>
    <cellStyle name="Обычный 2 4 8 3 2 3 2" xfId="17675"/>
    <cellStyle name="Обычный 2 4 8 3 2 3 2 2" xfId="47530"/>
    <cellStyle name="Обычный 2 4 8 3 2 3 3" xfId="27625"/>
    <cellStyle name="Обычный 2 4 8 3 2 3 3 2" xfId="57480"/>
    <cellStyle name="Обычный 2 4 8 3 2 3 4" xfId="37580"/>
    <cellStyle name="Обычный 2 4 8 3 2 4" xfId="11040"/>
    <cellStyle name="Обычный 2 4 8 3 2 4 2" xfId="40895"/>
    <cellStyle name="Обычный 2 4 8 3 2 5" xfId="20989"/>
    <cellStyle name="Обычный 2 4 8 3 2 5 2" xfId="50844"/>
    <cellStyle name="Обычный 2 4 8 3 2 6" xfId="30944"/>
    <cellStyle name="Обычный 2 4 8 3 3" xfId="4402"/>
    <cellStyle name="Обычный 2 4 8 3 3 2" xfId="14354"/>
    <cellStyle name="Обычный 2 4 8 3 3 2 2" xfId="44209"/>
    <cellStyle name="Обычный 2 4 8 3 3 3" xfId="24304"/>
    <cellStyle name="Обычный 2 4 8 3 3 3 2" xfId="54159"/>
    <cellStyle name="Обычный 2 4 8 3 3 4" xfId="34259"/>
    <cellStyle name="Обычный 2 4 8 3 4" xfId="7724"/>
    <cellStyle name="Обычный 2 4 8 3 4 2" xfId="17674"/>
    <cellStyle name="Обычный 2 4 8 3 4 2 2" xfId="47529"/>
    <cellStyle name="Обычный 2 4 8 3 4 3" xfId="27624"/>
    <cellStyle name="Обычный 2 4 8 3 4 3 2" xfId="57479"/>
    <cellStyle name="Обычный 2 4 8 3 4 4" xfId="37579"/>
    <cellStyle name="Обычный 2 4 8 3 5" xfId="11039"/>
    <cellStyle name="Обычный 2 4 8 3 5 2" xfId="40894"/>
    <cellStyle name="Обычный 2 4 8 3 6" xfId="20988"/>
    <cellStyle name="Обычный 2 4 8 3 6 2" xfId="50843"/>
    <cellStyle name="Обычный 2 4 8 3 7" xfId="30943"/>
    <cellStyle name="Обычный 2 4 8 4" xfId="1080"/>
    <cellStyle name="Обычный 2 4 8 4 2" xfId="5548"/>
    <cellStyle name="Обычный 2 4 8 4 2 2" xfId="15500"/>
    <cellStyle name="Обычный 2 4 8 4 2 2 2" xfId="45355"/>
    <cellStyle name="Обычный 2 4 8 4 2 3" xfId="25450"/>
    <cellStyle name="Обычный 2 4 8 4 2 3 2" xfId="55305"/>
    <cellStyle name="Обычный 2 4 8 4 2 4" xfId="35405"/>
    <cellStyle name="Обычный 2 4 8 4 3" xfId="7726"/>
    <cellStyle name="Обычный 2 4 8 4 3 2" xfId="17676"/>
    <cellStyle name="Обычный 2 4 8 4 3 2 2" xfId="47531"/>
    <cellStyle name="Обычный 2 4 8 4 3 3" xfId="27626"/>
    <cellStyle name="Обычный 2 4 8 4 3 3 2" xfId="57481"/>
    <cellStyle name="Обычный 2 4 8 4 3 4" xfId="37581"/>
    <cellStyle name="Обычный 2 4 8 4 4" xfId="11041"/>
    <cellStyle name="Обычный 2 4 8 4 4 2" xfId="40896"/>
    <cellStyle name="Обычный 2 4 8 4 5" xfId="20990"/>
    <cellStyle name="Обычный 2 4 8 4 5 2" xfId="50845"/>
    <cellStyle name="Обычный 2 4 8 4 6" xfId="30945"/>
    <cellStyle name="Обычный 2 4 8 5" xfId="3579"/>
    <cellStyle name="Обычный 2 4 8 5 2" xfId="13531"/>
    <cellStyle name="Обычный 2 4 8 5 2 2" xfId="43386"/>
    <cellStyle name="Обычный 2 4 8 5 3" xfId="23481"/>
    <cellStyle name="Обычный 2 4 8 5 3 2" xfId="53336"/>
    <cellStyle name="Обычный 2 4 8 5 4" xfId="33436"/>
    <cellStyle name="Обычный 2 4 8 6" xfId="7719"/>
    <cellStyle name="Обычный 2 4 8 6 2" xfId="17669"/>
    <cellStyle name="Обычный 2 4 8 6 2 2" xfId="47524"/>
    <cellStyle name="Обычный 2 4 8 6 3" xfId="27619"/>
    <cellStyle name="Обычный 2 4 8 6 3 2" xfId="57474"/>
    <cellStyle name="Обычный 2 4 8 6 4" xfId="37574"/>
    <cellStyle name="Обычный 2 4 8 7" xfId="11034"/>
    <cellStyle name="Обычный 2 4 8 7 2" xfId="40889"/>
    <cellStyle name="Обычный 2 4 8 8" xfId="20983"/>
    <cellStyle name="Обычный 2 4 8 8 2" xfId="50838"/>
    <cellStyle name="Обычный 2 4 8 9" xfId="30938"/>
    <cellStyle name="Обычный 2 4 9" xfId="1081"/>
    <cellStyle name="Обычный 2 4 9 2" xfId="1082"/>
    <cellStyle name="Обычный 2 4 9 2 2" xfId="1083"/>
    <cellStyle name="Обычный 2 4 9 2 2 2" xfId="1084"/>
    <cellStyle name="Обычный 2 4 9 2 2 2 2" xfId="5549"/>
    <cellStyle name="Обычный 2 4 9 2 2 2 2 2" xfId="15501"/>
    <cellStyle name="Обычный 2 4 9 2 2 2 2 2 2" xfId="45356"/>
    <cellStyle name="Обычный 2 4 9 2 2 2 2 3" xfId="25451"/>
    <cellStyle name="Обычный 2 4 9 2 2 2 2 3 2" xfId="55306"/>
    <cellStyle name="Обычный 2 4 9 2 2 2 2 4" xfId="35406"/>
    <cellStyle name="Обычный 2 4 9 2 2 2 3" xfId="7730"/>
    <cellStyle name="Обычный 2 4 9 2 2 2 3 2" xfId="17680"/>
    <cellStyle name="Обычный 2 4 9 2 2 2 3 2 2" xfId="47535"/>
    <cellStyle name="Обычный 2 4 9 2 2 2 3 3" xfId="27630"/>
    <cellStyle name="Обычный 2 4 9 2 2 2 3 3 2" xfId="57485"/>
    <cellStyle name="Обычный 2 4 9 2 2 2 3 4" xfId="37585"/>
    <cellStyle name="Обычный 2 4 9 2 2 2 4" xfId="11045"/>
    <cellStyle name="Обычный 2 4 9 2 2 2 4 2" xfId="40900"/>
    <cellStyle name="Обычный 2 4 9 2 2 2 5" xfId="20994"/>
    <cellStyle name="Обычный 2 4 9 2 2 2 5 2" xfId="50849"/>
    <cellStyle name="Обычный 2 4 9 2 2 2 6" xfId="30949"/>
    <cellStyle name="Обычный 2 4 9 2 2 3" xfId="4654"/>
    <cellStyle name="Обычный 2 4 9 2 2 3 2" xfId="14606"/>
    <cellStyle name="Обычный 2 4 9 2 2 3 2 2" xfId="44461"/>
    <cellStyle name="Обычный 2 4 9 2 2 3 3" xfId="24556"/>
    <cellStyle name="Обычный 2 4 9 2 2 3 3 2" xfId="54411"/>
    <cellStyle name="Обычный 2 4 9 2 2 3 4" xfId="34511"/>
    <cellStyle name="Обычный 2 4 9 2 2 4" xfId="7729"/>
    <cellStyle name="Обычный 2 4 9 2 2 4 2" xfId="17679"/>
    <cellStyle name="Обычный 2 4 9 2 2 4 2 2" xfId="47534"/>
    <cellStyle name="Обычный 2 4 9 2 2 4 3" xfId="27629"/>
    <cellStyle name="Обычный 2 4 9 2 2 4 3 2" xfId="57484"/>
    <cellStyle name="Обычный 2 4 9 2 2 4 4" xfId="37584"/>
    <cellStyle name="Обычный 2 4 9 2 2 5" xfId="11044"/>
    <cellStyle name="Обычный 2 4 9 2 2 5 2" xfId="40899"/>
    <cellStyle name="Обычный 2 4 9 2 2 6" xfId="20993"/>
    <cellStyle name="Обычный 2 4 9 2 2 6 2" xfId="50848"/>
    <cellStyle name="Обычный 2 4 9 2 2 7" xfId="30948"/>
    <cellStyle name="Обычный 2 4 9 2 3" xfId="1085"/>
    <cellStyle name="Обычный 2 4 9 2 3 2" xfId="5550"/>
    <cellStyle name="Обычный 2 4 9 2 3 2 2" xfId="15502"/>
    <cellStyle name="Обычный 2 4 9 2 3 2 2 2" xfId="45357"/>
    <cellStyle name="Обычный 2 4 9 2 3 2 3" xfId="25452"/>
    <cellStyle name="Обычный 2 4 9 2 3 2 3 2" xfId="55307"/>
    <cellStyle name="Обычный 2 4 9 2 3 2 4" xfId="35407"/>
    <cellStyle name="Обычный 2 4 9 2 3 3" xfId="7731"/>
    <cellStyle name="Обычный 2 4 9 2 3 3 2" xfId="17681"/>
    <cellStyle name="Обычный 2 4 9 2 3 3 2 2" xfId="47536"/>
    <cellStyle name="Обычный 2 4 9 2 3 3 3" xfId="27631"/>
    <cellStyle name="Обычный 2 4 9 2 3 3 3 2" xfId="57486"/>
    <cellStyle name="Обычный 2 4 9 2 3 3 4" xfId="37586"/>
    <cellStyle name="Обычный 2 4 9 2 3 4" xfId="11046"/>
    <cellStyle name="Обычный 2 4 9 2 3 4 2" xfId="40901"/>
    <cellStyle name="Обычный 2 4 9 2 3 5" xfId="20995"/>
    <cellStyle name="Обычный 2 4 9 2 3 5 2" xfId="50850"/>
    <cellStyle name="Обычный 2 4 9 2 3 6" xfId="30950"/>
    <cellStyle name="Обычный 2 4 9 2 4" xfId="3831"/>
    <cellStyle name="Обычный 2 4 9 2 4 2" xfId="13783"/>
    <cellStyle name="Обычный 2 4 9 2 4 2 2" xfId="43638"/>
    <cellStyle name="Обычный 2 4 9 2 4 3" xfId="23733"/>
    <cellStyle name="Обычный 2 4 9 2 4 3 2" xfId="53588"/>
    <cellStyle name="Обычный 2 4 9 2 4 4" xfId="33688"/>
    <cellStyle name="Обычный 2 4 9 2 5" xfId="7728"/>
    <cellStyle name="Обычный 2 4 9 2 5 2" xfId="17678"/>
    <cellStyle name="Обычный 2 4 9 2 5 2 2" xfId="47533"/>
    <cellStyle name="Обычный 2 4 9 2 5 3" xfId="27628"/>
    <cellStyle name="Обычный 2 4 9 2 5 3 2" xfId="57483"/>
    <cellStyle name="Обычный 2 4 9 2 5 4" xfId="37583"/>
    <cellStyle name="Обычный 2 4 9 2 6" xfId="11043"/>
    <cellStyle name="Обычный 2 4 9 2 6 2" xfId="40898"/>
    <cellStyle name="Обычный 2 4 9 2 7" xfId="20992"/>
    <cellStyle name="Обычный 2 4 9 2 7 2" xfId="50847"/>
    <cellStyle name="Обычный 2 4 9 2 8" xfId="30947"/>
    <cellStyle name="Обычный 2 4 9 3" xfId="1086"/>
    <cellStyle name="Обычный 2 4 9 3 2" xfId="1087"/>
    <cellStyle name="Обычный 2 4 9 3 2 2" xfId="5551"/>
    <cellStyle name="Обычный 2 4 9 3 2 2 2" xfId="15503"/>
    <cellStyle name="Обычный 2 4 9 3 2 2 2 2" xfId="45358"/>
    <cellStyle name="Обычный 2 4 9 3 2 2 3" xfId="25453"/>
    <cellStyle name="Обычный 2 4 9 3 2 2 3 2" xfId="55308"/>
    <cellStyle name="Обычный 2 4 9 3 2 2 4" xfId="35408"/>
    <cellStyle name="Обычный 2 4 9 3 2 3" xfId="7733"/>
    <cellStyle name="Обычный 2 4 9 3 2 3 2" xfId="17683"/>
    <cellStyle name="Обычный 2 4 9 3 2 3 2 2" xfId="47538"/>
    <cellStyle name="Обычный 2 4 9 3 2 3 3" xfId="27633"/>
    <cellStyle name="Обычный 2 4 9 3 2 3 3 2" xfId="57488"/>
    <cellStyle name="Обычный 2 4 9 3 2 3 4" xfId="37588"/>
    <cellStyle name="Обычный 2 4 9 3 2 4" xfId="11048"/>
    <cellStyle name="Обычный 2 4 9 3 2 4 2" xfId="40903"/>
    <cellStyle name="Обычный 2 4 9 3 2 5" xfId="20997"/>
    <cellStyle name="Обычный 2 4 9 3 2 5 2" xfId="50852"/>
    <cellStyle name="Обычный 2 4 9 3 2 6" xfId="30952"/>
    <cellStyle name="Обычный 2 4 9 3 3" xfId="4471"/>
    <cellStyle name="Обычный 2 4 9 3 3 2" xfId="14423"/>
    <cellStyle name="Обычный 2 4 9 3 3 2 2" xfId="44278"/>
    <cellStyle name="Обычный 2 4 9 3 3 3" xfId="24373"/>
    <cellStyle name="Обычный 2 4 9 3 3 3 2" xfId="54228"/>
    <cellStyle name="Обычный 2 4 9 3 3 4" xfId="34328"/>
    <cellStyle name="Обычный 2 4 9 3 4" xfId="7732"/>
    <cellStyle name="Обычный 2 4 9 3 4 2" xfId="17682"/>
    <cellStyle name="Обычный 2 4 9 3 4 2 2" xfId="47537"/>
    <cellStyle name="Обычный 2 4 9 3 4 3" xfId="27632"/>
    <cellStyle name="Обычный 2 4 9 3 4 3 2" xfId="57487"/>
    <cellStyle name="Обычный 2 4 9 3 4 4" xfId="37587"/>
    <cellStyle name="Обычный 2 4 9 3 5" xfId="11047"/>
    <cellStyle name="Обычный 2 4 9 3 5 2" xfId="40902"/>
    <cellStyle name="Обычный 2 4 9 3 6" xfId="20996"/>
    <cellStyle name="Обычный 2 4 9 3 6 2" xfId="50851"/>
    <cellStyle name="Обычный 2 4 9 3 7" xfId="30951"/>
    <cellStyle name="Обычный 2 4 9 4" xfId="1088"/>
    <cellStyle name="Обычный 2 4 9 4 2" xfId="5552"/>
    <cellStyle name="Обычный 2 4 9 4 2 2" xfId="15504"/>
    <cellStyle name="Обычный 2 4 9 4 2 2 2" xfId="45359"/>
    <cellStyle name="Обычный 2 4 9 4 2 3" xfId="25454"/>
    <cellStyle name="Обычный 2 4 9 4 2 3 2" xfId="55309"/>
    <cellStyle name="Обычный 2 4 9 4 2 4" xfId="35409"/>
    <cellStyle name="Обычный 2 4 9 4 3" xfId="7734"/>
    <cellStyle name="Обычный 2 4 9 4 3 2" xfId="17684"/>
    <cellStyle name="Обычный 2 4 9 4 3 2 2" xfId="47539"/>
    <cellStyle name="Обычный 2 4 9 4 3 3" xfId="27634"/>
    <cellStyle name="Обычный 2 4 9 4 3 3 2" xfId="57489"/>
    <cellStyle name="Обычный 2 4 9 4 3 4" xfId="37589"/>
    <cellStyle name="Обычный 2 4 9 4 4" xfId="11049"/>
    <cellStyle name="Обычный 2 4 9 4 4 2" xfId="40904"/>
    <cellStyle name="Обычный 2 4 9 4 5" xfId="20998"/>
    <cellStyle name="Обычный 2 4 9 4 5 2" xfId="50853"/>
    <cellStyle name="Обычный 2 4 9 4 6" xfId="30953"/>
    <cellStyle name="Обычный 2 4 9 5" xfId="3648"/>
    <cellStyle name="Обычный 2 4 9 5 2" xfId="13600"/>
    <cellStyle name="Обычный 2 4 9 5 2 2" xfId="43455"/>
    <cellStyle name="Обычный 2 4 9 5 3" xfId="23550"/>
    <cellStyle name="Обычный 2 4 9 5 3 2" xfId="53405"/>
    <cellStyle name="Обычный 2 4 9 5 4" xfId="33505"/>
    <cellStyle name="Обычный 2 4 9 6" xfId="7727"/>
    <cellStyle name="Обычный 2 4 9 6 2" xfId="17677"/>
    <cellStyle name="Обычный 2 4 9 6 2 2" xfId="47532"/>
    <cellStyle name="Обычный 2 4 9 6 3" xfId="27627"/>
    <cellStyle name="Обычный 2 4 9 6 3 2" xfId="57482"/>
    <cellStyle name="Обычный 2 4 9 6 4" xfId="37582"/>
    <cellStyle name="Обычный 2 4 9 7" xfId="11042"/>
    <cellStyle name="Обычный 2 4 9 7 2" xfId="40897"/>
    <cellStyle name="Обычный 2 4 9 8" xfId="20991"/>
    <cellStyle name="Обычный 2 4 9 8 2" xfId="50846"/>
    <cellStyle name="Обычный 2 4 9 9" xfId="30946"/>
    <cellStyle name="Обычный 2 5" xfId="80"/>
    <cellStyle name="Обычный 2 6" xfId="85"/>
    <cellStyle name="Обычный 2 6 2" xfId="6718"/>
    <cellStyle name="Обычный 2 6 2 2" xfId="16669"/>
    <cellStyle name="Обычный 2 6 2 2 2" xfId="46524"/>
    <cellStyle name="Обычный 2 6 2 3" xfId="26619"/>
    <cellStyle name="Обычный 2 6 2 3 2" xfId="56474"/>
    <cellStyle name="Обычный 2 6 2 4" xfId="36574"/>
    <cellStyle name="Обычный 2 6 3" xfId="6743"/>
    <cellStyle name="Обычный 2 6 3 2" xfId="16693"/>
    <cellStyle name="Обычный 2 6 3 2 2" xfId="46548"/>
    <cellStyle name="Обычный 2 6 3 3" xfId="26643"/>
    <cellStyle name="Обычный 2 6 3 3 2" xfId="56498"/>
    <cellStyle name="Обычный 2 6 3 4" xfId="36598"/>
    <cellStyle name="Обычный 2 6 4" xfId="10058"/>
    <cellStyle name="Обычный 2 6 4 2" xfId="39913"/>
    <cellStyle name="Обычный 2 6 5" xfId="20007"/>
    <cellStyle name="Обычный 2 6 5 2" xfId="49862"/>
    <cellStyle name="Обычный 2 6 6" xfId="29962"/>
    <cellStyle name="Обычный 2 7" xfId="6737"/>
    <cellStyle name="Обычный 2 7 2" xfId="16687"/>
    <cellStyle name="Обычный 2 7 2 2" xfId="46542"/>
    <cellStyle name="Обычный 2 7 3" xfId="26637"/>
    <cellStyle name="Обычный 2 7 3 2" xfId="56492"/>
    <cellStyle name="Обычный 2 7 4" xfId="36592"/>
    <cellStyle name="Обычный 2 8" xfId="10053"/>
    <cellStyle name="Обычный 2 8 2" xfId="39908"/>
    <cellStyle name="Обычный 2 9" xfId="20001"/>
    <cellStyle name="Обычный 2 9 2" xfId="49856"/>
    <cellStyle name="Обычный 20" xfId="1089"/>
    <cellStyle name="Обычный 21" xfId="1090"/>
    <cellStyle name="Обычный 21 2" xfId="5553"/>
    <cellStyle name="Обычный 21 2 2" xfId="15505"/>
    <cellStyle name="Обычный 21 2 2 2" xfId="45360"/>
    <cellStyle name="Обычный 21 2 3" xfId="25455"/>
    <cellStyle name="Обычный 21 2 3 2" xfId="55310"/>
    <cellStyle name="Обычный 21 2 4" xfId="35410"/>
    <cellStyle name="Обычный 21 3" xfId="7735"/>
    <cellStyle name="Обычный 21 3 2" xfId="17685"/>
    <cellStyle name="Обычный 21 3 2 2" xfId="47540"/>
    <cellStyle name="Обычный 21 3 3" xfId="27635"/>
    <cellStyle name="Обычный 21 3 3 2" xfId="57490"/>
    <cellStyle name="Обычный 21 3 4" xfId="37590"/>
    <cellStyle name="Обычный 21 4" xfId="11050"/>
    <cellStyle name="Обычный 21 4 2" xfId="40905"/>
    <cellStyle name="Обычный 21 5" xfId="20999"/>
    <cellStyle name="Обычный 21 5 2" xfId="50854"/>
    <cellStyle name="Обычный 21 6" xfId="30954"/>
    <cellStyle name="Обычный 22" xfId="1091"/>
    <cellStyle name="Обычный 22 2" xfId="6709"/>
    <cellStyle name="Обычный 22 2 2" xfId="16661"/>
    <cellStyle name="Обычный 22 2 2 2" xfId="46516"/>
    <cellStyle name="Обычный 22 2 3" xfId="26611"/>
    <cellStyle name="Обычный 22 2 3 2" xfId="56466"/>
    <cellStyle name="Обычный 22 2 4" xfId="36566"/>
    <cellStyle name="Обычный 22 3" xfId="7736"/>
    <cellStyle name="Обычный 22 3 2" xfId="17686"/>
    <cellStyle name="Обычный 22 3 2 2" xfId="47541"/>
    <cellStyle name="Обычный 22 3 3" xfId="27636"/>
    <cellStyle name="Обычный 22 3 3 2" xfId="57491"/>
    <cellStyle name="Обычный 22 3 4" xfId="37591"/>
    <cellStyle name="Обычный 22 4" xfId="11051"/>
    <cellStyle name="Обычный 22 4 2" xfId="40906"/>
    <cellStyle name="Обычный 22 5" xfId="21000"/>
    <cellStyle name="Обычный 22 5 2" xfId="50855"/>
    <cellStyle name="Обычный 22 6" xfId="30955"/>
    <cellStyle name="Обычный 23" xfId="6715"/>
    <cellStyle name="Обычный 24" xfId="10050"/>
    <cellStyle name="Обычный 24 2" xfId="39905"/>
    <cellStyle name="Обычный 24 3" xfId="59808"/>
    <cellStyle name="Обычный 25" xfId="29952"/>
    <cellStyle name="Обычный 26" xfId="59810"/>
    <cellStyle name="Обычный 27" xfId="59811"/>
    <cellStyle name="Обычный 3" xfId="6"/>
    <cellStyle name="Обычный 3 10" xfId="1093"/>
    <cellStyle name="Обычный 3 10 2" xfId="1094"/>
    <cellStyle name="Обычный 3 10 2 2" xfId="1095"/>
    <cellStyle name="Обычный 3 10 2 2 2" xfId="1096"/>
    <cellStyle name="Обычный 3 10 2 2 2 2" xfId="5554"/>
    <cellStyle name="Обычный 3 10 2 2 2 2 2" xfId="15506"/>
    <cellStyle name="Обычный 3 10 2 2 2 2 2 2" xfId="45361"/>
    <cellStyle name="Обычный 3 10 2 2 2 2 3" xfId="25456"/>
    <cellStyle name="Обычный 3 10 2 2 2 2 3 2" xfId="55311"/>
    <cellStyle name="Обычный 3 10 2 2 2 2 4" xfId="35411"/>
    <cellStyle name="Обычный 3 10 2 2 2 3" xfId="7741"/>
    <cellStyle name="Обычный 3 10 2 2 2 3 2" xfId="17691"/>
    <cellStyle name="Обычный 3 10 2 2 2 3 2 2" xfId="47546"/>
    <cellStyle name="Обычный 3 10 2 2 2 3 3" xfId="27641"/>
    <cellStyle name="Обычный 3 10 2 2 2 3 3 2" xfId="57496"/>
    <cellStyle name="Обычный 3 10 2 2 2 3 4" xfId="37596"/>
    <cellStyle name="Обычный 3 10 2 2 2 4" xfId="11056"/>
    <cellStyle name="Обычный 3 10 2 2 2 4 2" xfId="40911"/>
    <cellStyle name="Обычный 3 10 2 2 2 5" xfId="21005"/>
    <cellStyle name="Обычный 3 10 2 2 2 5 2" xfId="50860"/>
    <cellStyle name="Обычный 3 10 2 2 2 6" xfId="30960"/>
    <cellStyle name="Обычный 3 10 2 2 3" xfId="4656"/>
    <cellStyle name="Обычный 3 10 2 2 3 2" xfId="14608"/>
    <cellStyle name="Обычный 3 10 2 2 3 2 2" xfId="44463"/>
    <cellStyle name="Обычный 3 10 2 2 3 3" xfId="24558"/>
    <cellStyle name="Обычный 3 10 2 2 3 3 2" xfId="54413"/>
    <cellStyle name="Обычный 3 10 2 2 3 4" xfId="34513"/>
    <cellStyle name="Обычный 3 10 2 2 4" xfId="7740"/>
    <cellStyle name="Обычный 3 10 2 2 4 2" xfId="17690"/>
    <cellStyle name="Обычный 3 10 2 2 4 2 2" xfId="47545"/>
    <cellStyle name="Обычный 3 10 2 2 4 3" xfId="27640"/>
    <cellStyle name="Обычный 3 10 2 2 4 3 2" xfId="57495"/>
    <cellStyle name="Обычный 3 10 2 2 4 4" xfId="37595"/>
    <cellStyle name="Обычный 3 10 2 2 5" xfId="11055"/>
    <cellStyle name="Обычный 3 10 2 2 5 2" xfId="40910"/>
    <cellStyle name="Обычный 3 10 2 2 6" xfId="21004"/>
    <cellStyle name="Обычный 3 10 2 2 6 2" xfId="50859"/>
    <cellStyle name="Обычный 3 10 2 2 7" xfId="30959"/>
    <cellStyle name="Обычный 3 10 2 3" xfId="1097"/>
    <cellStyle name="Обычный 3 10 2 3 2" xfId="5555"/>
    <cellStyle name="Обычный 3 10 2 3 2 2" xfId="15507"/>
    <cellStyle name="Обычный 3 10 2 3 2 2 2" xfId="45362"/>
    <cellStyle name="Обычный 3 10 2 3 2 3" xfId="25457"/>
    <cellStyle name="Обычный 3 10 2 3 2 3 2" xfId="55312"/>
    <cellStyle name="Обычный 3 10 2 3 2 4" xfId="35412"/>
    <cellStyle name="Обычный 3 10 2 3 3" xfId="7742"/>
    <cellStyle name="Обычный 3 10 2 3 3 2" xfId="17692"/>
    <cellStyle name="Обычный 3 10 2 3 3 2 2" xfId="47547"/>
    <cellStyle name="Обычный 3 10 2 3 3 3" xfId="27642"/>
    <cellStyle name="Обычный 3 10 2 3 3 3 2" xfId="57497"/>
    <cellStyle name="Обычный 3 10 2 3 3 4" xfId="37597"/>
    <cellStyle name="Обычный 3 10 2 3 4" xfId="11057"/>
    <cellStyle name="Обычный 3 10 2 3 4 2" xfId="40912"/>
    <cellStyle name="Обычный 3 10 2 3 5" xfId="21006"/>
    <cellStyle name="Обычный 3 10 2 3 5 2" xfId="50861"/>
    <cellStyle name="Обычный 3 10 2 3 6" xfId="30961"/>
    <cellStyle name="Обычный 3 10 2 4" xfId="3833"/>
    <cellStyle name="Обычный 3 10 2 4 2" xfId="13785"/>
    <cellStyle name="Обычный 3 10 2 4 2 2" xfId="43640"/>
    <cellStyle name="Обычный 3 10 2 4 3" xfId="23735"/>
    <cellStyle name="Обычный 3 10 2 4 3 2" xfId="53590"/>
    <cellStyle name="Обычный 3 10 2 4 4" xfId="33690"/>
    <cellStyle name="Обычный 3 10 2 5" xfId="7739"/>
    <cellStyle name="Обычный 3 10 2 5 2" xfId="17689"/>
    <cellStyle name="Обычный 3 10 2 5 2 2" xfId="47544"/>
    <cellStyle name="Обычный 3 10 2 5 3" xfId="27639"/>
    <cellStyle name="Обычный 3 10 2 5 3 2" xfId="57494"/>
    <cellStyle name="Обычный 3 10 2 5 4" xfId="37594"/>
    <cellStyle name="Обычный 3 10 2 6" xfId="11054"/>
    <cellStyle name="Обычный 3 10 2 6 2" xfId="40909"/>
    <cellStyle name="Обычный 3 10 2 7" xfId="21003"/>
    <cellStyle name="Обычный 3 10 2 7 2" xfId="50858"/>
    <cellStyle name="Обычный 3 10 2 8" xfId="30958"/>
    <cellStyle name="Обычный 3 10 3" xfId="1098"/>
    <cellStyle name="Обычный 3 10 3 2" xfId="1099"/>
    <cellStyle name="Обычный 3 10 3 2 2" xfId="5556"/>
    <cellStyle name="Обычный 3 10 3 2 2 2" xfId="15508"/>
    <cellStyle name="Обычный 3 10 3 2 2 2 2" xfId="45363"/>
    <cellStyle name="Обычный 3 10 3 2 2 3" xfId="25458"/>
    <cellStyle name="Обычный 3 10 3 2 2 3 2" xfId="55313"/>
    <cellStyle name="Обычный 3 10 3 2 2 4" xfId="35413"/>
    <cellStyle name="Обычный 3 10 3 2 3" xfId="7744"/>
    <cellStyle name="Обычный 3 10 3 2 3 2" xfId="17694"/>
    <cellStyle name="Обычный 3 10 3 2 3 2 2" xfId="47549"/>
    <cellStyle name="Обычный 3 10 3 2 3 3" xfId="27644"/>
    <cellStyle name="Обычный 3 10 3 2 3 3 2" xfId="57499"/>
    <cellStyle name="Обычный 3 10 3 2 3 4" xfId="37599"/>
    <cellStyle name="Обычный 3 10 3 2 4" xfId="11059"/>
    <cellStyle name="Обычный 3 10 3 2 4 2" xfId="40914"/>
    <cellStyle name="Обычный 3 10 3 2 5" xfId="21008"/>
    <cellStyle name="Обычный 3 10 3 2 5 2" xfId="50863"/>
    <cellStyle name="Обычный 3 10 3 2 6" xfId="30963"/>
    <cellStyle name="Обычный 3 10 3 3" xfId="4343"/>
    <cellStyle name="Обычный 3 10 3 3 2" xfId="14295"/>
    <cellStyle name="Обычный 3 10 3 3 2 2" xfId="44150"/>
    <cellStyle name="Обычный 3 10 3 3 3" xfId="24245"/>
    <cellStyle name="Обычный 3 10 3 3 3 2" xfId="54100"/>
    <cellStyle name="Обычный 3 10 3 3 4" xfId="34200"/>
    <cellStyle name="Обычный 3 10 3 4" xfId="7743"/>
    <cellStyle name="Обычный 3 10 3 4 2" xfId="17693"/>
    <cellStyle name="Обычный 3 10 3 4 2 2" xfId="47548"/>
    <cellStyle name="Обычный 3 10 3 4 3" xfId="27643"/>
    <cellStyle name="Обычный 3 10 3 4 3 2" xfId="57498"/>
    <cellStyle name="Обычный 3 10 3 4 4" xfId="37598"/>
    <cellStyle name="Обычный 3 10 3 5" xfId="11058"/>
    <cellStyle name="Обычный 3 10 3 5 2" xfId="40913"/>
    <cellStyle name="Обычный 3 10 3 6" xfId="21007"/>
    <cellStyle name="Обычный 3 10 3 6 2" xfId="50862"/>
    <cellStyle name="Обычный 3 10 3 7" xfId="30962"/>
    <cellStyle name="Обычный 3 10 4" xfId="1100"/>
    <cellStyle name="Обычный 3 10 4 2" xfId="5557"/>
    <cellStyle name="Обычный 3 10 4 2 2" xfId="15509"/>
    <cellStyle name="Обычный 3 10 4 2 2 2" xfId="45364"/>
    <cellStyle name="Обычный 3 10 4 2 3" xfId="25459"/>
    <cellStyle name="Обычный 3 10 4 2 3 2" xfId="55314"/>
    <cellStyle name="Обычный 3 10 4 2 4" xfId="35414"/>
    <cellStyle name="Обычный 3 10 4 3" xfId="7745"/>
    <cellStyle name="Обычный 3 10 4 3 2" xfId="17695"/>
    <cellStyle name="Обычный 3 10 4 3 2 2" xfId="47550"/>
    <cellStyle name="Обычный 3 10 4 3 3" xfId="27645"/>
    <cellStyle name="Обычный 3 10 4 3 3 2" xfId="57500"/>
    <cellStyle name="Обычный 3 10 4 3 4" xfId="37600"/>
    <cellStyle name="Обычный 3 10 4 4" xfId="11060"/>
    <cellStyle name="Обычный 3 10 4 4 2" xfId="40915"/>
    <cellStyle name="Обычный 3 10 4 5" xfId="21009"/>
    <cellStyle name="Обычный 3 10 4 5 2" xfId="50864"/>
    <cellStyle name="Обычный 3 10 4 6" xfId="30964"/>
    <cellStyle name="Обычный 3 10 5" xfId="3520"/>
    <cellStyle name="Обычный 3 10 5 2" xfId="13472"/>
    <cellStyle name="Обычный 3 10 5 2 2" xfId="43327"/>
    <cellStyle name="Обычный 3 10 5 3" xfId="23422"/>
    <cellStyle name="Обычный 3 10 5 3 2" xfId="53277"/>
    <cellStyle name="Обычный 3 10 5 4" xfId="33377"/>
    <cellStyle name="Обычный 3 10 6" xfId="7738"/>
    <cellStyle name="Обычный 3 10 6 2" xfId="17688"/>
    <cellStyle name="Обычный 3 10 6 2 2" xfId="47543"/>
    <cellStyle name="Обычный 3 10 6 3" xfId="27638"/>
    <cellStyle name="Обычный 3 10 6 3 2" xfId="57493"/>
    <cellStyle name="Обычный 3 10 6 4" xfId="37593"/>
    <cellStyle name="Обычный 3 10 7" xfId="11053"/>
    <cellStyle name="Обычный 3 10 7 2" xfId="40908"/>
    <cellStyle name="Обычный 3 10 8" xfId="21002"/>
    <cellStyle name="Обычный 3 10 8 2" xfId="50857"/>
    <cellStyle name="Обычный 3 10 9" xfId="30957"/>
    <cellStyle name="Обычный 3 11" xfId="1101"/>
    <cellStyle name="Обычный 3 11 2" xfId="1102"/>
    <cellStyle name="Обычный 3 11 2 2" xfId="1103"/>
    <cellStyle name="Обычный 3 11 2 2 2" xfId="1104"/>
    <cellStyle name="Обычный 3 11 2 2 2 2" xfId="5558"/>
    <cellStyle name="Обычный 3 11 2 2 2 2 2" xfId="15510"/>
    <cellStyle name="Обычный 3 11 2 2 2 2 2 2" xfId="45365"/>
    <cellStyle name="Обычный 3 11 2 2 2 2 3" xfId="25460"/>
    <cellStyle name="Обычный 3 11 2 2 2 2 3 2" xfId="55315"/>
    <cellStyle name="Обычный 3 11 2 2 2 2 4" xfId="35415"/>
    <cellStyle name="Обычный 3 11 2 2 2 3" xfId="7749"/>
    <cellStyle name="Обычный 3 11 2 2 2 3 2" xfId="17699"/>
    <cellStyle name="Обычный 3 11 2 2 2 3 2 2" xfId="47554"/>
    <cellStyle name="Обычный 3 11 2 2 2 3 3" xfId="27649"/>
    <cellStyle name="Обычный 3 11 2 2 2 3 3 2" xfId="57504"/>
    <cellStyle name="Обычный 3 11 2 2 2 3 4" xfId="37604"/>
    <cellStyle name="Обычный 3 11 2 2 2 4" xfId="11064"/>
    <cellStyle name="Обычный 3 11 2 2 2 4 2" xfId="40919"/>
    <cellStyle name="Обычный 3 11 2 2 2 5" xfId="21013"/>
    <cellStyle name="Обычный 3 11 2 2 2 5 2" xfId="50868"/>
    <cellStyle name="Обычный 3 11 2 2 2 6" xfId="30968"/>
    <cellStyle name="Обычный 3 11 2 2 3" xfId="4657"/>
    <cellStyle name="Обычный 3 11 2 2 3 2" xfId="14609"/>
    <cellStyle name="Обычный 3 11 2 2 3 2 2" xfId="44464"/>
    <cellStyle name="Обычный 3 11 2 2 3 3" xfId="24559"/>
    <cellStyle name="Обычный 3 11 2 2 3 3 2" xfId="54414"/>
    <cellStyle name="Обычный 3 11 2 2 3 4" xfId="34514"/>
    <cellStyle name="Обычный 3 11 2 2 4" xfId="7748"/>
    <cellStyle name="Обычный 3 11 2 2 4 2" xfId="17698"/>
    <cellStyle name="Обычный 3 11 2 2 4 2 2" xfId="47553"/>
    <cellStyle name="Обычный 3 11 2 2 4 3" xfId="27648"/>
    <cellStyle name="Обычный 3 11 2 2 4 3 2" xfId="57503"/>
    <cellStyle name="Обычный 3 11 2 2 4 4" xfId="37603"/>
    <cellStyle name="Обычный 3 11 2 2 5" xfId="11063"/>
    <cellStyle name="Обычный 3 11 2 2 5 2" xfId="40918"/>
    <cellStyle name="Обычный 3 11 2 2 6" xfId="21012"/>
    <cellStyle name="Обычный 3 11 2 2 6 2" xfId="50867"/>
    <cellStyle name="Обычный 3 11 2 2 7" xfId="30967"/>
    <cellStyle name="Обычный 3 11 2 3" xfId="1105"/>
    <cellStyle name="Обычный 3 11 2 3 2" xfId="5559"/>
    <cellStyle name="Обычный 3 11 2 3 2 2" xfId="15511"/>
    <cellStyle name="Обычный 3 11 2 3 2 2 2" xfId="45366"/>
    <cellStyle name="Обычный 3 11 2 3 2 3" xfId="25461"/>
    <cellStyle name="Обычный 3 11 2 3 2 3 2" xfId="55316"/>
    <cellStyle name="Обычный 3 11 2 3 2 4" xfId="35416"/>
    <cellStyle name="Обычный 3 11 2 3 3" xfId="7750"/>
    <cellStyle name="Обычный 3 11 2 3 3 2" xfId="17700"/>
    <cellStyle name="Обычный 3 11 2 3 3 2 2" xfId="47555"/>
    <cellStyle name="Обычный 3 11 2 3 3 3" xfId="27650"/>
    <cellStyle name="Обычный 3 11 2 3 3 3 2" xfId="57505"/>
    <cellStyle name="Обычный 3 11 2 3 3 4" xfId="37605"/>
    <cellStyle name="Обычный 3 11 2 3 4" xfId="11065"/>
    <cellStyle name="Обычный 3 11 2 3 4 2" xfId="40920"/>
    <cellStyle name="Обычный 3 11 2 3 5" xfId="21014"/>
    <cellStyle name="Обычный 3 11 2 3 5 2" xfId="50869"/>
    <cellStyle name="Обычный 3 11 2 3 6" xfId="30969"/>
    <cellStyle name="Обычный 3 11 2 4" xfId="3834"/>
    <cellStyle name="Обычный 3 11 2 4 2" xfId="13786"/>
    <cellStyle name="Обычный 3 11 2 4 2 2" xfId="43641"/>
    <cellStyle name="Обычный 3 11 2 4 3" xfId="23736"/>
    <cellStyle name="Обычный 3 11 2 4 3 2" xfId="53591"/>
    <cellStyle name="Обычный 3 11 2 4 4" xfId="33691"/>
    <cellStyle name="Обычный 3 11 2 5" xfId="7747"/>
    <cellStyle name="Обычный 3 11 2 5 2" xfId="17697"/>
    <cellStyle name="Обычный 3 11 2 5 2 2" xfId="47552"/>
    <cellStyle name="Обычный 3 11 2 5 3" xfId="27647"/>
    <cellStyle name="Обычный 3 11 2 5 3 2" xfId="57502"/>
    <cellStyle name="Обычный 3 11 2 5 4" xfId="37602"/>
    <cellStyle name="Обычный 3 11 2 6" xfId="11062"/>
    <cellStyle name="Обычный 3 11 2 6 2" xfId="40917"/>
    <cellStyle name="Обычный 3 11 2 7" xfId="21011"/>
    <cellStyle name="Обычный 3 11 2 7 2" xfId="50866"/>
    <cellStyle name="Обычный 3 11 2 8" xfId="30966"/>
    <cellStyle name="Обычный 3 11 3" xfId="1106"/>
    <cellStyle name="Обычный 3 11 3 2" xfId="1107"/>
    <cellStyle name="Обычный 3 11 3 2 2" xfId="5560"/>
    <cellStyle name="Обычный 3 11 3 2 2 2" xfId="15512"/>
    <cellStyle name="Обычный 3 11 3 2 2 2 2" xfId="45367"/>
    <cellStyle name="Обычный 3 11 3 2 2 3" xfId="25462"/>
    <cellStyle name="Обычный 3 11 3 2 2 3 2" xfId="55317"/>
    <cellStyle name="Обычный 3 11 3 2 2 4" xfId="35417"/>
    <cellStyle name="Обычный 3 11 3 2 3" xfId="7752"/>
    <cellStyle name="Обычный 3 11 3 2 3 2" xfId="17702"/>
    <cellStyle name="Обычный 3 11 3 2 3 2 2" xfId="47557"/>
    <cellStyle name="Обычный 3 11 3 2 3 3" xfId="27652"/>
    <cellStyle name="Обычный 3 11 3 2 3 3 2" xfId="57507"/>
    <cellStyle name="Обычный 3 11 3 2 3 4" xfId="37607"/>
    <cellStyle name="Обычный 3 11 3 2 4" xfId="11067"/>
    <cellStyle name="Обычный 3 11 3 2 4 2" xfId="40922"/>
    <cellStyle name="Обычный 3 11 3 2 5" xfId="21016"/>
    <cellStyle name="Обычный 3 11 3 2 5 2" xfId="50871"/>
    <cellStyle name="Обычный 3 11 3 2 6" xfId="30971"/>
    <cellStyle name="Обычный 3 11 3 3" xfId="4364"/>
    <cellStyle name="Обычный 3 11 3 3 2" xfId="14316"/>
    <cellStyle name="Обычный 3 11 3 3 2 2" xfId="44171"/>
    <cellStyle name="Обычный 3 11 3 3 3" xfId="24266"/>
    <cellStyle name="Обычный 3 11 3 3 3 2" xfId="54121"/>
    <cellStyle name="Обычный 3 11 3 3 4" xfId="34221"/>
    <cellStyle name="Обычный 3 11 3 4" xfId="7751"/>
    <cellStyle name="Обычный 3 11 3 4 2" xfId="17701"/>
    <cellStyle name="Обычный 3 11 3 4 2 2" xfId="47556"/>
    <cellStyle name="Обычный 3 11 3 4 3" xfId="27651"/>
    <cellStyle name="Обычный 3 11 3 4 3 2" xfId="57506"/>
    <cellStyle name="Обычный 3 11 3 4 4" xfId="37606"/>
    <cellStyle name="Обычный 3 11 3 5" xfId="11066"/>
    <cellStyle name="Обычный 3 11 3 5 2" xfId="40921"/>
    <cellStyle name="Обычный 3 11 3 6" xfId="21015"/>
    <cellStyle name="Обычный 3 11 3 6 2" xfId="50870"/>
    <cellStyle name="Обычный 3 11 3 7" xfId="30970"/>
    <cellStyle name="Обычный 3 11 4" xfId="1108"/>
    <cellStyle name="Обычный 3 11 4 2" xfId="5561"/>
    <cellStyle name="Обычный 3 11 4 2 2" xfId="15513"/>
    <cellStyle name="Обычный 3 11 4 2 2 2" xfId="45368"/>
    <cellStyle name="Обычный 3 11 4 2 3" xfId="25463"/>
    <cellStyle name="Обычный 3 11 4 2 3 2" xfId="55318"/>
    <cellStyle name="Обычный 3 11 4 2 4" xfId="35418"/>
    <cellStyle name="Обычный 3 11 4 3" xfId="7753"/>
    <cellStyle name="Обычный 3 11 4 3 2" xfId="17703"/>
    <cellStyle name="Обычный 3 11 4 3 2 2" xfId="47558"/>
    <cellStyle name="Обычный 3 11 4 3 3" xfId="27653"/>
    <cellStyle name="Обычный 3 11 4 3 3 2" xfId="57508"/>
    <cellStyle name="Обычный 3 11 4 3 4" xfId="37608"/>
    <cellStyle name="Обычный 3 11 4 4" xfId="11068"/>
    <cellStyle name="Обычный 3 11 4 4 2" xfId="40923"/>
    <cellStyle name="Обычный 3 11 4 5" xfId="21017"/>
    <cellStyle name="Обычный 3 11 4 5 2" xfId="50872"/>
    <cellStyle name="Обычный 3 11 4 6" xfId="30972"/>
    <cellStyle name="Обычный 3 11 5" xfId="3541"/>
    <cellStyle name="Обычный 3 11 5 2" xfId="13493"/>
    <cellStyle name="Обычный 3 11 5 2 2" xfId="43348"/>
    <cellStyle name="Обычный 3 11 5 3" xfId="23443"/>
    <cellStyle name="Обычный 3 11 5 3 2" xfId="53298"/>
    <cellStyle name="Обычный 3 11 5 4" xfId="33398"/>
    <cellStyle name="Обычный 3 11 6" xfId="7746"/>
    <cellStyle name="Обычный 3 11 6 2" xfId="17696"/>
    <cellStyle name="Обычный 3 11 6 2 2" xfId="47551"/>
    <cellStyle name="Обычный 3 11 6 3" xfId="27646"/>
    <cellStyle name="Обычный 3 11 6 3 2" xfId="57501"/>
    <cellStyle name="Обычный 3 11 6 4" xfId="37601"/>
    <cellStyle name="Обычный 3 11 7" xfId="11061"/>
    <cellStyle name="Обычный 3 11 7 2" xfId="40916"/>
    <cellStyle name="Обычный 3 11 8" xfId="21010"/>
    <cellStyle name="Обычный 3 11 8 2" xfId="50865"/>
    <cellStyle name="Обычный 3 11 9" xfId="30965"/>
    <cellStyle name="Обычный 3 12" xfId="1109"/>
    <cellStyle name="Обычный 3 12 2" xfId="1110"/>
    <cellStyle name="Обычный 3 12 2 2" xfId="1111"/>
    <cellStyle name="Обычный 3 12 2 2 2" xfId="1112"/>
    <cellStyle name="Обычный 3 12 2 2 2 2" xfId="5562"/>
    <cellStyle name="Обычный 3 12 2 2 2 2 2" xfId="15514"/>
    <cellStyle name="Обычный 3 12 2 2 2 2 2 2" xfId="45369"/>
    <cellStyle name="Обычный 3 12 2 2 2 2 3" xfId="25464"/>
    <cellStyle name="Обычный 3 12 2 2 2 2 3 2" xfId="55319"/>
    <cellStyle name="Обычный 3 12 2 2 2 2 4" xfId="35419"/>
    <cellStyle name="Обычный 3 12 2 2 2 3" xfId="7757"/>
    <cellStyle name="Обычный 3 12 2 2 2 3 2" xfId="17707"/>
    <cellStyle name="Обычный 3 12 2 2 2 3 2 2" xfId="47562"/>
    <cellStyle name="Обычный 3 12 2 2 2 3 3" xfId="27657"/>
    <cellStyle name="Обычный 3 12 2 2 2 3 3 2" xfId="57512"/>
    <cellStyle name="Обычный 3 12 2 2 2 3 4" xfId="37612"/>
    <cellStyle name="Обычный 3 12 2 2 2 4" xfId="11072"/>
    <cellStyle name="Обычный 3 12 2 2 2 4 2" xfId="40927"/>
    <cellStyle name="Обычный 3 12 2 2 2 5" xfId="21021"/>
    <cellStyle name="Обычный 3 12 2 2 2 5 2" xfId="50876"/>
    <cellStyle name="Обычный 3 12 2 2 2 6" xfId="30976"/>
    <cellStyle name="Обычный 3 12 2 2 3" xfId="4658"/>
    <cellStyle name="Обычный 3 12 2 2 3 2" xfId="14610"/>
    <cellStyle name="Обычный 3 12 2 2 3 2 2" xfId="44465"/>
    <cellStyle name="Обычный 3 12 2 2 3 3" xfId="24560"/>
    <cellStyle name="Обычный 3 12 2 2 3 3 2" xfId="54415"/>
    <cellStyle name="Обычный 3 12 2 2 3 4" xfId="34515"/>
    <cellStyle name="Обычный 3 12 2 2 4" xfId="7756"/>
    <cellStyle name="Обычный 3 12 2 2 4 2" xfId="17706"/>
    <cellStyle name="Обычный 3 12 2 2 4 2 2" xfId="47561"/>
    <cellStyle name="Обычный 3 12 2 2 4 3" xfId="27656"/>
    <cellStyle name="Обычный 3 12 2 2 4 3 2" xfId="57511"/>
    <cellStyle name="Обычный 3 12 2 2 4 4" xfId="37611"/>
    <cellStyle name="Обычный 3 12 2 2 5" xfId="11071"/>
    <cellStyle name="Обычный 3 12 2 2 5 2" xfId="40926"/>
    <cellStyle name="Обычный 3 12 2 2 6" xfId="21020"/>
    <cellStyle name="Обычный 3 12 2 2 6 2" xfId="50875"/>
    <cellStyle name="Обычный 3 12 2 2 7" xfId="30975"/>
    <cellStyle name="Обычный 3 12 2 3" xfId="1113"/>
    <cellStyle name="Обычный 3 12 2 3 2" xfId="5563"/>
    <cellStyle name="Обычный 3 12 2 3 2 2" xfId="15515"/>
    <cellStyle name="Обычный 3 12 2 3 2 2 2" xfId="45370"/>
    <cellStyle name="Обычный 3 12 2 3 2 3" xfId="25465"/>
    <cellStyle name="Обычный 3 12 2 3 2 3 2" xfId="55320"/>
    <cellStyle name="Обычный 3 12 2 3 2 4" xfId="35420"/>
    <cellStyle name="Обычный 3 12 2 3 3" xfId="7758"/>
    <cellStyle name="Обычный 3 12 2 3 3 2" xfId="17708"/>
    <cellStyle name="Обычный 3 12 2 3 3 2 2" xfId="47563"/>
    <cellStyle name="Обычный 3 12 2 3 3 3" xfId="27658"/>
    <cellStyle name="Обычный 3 12 2 3 3 3 2" xfId="57513"/>
    <cellStyle name="Обычный 3 12 2 3 3 4" xfId="37613"/>
    <cellStyle name="Обычный 3 12 2 3 4" xfId="11073"/>
    <cellStyle name="Обычный 3 12 2 3 4 2" xfId="40928"/>
    <cellStyle name="Обычный 3 12 2 3 5" xfId="21022"/>
    <cellStyle name="Обычный 3 12 2 3 5 2" xfId="50877"/>
    <cellStyle name="Обычный 3 12 2 3 6" xfId="30977"/>
    <cellStyle name="Обычный 3 12 2 4" xfId="3835"/>
    <cellStyle name="Обычный 3 12 2 4 2" xfId="13787"/>
    <cellStyle name="Обычный 3 12 2 4 2 2" xfId="43642"/>
    <cellStyle name="Обычный 3 12 2 4 3" xfId="23737"/>
    <cellStyle name="Обычный 3 12 2 4 3 2" xfId="53592"/>
    <cellStyle name="Обычный 3 12 2 4 4" xfId="33692"/>
    <cellStyle name="Обычный 3 12 2 5" xfId="7755"/>
    <cellStyle name="Обычный 3 12 2 5 2" xfId="17705"/>
    <cellStyle name="Обычный 3 12 2 5 2 2" xfId="47560"/>
    <cellStyle name="Обычный 3 12 2 5 3" xfId="27655"/>
    <cellStyle name="Обычный 3 12 2 5 3 2" xfId="57510"/>
    <cellStyle name="Обычный 3 12 2 5 4" xfId="37610"/>
    <cellStyle name="Обычный 3 12 2 6" xfId="11070"/>
    <cellStyle name="Обычный 3 12 2 6 2" xfId="40925"/>
    <cellStyle name="Обычный 3 12 2 7" xfId="21019"/>
    <cellStyle name="Обычный 3 12 2 7 2" xfId="50874"/>
    <cellStyle name="Обычный 3 12 2 8" xfId="30974"/>
    <cellStyle name="Обычный 3 12 3" xfId="1114"/>
    <cellStyle name="Обычный 3 12 3 2" xfId="1115"/>
    <cellStyle name="Обычный 3 12 3 2 2" xfId="5564"/>
    <cellStyle name="Обычный 3 12 3 2 2 2" xfId="15516"/>
    <cellStyle name="Обычный 3 12 3 2 2 2 2" xfId="45371"/>
    <cellStyle name="Обычный 3 12 3 2 2 3" xfId="25466"/>
    <cellStyle name="Обычный 3 12 3 2 2 3 2" xfId="55321"/>
    <cellStyle name="Обычный 3 12 3 2 2 4" xfId="35421"/>
    <cellStyle name="Обычный 3 12 3 2 3" xfId="7760"/>
    <cellStyle name="Обычный 3 12 3 2 3 2" xfId="17710"/>
    <cellStyle name="Обычный 3 12 3 2 3 2 2" xfId="47565"/>
    <cellStyle name="Обычный 3 12 3 2 3 3" xfId="27660"/>
    <cellStyle name="Обычный 3 12 3 2 3 3 2" xfId="57515"/>
    <cellStyle name="Обычный 3 12 3 2 3 4" xfId="37615"/>
    <cellStyle name="Обычный 3 12 3 2 4" xfId="11075"/>
    <cellStyle name="Обычный 3 12 3 2 4 2" xfId="40930"/>
    <cellStyle name="Обычный 3 12 3 2 5" xfId="21024"/>
    <cellStyle name="Обычный 3 12 3 2 5 2" xfId="50879"/>
    <cellStyle name="Обычный 3 12 3 2 6" xfId="30979"/>
    <cellStyle name="Обычный 3 12 3 3" xfId="4451"/>
    <cellStyle name="Обычный 3 12 3 3 2" xfId="14403"/>
    <cellStyle name="Обычный 3 12 3 3 2 2" xfId="44258"/>
    <cellStyle name="Обычный 3 12 3 3 3" xfId="24353"/>
    <cellStyle name="Обычный 3 12 3 3 3 2" xfId="54208"/>
    <cellStyle name="Обычный 3 12 3 3 4" xfId="34308"/>
    <cellStyle name="Обычный 3 12 3 4" xfId="7759"/>
    <cellStyle name="Обычный 3 12 3 4 2" xfId="17709"/>
    <cellStyle name="Обычный 3 12 3 4 2 2" xfId="47564"/>
    <cellStyle name="Обычный 3 12 3 4 3" xfId="27659"/>
    <cellStyle name="Обычный 3 12 3 4 3 2" xfId="57514"/>
    <cellStyle name="Обычный 3 12 3 4 4" xfId="37614"/>
    <cellStyle name="Обычный 3 12 3 5" xfId="11074"/>
    <cellStyle name="Обычный 3 12 3 5 2" xfId="40929"/>
    <cellStyle name="Обычный 3 12 3 6" xfId="21023"/>
    <cellStyle name="Обычный 3 12 3 6 2" xfId="50878"/>
    <cellStyle name="Обычный 3 12 3 7" xfId="30978"/>
    <cellStyle name="Обычный 3 12 4" xfId="1116"/>
    <cellStyle name="Обычный 3 12 4 2" xfId="5565"/>
    <cellStyle name="Обычный 3 12 4 2 2" xfId="15517"/>
    <cellStyle name="Обычный 3 12 4 2 2 2" xfId="45372"/>
    <cellStyle name="Обычный 3 12 4 2 3" xfId="25467"/>
    <cellStyle name="Обычный 3 12 4 2 3 2" xfId="55322"/>
    <cellStyle name="Обычный 3 12 4 2 4" xfId="35422"/>
    <cellStyle name="Обычный 3 12 4 3" xfId="7761"/>
    <cellStyle name="Обычный 3 12 4 3 2" xfId="17711"/>
    <cellStyle name="Обычный 3 12 4 3 2 2" xfId="47566"/>
    <cellStyle name="Обычный 3 12 4 3 3" xfId="27661"/>
    <cellStyle name="Обычный 3 12 4 3 3 2" xfId="57516"/>
    <cellStyle name="Обычный 3 12 4 3 4" xfId="37616"/>
    <cellStyle name="Обычный 3 12 4 4" xfId="11076"/>
    <cellStyle name="Обычный 3 12 4 4 2" xfId="40931"/>
    <cellStyle name="Обычный 3 12 4 5" xfId="21025"/>
    <cellStyle name="Обычный 3 12 4 5 2" xfId="50880"/>
    <cellStyle name="Обычный 3 12 4 6" xfId="30980"/>
    <cellStyle name="Обычный 3 12 5" xfId="3628"/>
    <cellStyle name="Обычный 3 12 5 2" xfId="13580"/>
    <cellStyle name="Обычный 3 12 5 2 2" xfId="43435"/>
    <cellStyle name="Обычный 3 12 5 3" xfId="23530"/>
    <cellStyle name="Обычный 3 12 5 3 2" xfId="53385"/>
    <cellStyle name="Обычный 3 12 5 4" xfId="33485"/>
    <cellStyle name="Обычный 3 12 6" xfId="7754"/>
    <cellStyle name="Обычный 3 12 6 2" xfId="17704"/>
    <cellStyle name="Обычный 3 12 6 2 2" xfId="47559"/>
    <cellStyle name="Обычный 3 12 6 3" xfId="27654"/>
    <cellStyle name="Обычный 3 12 6 3 2" xfId="57509"/>
    <cellStyle name="Обычный 3 12 6 4" xfId="37609"/>
    <cellStyle name="Обычный 3 12 7" xfId="11069"/>
    <cellStyle name="Обычный 3 12 7 2" xfId="40924"/>
    <cellStyle name="Обычный 3 12 8" xfId="21018"/>
    <cellStyle name="Обычный 3 12 8 2" xfId="50873"/>
    <cellStyle name="Обычный 3 12 9" xfId="30973"/>
    <cellStyle name="Обычный 3 13" xfId="1117"/>
    <cellStyle name="Обычный 3 13 2" xfId="1118"/>
    <cellStyle name="Обычный 3 13 2 2" xfId="1119"/>
    <cellStyle name="Обычный 3 13 2 2 2" xfId="1120"/>
    <cellStyle name="Обычный 3 13 2 2 2 2" xfId="5566"/>
    <cellStyle name="Обычный 3 13 2 2 2 2 2" xfId="15518"/>
    <cellStyle name="Обычный 3 13 2 2 2 2 2 2" xfId="45373"/>
    <cellStyle name="Обычный 3 13 2 2 2 2 3" xfId="25468"/>
    <cellStyle name="Обычный 3 13 2 2 2 2 3 2" xfId="55323"/>
    <cellStyle name="Обычный 3 13 2 2 2 2 4" xfId="35423"/>
    <cellStyle name="Обычный 3 13 2 2 2 3" xfId="7765"/>
    <cellStyle name="Обычный 3 13 2 2 2 3 2" xfId="17715"/>
    <cellStyle name="Обычный 3 13 2 2 2 3 2 2" xfId="47570"/>
    <cellStyle name="Обычный 3 13 2 2 2 3 3" xfId="27665"/>
    <cellStyle name="Обычный 3 13 2 2 2 3 3 2" xfId="57520"/>
    <cellStyle name="Обычный 3 13 2 2 2 3 4" xfId="37620"/>
    <cellStyle name="Обычный 3 13 2 2 2 4" xfId="11080"/>
    <cellStyle name="Обычный 3 13 2 2 2 4 2" xfId="40935"/>
    <cellStyle name="Обычный 3 13 2 2 2 5" xfId="21029"/>
    <cellStyle name="Обычный 3 13 2 2 2 5 2" xfId="50884"/>
    <cellStyle name="Обычный 3 13 2 2 2 6" xfId="30984"/>
    <cellStyle name="Обычный 3 13 2 2 3" xfId="4659"/>
    <cellStyle name="Обычный 3 13 2 2 3 2" xfId="14611"/>
    <cellStyle name="Обычный 3 13 2 2 3 2 2" xfId="44466"/>
    <cellStyle name="Обычный 3 13 2 2 3 3" xfId="24561"/>
    <cellStyle name="Обычный 3 13 2 2 3 3 2" xfId="54416"/>
    <cellStyle name="Обычный 3 13 2 2 3 4" xfId="34516"/>
    <cellStyle name="Обычный 3 13 2 2 4" xfId="7764"/>
    <cellStyle name="Обычный 3 13 2 2 4 2" xfId="17714"/>
    <cellStyle name="Обычный 3 13 2 2 4 2 2" xfId="47569"/>
    <cellStyle name="Обычный 3 13 2 2 4 3" xfId="27664"/>
    <cellStyle name="Обычный 3 13 2 2 4 3 2" xfId="57519"/>
    <cellStyle name="Обычный 3 13 2 2 4 4" xfId="37619"/>
    <cellStyle name="Обычный 3 13 2 2 5" xfId="11079"/>
    <cellStyle name="Обычный 3 13 2 2 5 2" xfId="40934"/>
    <cellStyle name="Обычный 3 13 2 2 6" xfId="21028"/>
    <cellStyle name="Обычный 3 13 2 2 6 2" xfId="50883"/>
    <cellStyle name="Обычный 3 13 2 2 7" xfId="30983"/>
    <cellStyle name="Обычный 3 13 2 3" xfId="1121"/>
    <cellStyle name="Обычный 3 13 2 3 2" xfId="5567"/>
    <cellStyle name="Обычный 3 13 2 3 2 2" xfId="15519"/>
    <cellStyle name="Обычный 3 13 2 3 2 2 2" xfId="45374"/>
    <cellStyle name="Обычный 3 13 2 3 2 3" xfId="25469"/>
    <cellStyle name="Обычный 3 13 2 3 2 3 2" xfId="55324"/>
    <cellStyle name="Обычный 3 13 2 3 2 4" xfId="35424"/>
    <cellStyle name="Обычный 3 13 2 3 3" xfId="7766"/>
    <cellStyle name="Обычный 3 13 2 3 3 2" xfId="17716"/>
    <cellStyle name="Обычный 3 13 2 3 3 2 2" xfId="47571"/>
    <cellStyle name="Обычный 3 13 2 3 3 3" xfId="27666"/>
    <cellStyle name="Обычный 3 13 2 3 3 3 2" xfId="57521"/>
    <cellStyle name="Обычный 3 13 2 3 3 4" xfId="37621"/>
    <cellStyle name="Обычный 3 13 2 3 4" xfId="11081"/>
    <cellStyle name="Обычный 3 13 2 3 4 2" xfId="40936"/>
    <cellStyle name="Обычный 3 13 2 3 5" xfId="21030"/>
    <cellStyle name="Обычный 3 13 2 3 5 2" xfId="50885"/>
    <cellStyle name="Обычный 3 13 2 3 6" xfId="30985"/>
    <cellStyle name="Обычный 3 13 2 4" xfId="3836"/>
    <cellStyle name="Обычный 3 13 2 4 2" xfId="13788"/>
    <cellStyle name="Обычный 3 13 2 4 2 2" xfId="43643"/>
    <cellStyle name="Обычный 3 13 2 4 3" xfId="23738"/>
    <cellStyle name="Обычный 3 13 2 4 3 2" xfId="53593"/>
    <cellStyle name="Обычный 3 13 2 4 4" xfId="33693"/>
    <cellStyle name="Обычный 3 13 2 5" xfId="7763"/>
    <cellStyle name="Обычный 3 13 2 5 2" xfId="17713"/>
    <cellStyle name="Обычный 3 13 2 5 2 2" xfId="47568"/>
    <cellStyle name="Обычный 3 13 2 5 3" xfId="27663"/>
    <cellStyle name="Обычный 3 13 2 5 3 2" xfId="57518"/>
    <cellStyle name="Обычный 3 13 2 5 4" xfId="37618"/>
    <cellStyle name="Обычный 3 13 2 6" xfId="11078"/>
    <cellStyle name="Обычный 3 13 2 6 2" xfId="40933"/>
    <cellStyle name="Обычный 3 13 2 7" xfId="21027"/>
    <cellStyle name="Обычный 3 13 2 7 2" xfId="50882"/>
    <cellStyle name="Обычный 3 13 2 8" xfId="30982"/>
    <cellStyle name="Обычный 3 13 3" xfId="1122"/>
    <cellStyle name="Обычный 3 13 3 2" xfId="1123"/>
    <cellStyle name="Обычный 3 13 3 2 2" xfId="5568"/>
    <cellStyle name="Обычный 3 13 3 2 2 2" xfId="15520"/>
    <cellStyle name="Обычный 3 13 3 2 2 2 2" xfId="45375"/>
    <cellStyle name="Обычный 3 13 3 2 2 3" xfId="25470"/>
    <cellStyle name="Обычный 3 13 3 2 2 3 2" xfId="55325"/>
    <cellStyle name="Обычный 3 13 3 2 2 4" xfId="35425"/>
    <cellStyle name="Обычный 3 13 3 2 3" xfId="7768"/>
    <cellStyle name="Обычный 3 13 3 2 3 2" xfId="17718"/>
    <cellStyle name="Обычный 3 13 3 2 3 2 2" xfId="47573"/>
    <cellStyle name="Обычный 3 13 3 2 3 3" xfId="27668"/>
    <cellStyle name="Обычный 3 13 3 2 3 3 2" xfId="57523"/>
    <cellStyle name="Обычный 3 13 3 2 3 4" xfId="37623"/>
    <cellStyle name="Обычный 3 13 3 2 4" xfId="11083"/>
    <cellStyle name="Обычный 3 13 3 2 4 2" xfId="40938"/>
    <cellStyle name="Обычный 3 13 3 2 5" xfId="21032"/>
    <cellStyle name="Обычный 3 13 3 2 5 2" xfId="50887"/>
    <cellStyle name="Обычный 3 13 3 2 6" xfId="30987"/>
    <cellStyle name="Обычный 3 13 3 3" xfId="4538"/>
    <cellStyle name="Обычный 3 13 3 3 2" xfId="14490"/>
    <cellStyle name="Обычный 3 13 3 3 2 2" xfId="44345"/>
    <cellStyle name="Обычный 3 13 3 3 3" xfId="24440"/>
    <cellStyle name="Обычный 3 13 3 3 3 2" xfId="54295"/>
    <cellStyle name="Обычный 3 13 3 3 4" xfId="34395"/>
    <cellStyle name="Обычный 3 13 3 4" xfId="7767"/>
    <cellStyle name="Обычный 3 13 3 4 2" xfId="17717"/>
    <cellStyle name="Обычный 3 13 3 4 2 2" xfId="47572"/>
    <cellStyle name="Обычный 3 13 3 4 3" xfId="27667"/>
    <cellStyle name="Обычный 3 13 3 4 3 2" xfId="57522"/>
    <cellStyle name="Обычный 3 13 3 4 4" xfId="37622"/>
    <cellStyle name="Обычный 3 13 3 5" xfId="11082"/>
    <cellStyle name="Обычный 3 13 3 5 2" xfId="40937"/>
    <cellStyle name="Обычный 3 13 3 6" xfId="21031"/>
    <cellStyle name="Обычный 3 13 3 6 2" xfId="50886"/>
    <cellStyle name="Обычный 3 13 3 7" xfId="30986"/>
    <cellStyle name="Обычный 3 13 4" xfId="1124"/>
    <cellStyle name="Обычный 3 13 4 2" xfId="5569"/>
    <cellStyle name="Обычный 3 13 4 2 2" xfId="15521"/>
    <cellStyle name="Обычный 3 13 4 2 2 2" xfId="45376"/>
    <cellStyle name="Обычный 3 13 4 2 3" xfId="25471"/>
    <cellStyle name="Обычный 3 13 4 2 3 2" xfId="55326"/>
    <cellStyle name="Обычный 3 13 4 2 4" xfId="35426"/>
    <cellStyle name="Обычный 3 13 4 3" xfId="7769"/>
    <cellStyle name="Обычный 3 13 4 3 2" xfId="17719"/>
    <cellStyle name="Обычный 3 13 4 3 2 2" xfId="47574"/>
    <cellStyle name="Обычный 3 13 4 3 3" xfId="27669"/>
    <cellStyle name="Обычный 3 13 4 3 3 2" xfId="57524"/>
    <cellStyle name="Обычный 3 13 4 3 4" xfId="37624"/>
    <cellStyle name="Обычный 3 13 4 4" xfId="11084"/>
    <cellStyle name="Обычный 3 13 4 4 2" xfId="40939"/>
    <cellStyle name="Обычный 3 13 4 5" xfId="21033"/>
    <cellStyle name="Обычный 3 13 4 5 2" xfId="50888"/>
    <cellStyle name="Обычный 3 13 4 6" xfId="30988"/>
    <cellStyle name="Обычный 3 13 5" xfId="3715"/>
    <cellStyle name="Обычный 3 13 5 2" xfId="13667"/>
    <cellStyle name="Обычный 3 13 5 2 2" xfId="43522"/>
    <cellStyle name="Обычный 3 13 5 3" xfId="23617"/>
    <cellStyle name="Обычный 3 13 5 3 2" xfId="53472"/>
    <cellStyle name="Обычный 3 13 5 4" xfId="33572"/>
    <cellStyle name="Обычный 3 13 6" xfId="7762"/>
    <cellStyle name="Обычный 3 13 6 2" xfId="17712"/>
    <cellStyle name="Обычный 3 13 6 2 2" xfId="47567"/>
    <cellStyle name="Обычный 3 13 6 3" xfId="27662"/>
    <cellStyle name="Обычный 3 13 6 3 2" xfId="57517"/>
    <cellStyle name="Обычный 3 13 6 4" xfId="37617"/>
    <cellStyle name="Обычный 3 13 7" xfId="11077"/>
    <cellStyle name="Обычный 3 13 7 2" xfId="40932"/>
    <cellStyle name="Обычный 3 13 8" xfId="21026"/>
    <cellStyle name="Обычный 3 13 8 2" xfId="50881"/>
    <cellStyle name="Обычный 3 13 9" xfId="30981"/>
    <cellStyle name="Обычный 3 14" xfId="1125"/>
    <cellStyle name="Обычный 3 14 2" xfId="1126"/>
    <cellStyle name="Обычный 3 14 2 2" xfId="1127"/>
    <cellStyle name="Обычный 3 14 2 2 2" xfId="5570"/>
    <cellStyle name="Обычный 3 14 2 2 2 2" xfId="15522"/>
    <cellStyle name="Обычный 3 14 2 2 2 2 2" xfId="45377"/>
    <cellStyle name="Обычный 3 14 2 2 2 3" xfId="25472"/>
    <cellStyle name="Обычный 3 14 2 2 2 3 2" xfId="55327"/>
    <cellStyle name="Обычный 3 14 2 2 2 4" xfId="35427"/>
    <cellStyle name="Обычный 3 14 2 2 3" xfId="7772"/>
    <cellStyle name="Обычный 3 14 2 2 3 2" xfId="17722"/>
    <cellStyle name="Обычный 3 14 2 2 3 2 2" xfId="47577"/>
    <cellStyle name="Обычный 3 14 2 2 3 3" xfId="27672"/>
    <cellStyle name="Обычный 3 14 2 2 3 3 2" xfId="57527"/>
    <cellStyle name="Обычный 3 14 2 2 3 4" xfId="37627"/>
    <cellStyle name="Обычный 3 14 2 2 4" xfId="11087"/>
    <cellStyle name="Обычный 3 14 2 2 4 2" xfId="40942"/>
    <cellStyle name="Обычный 3 14 2 2 5" xfId="21036"/>
    <cellStyle name="Обычный 3 14 2 2 5 2" xfId="50891"/>
    <cellStyle name="Обычный 3 14 2 2 6" xfId="30991"/>
    <cellStyle name="Обычный 3 14 2 3" xfId="4655"/>
    <cellStyle name="Обычный 3 14 2 3 2" xfId="14607"/>
    <cellStyle name="Обычный 3 14 2 3 2 2" xfId="44462"/>
    <cellStyle name="Обычный 3 14 2 3 3" xfId="24557"/>
    <cellStyle name="Обычный 3 14 2 3 3 2" xfId="54412"/>
    <cellStyle name="Обычный 3 14 2 3 4" xfId="34512"/>
    <cellStyle name="Обычный 3 14 2 4" xfId="7771"/>
    <cellStyle name="Обычный 3 14 2 4 2" xfId="17721"/>
    <cellStyle name="Обычный 3 14 2 4 2 2" xfId="47576"/>
    <cellStyle name="Обычный 3 14 2 4 3" xfId="27671"/>
    <cellStyle name="Обычный 3 14 2 4 3 2" xfId="57526"/>
    <cellStyle name="Обычный 3 14 2 4 4" xfId="37626"/>
    <cellStyle name="Обычный 3 14 2 5" xfId="11086"/>
    <cellStyle name="Обычный 3 14 2 5 2" xfId="40941"/>
    <cellStyle name="Обычный 3 14 2 6" xfId="21035"/>
    <cellStyle name="Обычный 3 14 2 6 2" xfId="50890"/>
    <cellStyle name="Обычный 3 14 2 7" xfId="30990"/>
    <cellStyle name="Обычный 3 14 3" xfId="1128"/>
    <cellStyle name="Обычный 3 14 3 2" xfId="5571"/>
    <cellStyle name="Обычный 3 14 3 2 2" xfId="15523"/>
    <cellStyle name="Обычный 3 14 3 2 2 2" xfId="45378"/>
    <cellStyle name="Обычный 3 14 3 2 3" xfId="25473"/>
    <cellStyle name="Обычный 3 14 3 2 3 2" xfId="55328"/>
    <cellStyle name="Обычный 3 14 3 2 4" xfId="35428"/>
    <cellStyle name="Обычный 3 14 3 3" xfId="7773"/>
    <cellStyle name="Обычный 3 14 3 3 2" xfId="17723"/>
    <cellStyle name="Обычный 3 14 3 3 2 2" xfId="47578"/>
    <cellStyle name="Обычный 3 14 3 3 3" xfId="27673"/>
    <cellStyle name="Обычный 3 14 3 3 3 2" xfId="57528"/>
    <cellStyle name="Обычный 3 14 3 3 4" xfId="37628"/>
    <cellStyle name="Обычный 3 14 3 4" xfId="11088"/>
    <cellStyle name="Обычный 3 14 3 4 2" xfId="40943"/>
    <cellStyle name="Обычный 3 14 3 5" xfId="21037"/>
    <cellStyle name="Обычный 3 14 3 5 2" xfId="50892"/>
    <cellStyle name="Обычный 3 14 3 6" xfId="30992"/>
    <cellStyle name="Обычный 3 14 4" xfId="3832"/>
    <cellStyle name="Обычный 3 14 4 2" xfId="13784"/>
    <cellStyle name="Обычный 3 14 4 2 2" xfId="43639"/>
    <cellStyle name="Обычный 3 14 4 3" xfId="23734"/>
    <cellStyle name="Обычный 3 14 4 3 2" xfId="53589"/>
    <cellStyle name="Обычный 3 14 4 4" xfId="33689"/>
    <cellStyle name="Обычный 3 14 5" xfId="7770"/>
    <cellStyle name="Обычный 3 14 5 2" xfId="17720"/>
    <cellStyle name="Обычный 3 14 5 2 2" xfId="47575"/>
    <cellStyle name="Обычный 3 14 5 3" xfId="27670"/>
    <cellStyle name="Обычный 3 14 5 3 2" xfId="57525"/>
    <cellStyle name="Обычный 3 14 5 4" xfId="37625"/>
    <cellStyle name="Обычный 3 14 6" xfId="11085"/>
    <cellStyle name="Обычный 3 14 6 2" xfId="40940"/>
    <cellStyle name="Обычный 3 14 7" xfId="21034"/>
    <cellStyle name="Обычный 3 14 7 2" xfId="50889"/>
    <cellStyle name="Обычный 3 14 8" xfId="30989"/>
    <cellStyle name="Обычный 3 15" xfId="1129"/>
    <cellStyle name="Обычный 3 15 2" xfId="1130"/>
    <cellStyle name="Обычный 3 15 2 2" xfId="1131"/>
    <cellStyle name="Обычный 3 15 2 2 2" xfId="5572"/>
    <cellStyle name="Обычный 3 15 2 2 2 2" xfId="15524"/>
    <cellStyle name="Обычный 3 15 2 2 2 2 2" xfId="45379"/>
    <cellStyle name="Обычный 3 15 2 2 2 3" xfId="25474"/>
    <cellStyle name="Обычный 3 15 2 2 2 3 2" xfId="55329"/>
    <cellStyle name="Обычный 3 15 2 2 2 4" xfId="35429"/>
    <cellStyle name="Обычный 3 15 2 2 3" xfId="7776"/>
    <cellStyle name="Обычный 3 15 2 2 3 2" xfId="17726"/>
    <cellStyle name="Обычный 3 15 2 2 3 2 2" xfId="47581"/>
    <cellStyle name="Обычный 3 15 2 2 3 3" xfId="27676"/>
    <cellStyle name="Обычный 3 15 2 2 3 3 2" xfId="57531"/>
    <cellStyle name="Обычный 3 15 2 2 3 4" xfId="37631"/>
    <cellStyle name="Обычный 3 15 2 2 4" xfId="11091"/>
    <cellStyle name="Обычный 3 15 2 2 4 2" xfId="40946"/>
    <cellStyle name="Обычный 3 15 2 2 5" xfId="21040"/>
    <cellStyle name="Обычный 3 15 2 2 5 2" xfId="50895"/>
    <cellStyle name="Обычный 3 15 2 2 6" xfId="30995"/>
    <cellStyle name="Обычный 3 15 2 3" xfId="4909"/>
    <cellStyle name="Обычный 3 15 2 3 2" xfId="14861"/>
    <cellStyle name="Обычный 3 15 2 3 2 2" xfId="44716"/>
    <cellStyle name="Обычный 3 15 2 3 3" xfId="24811"/>
    <cellStyle name="Обычный 3 15 2 3 3 2" xfId="54666"/>
    <cellStyle name="Обычный 3 15 2 3 4" xfId="34766"/>
    <cellStyle name="Обычный 3 15 2 4" xfId="7775"/>
    <cellStyle name="Обычный 3 15 2 4 2" xfId="17725"/>
    <cellStyle name="Обычный 3 15 2 4 2 2" xfId="47580"/>
    <cellStyle name="Обычный 3 15 2 4 3" xfId="27675"/>
    <cellStyle name="Обычный 3 15 2 4 3 2" xfId="57530"/>
    <cellStyle name="Обычный 3 15 2 4 4" xfId="37630"/>
    <cellStyle name="Обычный 3 15 2 5" xfId="11090"/>
    <cellStyle name="Обычный 3 15 2 5 2" xfId="40945"/>
    <cellStyle name="Обычный 3 15 2 6" xfId="21039"/>
    <cellStyle name="Обычный 3 15 2 6 2" xfId="50894"/>
    <cellStyle name="Обычный 3 15 2 7" xfId="30994"/>
    <cellStyle name="Обычный 3 15 3" xfId="1132"/>
    <cellStyle name="Обычный 3 15 3 2" xfId="5573"/>
    <cellStyle name="Обычный 3 15 3 2 2" xfId="15525"/>
    <cellStyle name="Обычный 3 15 3 2 2 2" xfId="45380"/>
    <cellStyle name="Обычный 3 15 3 2 3" xfId="25475"/>
    <cellStyle name="Обычный 3 15 3 2 3 2" xfId="55330"/>
    <cellStyle name="Обычный 3 15 3 2 4" xfId="35430"/>
    <cellStyle name="Обычный 3 15 3 3" xfId="7777"/>
    <cellStyle name="Обычный 3 15 3 3 2" xfId="17727"/>
    <cellStyle name="Обычный 3 15 3 3 2 2" xfId="47582"/>
    <cellStyle name="Обычный 3 15 3 3 3" xfId="27677"/>
    <cellStyle name="Обычный 3 15 3 3 3 2" xfId="57532"/>
    <cellStyle name="Обычный 3 15 3 3 4" xfId="37632"/>
    <cellStyle name="Обычный 3 15 3 4" xfId="11092"/>
    <cellStyle name="Обычный 3 15 3 4 2" xfId="40947"/>
    <cellStyle name="Обычный 3 15 3 5" xfId="21041"/>
    <cellStyle name="Обычный 3 15 3 5 2" xfId="50896"/>
    <cellStyle name="Обычный 3 15 3 6" xfId="30996"/>
    <cellStyle name="Обычный 3 15 4" xfId="4086"/>
    <cellStyle name="Обычный 3 15 4 2" xfId="14038"/>
    <cellStyle name="Обычный 3 15 4 2 2" xfId="43893"/>
    <cellStyle name="Обычный 3 15 4 3" xfId="23988"/>
    <cellStyle name="Обычный 3 15 4 3 2" xfId="53843"/>
    <cellStyle name="Обычный 3 15 4 4" xfId="33943"/>
    <cellStyle name="Обычный 3 15 5" xfId="7774"/>
    <cellStyle name="Обычный 3 15 5 2" xfId="17724"/>
    <cellStyle name="Обычный 3 15 5 2 2" xfId="47579"/>
    <cellStyle name="Обычный 3 15 5 3" xfId="27674"/>
    <cellStyle name="Обычный 3 15 5 3 2" xfId="57529"/>
    <cellStyle name="Обычный 3 15 5 4" xfId="37629"/>
    <cellStyle name="Обычный 3 15 6" xfId="11089"/>
    <cellStyle name="Обычный 3 15 6 2" xfId="40944"/>
    <cellStyle name="Обычный 3 15 7" xfId="21038"/>
    <cellStyle name="Обычный 3 15 7 2" xfId="50893"/>
    <cellStyle name="Обычный 3 15 8" xfId="30993"/>
    <cellStyle name="Обычный 3 16" xfId="1133"/>
    <cellStyle name="Обычный 3 16 2" xfId="1134"/>
    <cellStyle name="Обычный 3 16 2 2" xfId="1135"/>
    <cellStyle name="Обычный 3 16 2 2 2" xfId="5574"/>
    <cellStyle name="Обычный 3 16 2 2 2 2" xfId="15526"/>
    <cellStyle name="Обычный 3 16 2 2 2 2 2" xfId="45381"/>
    <cellStyle name="Обычный 3 16 2 2 2 3" xfId="25476"/>
    <cellStyle name="Обычный 3 16 2 2 2 3 2" xfId="55331"/>
    <cellStyle name="Обычный 3 16 2 2 2 4" xfId="35431"/>
    <cellStyle name="Обычный 3 16 2 2 3" xfId="7780"/>
    <cellStyle name="Обычный 3 16 2 2 3 2" xfId="17730"/>
    <cellStyle name="Обычный 3 16 2 2 3 2 2" xfId="47585"/>
    <cellStyle name="Обычный 3 16 2 2 3 3" xfId="27680"/>
    <cellStyle name="Обычный 3 16 2 2 3 3 2" xfId="57535"/>
    <cellStyle name="Обычный 3 16 2 2 3 4" xfId="37635"/>
    <cellStyle name="Обычный 3 16 2 2 4" xfId="11095"/>
    <cellStyle name="Обычный 3 16 2 2 4 2" xfId="40950"/>
    <cellStyle name="Обычный 3 16 2 2 5" xfId="21044"/>
    <cellStyle name="Обычный 3 16 2 2 5 2" xfId="50899"/>
    <cellStyle name="Обычный 3 16 2 2 6" xfId="30999"/>
    <cellStyle name="Обычный 3 16 2 3" xfId="4996"/>
    <cellStyle name="Обычный 3 16 2 3 2" xfId="14948"/>
    <cellStyle name="Обычный 3 16 2 3 2 2" xfId="44803"/>
    <cellStyle name="Обычный 3 16 2 3 3" xfId="24898"/>
    <cellStyle name="Обычный 3 16 2 3 3 2" xfId="54753"/>
    <cellStyle name="Обычный 3 16 2 3 4" xfId="34853"/>
    <cellStyle name="Обычный 3 16 2 4" xfId="7779"/>
    <cellStyle name="Обычный 3 16 2 4 2" xfId="17729"/>
    <cellStyle name="Обычный 3 16 2 4 2 2" xfId="47584"/>
    <cellStyle name="Обычный 3 16 2 4 3" xfId="27679"/>
    <cellStyle name="Обычный 3 16 2 4 3 2" xfId="57534"/>
    <cellStyle name="Обычный 3 16 2 4 4" xfId="37634"/>
    <cellStyle name="Обычный 3 16 2 5" xfId="11094"/>
    <cellStyle name="Обычный 3 16 2 5 2" xfId="40949"/>
    <cellStyle name="Обычный 3 16 2 6" xfId="21043"/>
    <cellStyle name="Обычный 3 16 2 6 2" xfId="50898"/>
    <cellStyle name="Обычный 3 16 2 7" xfId="30998"/>
    <cellStyle name="Обычный 3 16 3" xfId="1136"/>
    <cellStyle name="Обычный 3 16 3 2" xfId="5575"/>
    <cellStyle name="Обычный 3 16 3 2 2" xfId="15527"/>
    <cellStyle name="Обычный 3 16 3 2 2 2" xfId="45382"/>
    <cellStyle name="Обычный 3 16 3 2 3" xfId="25477"/>
    <cellStyle name="Обычный 3 16 3 2 3 2" xfId="55332"/>
    <cellStyle name="Обычный 3 16 3 2 4" xfId="35432"/>
    <cellStyle name="Обычный 3 16 3 3" xfId="7781"/>
    <cellStyle name="Обычный 3 16 3 3 2" xfId="17731"/>
    <cellStyle name="Обычный 3 16 3 3 2 2" xfId="47586"/>
    <cellStyle name="Обычный 3 16 3 3 3" xfId="27681"/>
    <cellStyle name="Обычный 3 16 3 3 3 2" xfId="57536"/>
    <cellStyle name="Обычный 3 16 3 3 4" xfId="37636"/>
    <cellStyle name="Обычный 3 16 3 4" xfId="11096"/>
    <cellStyle name="Обычный 3 16 3 4 2" xfId="40951"/>
    <cellStyle name="Обычный 3 16 3 5" xfId="21045"/>
    <cellStyle name="Обычный 3 16 3 5 2" xfId="50900"/>
    <cellStyle name="Обычный 3 16 3 6" xfId="31000"/>
    <cellStyle name="Обычный 3 16 4" xfId="4173"/>
    <cellStyle name="Обычный 3 16 4 2" xfId="14125"/>
    <cellStyle name="Обычный 3 16 4 2 2" xfId="43980"/>
    <cellStyle name="Обычный 3 16 4 3" xfId="24075"/>
    <cellStyle name="Обычный 3 16 4 3 2" xfId="53930"/>
    <cellStyle name="Обычный 3 16 4 4" xfId="34030"/>
    <cellStyle name="Обычный 3 16 5" xfId="7778"/>
    <cellStyle name="Обычный 3 16 5 2" xfId="17728"/>
    <cellStyle name="Обычный 3 16 5 2 2" xfId="47583"/>
    <cellStyle name="Обычный 3 16 5 3" xfId="27678"/>
    <cellStyle name="Обычный 3 16 5 3 2" xfId="57533"/>
    <cellStyle name="Обычный 3 16 5 4" xfId="37633"/>
    <cellStyle name="Обычный 3 16 6" xfId="11093"/>
    <cellStyle name="Обычный 3 16 6 2" xfId="40948"/>
    <cellStyle name="Обычный 3 16 7" xfId="21042"/>
    <cellStyle name="Обычный 3 16 7 2" xfId="50897"/>
    <cellStyle name="Обычный 3 16 8" xfId="30997"/>
    <cellStyle name="Обычный 3 17" xfId="1137"/>
    <cellStyle name="Обычный 3 17 2" xfId="1138"/>
    <cellStyle name="Обычный 3 17 2 2" xfId="5576"/>
    <cellStyle name="Обычный 3 17 2 2 2" xfId="15528"/>
    <cellStyle name="Обычный 3 17 2 2 2 2" xfId="45383"/>
    <cellStyle name="Обычный 3 17 2 2 3" xfId="25478"/>
    <cellStyle name="Обычный 3 17 2 2 3 2" xfId="55333"/>
    <cellStyle name="Обычный 3 17 2 2 4" xfId="35433"/>
    <cellStyle name="Обычный 3 17 2 3" xfId="7783"/>
    <cellStyle name="Обычный 3 17 2 3 2" xfId="17733"/>
    <cellStyle name="Обычный 3 17 2 3 2 2" xfId="47588"/>
    <cellStyle name="Обычный 3 17 2 3 3" xfId="27683"/>
    <cellStyle name="Обычный 3 17 2 3 3 2" xfId="57538"/>
    <cellStyle name="Обычный 3 17 2 3 4" xfId="37638"/>
    <cellStyle name="Обычный 3 17 2 4" xfId="11098"/>
    <cellStyle name="Обычный 3 17 2 4 2" xfId="40953"/>
    <cellStyle name="Обычный 3 17 2 5" xfId="21047"/>
    <cellStyle name="Обычный 3 17 2 5 2" xfId="50902"/>
    <cellStyle name="Обычный 3 17 2 6" xfId="31002"/>
    <cellStyle name="Обычный 3 17 3" xfId="4235"/>
    <cellStyle name="Обычный 3 17 3 2" xfId="14187"/>
    <cellStyle name="Обычный 3 17 3 2 2" xfId="44042"/>
    <cellStyle name="Обычный 3 17 3 3" xfId="24137"/>
    <cellStyle name="Обычный 3 17 3 3 2" xfId="53992"/>
    <cellStyle name="Обычный 3 17 3 4" xfId="34092"/>
    <cellStyle name="Обычный 3 17 4" xfId="7782"/>
    <cellStyle name="Обычный 3 17 4 2" xfId="17732"/>
    <cellStyle name="Обычный 3 17 4 2 2" xfId="47587"/>
    <cellStyle name="Обычный 3 17 4 3" xfId="27682"/>
    <cellStyle name="Обычный 3 17 4 3 2" xfId="57537"/>
    <cellStyle name="Обычный 3 17 4 4" xfId="37637"/>
    <cellStyle name="Обычный 3 17 5" xfId="11097"/>
    <cellStyle name="Обычный 3 17 5 2" xfId="40952"/>
    <cellStyle name="Обычный 3 17 6" xfId="21046"/>
    <cellStyle name="Обычный 3 17 6 2" xfId="50901"/>
    <cellStyle name="Обычный 3 17 7" xfId="31001"/>
    <cellStyle name="Обычный 3 18" xfId="1139"/>
    <cellStyle name="Обычный 3 18 2" xfId="5577"/>
    <cellStyle name="Обычный 3 18 2 2" xfId="15529"/>
    <cellStyle name="Обычный 3 18 2 2 2" xfId="45384"/>
    <cellStyle name="Обычный 3 18 2 3" xfId="25479"/>
    <cellStyle name="Обычный 3 18 2 3 2" xfId="55334"/>
    <cellStyle name="Обычный 3 18 2 4" xfId="35434"/>
    <cellStyle name="Обычный 3 18 3" xfId="7784"/>
    <cellStyle name="Обычный 3 18 3 2" xfId="17734"/>
    <cellStyle name="Обычный 3 18 3 2 2" xfId="47589"/>
    <cellStyle name="Обычный 3 18 3 3" xfId="27684"/>
    <cellStyle name="Обычный 3 18 3 3 2" xfId="57539"/>
    <cellStyle name="Обычный 3 18 3 4" xfId="37639"/>
    <cellStyle name="Обычный 3 18 4" xfId="11099"/>
    <cellStyle name="Обычный 3 18 4 2" xfId="40954"/>
    <cellStyle name="Обычный 3 18 5" xfId="21048"/>
    <cellStyle name="Обычный 3 18 5 2" xfId="50903"/>
    <cellStyle name="Обычный 3 18 6" xfId="31003"/>
    <cellStyle name="Обычный 3 19" xfId="1092"/>
    <cellStyle name="Обычный 3 19 2" xfId="6719"/>
    <cellStyle name="Обычный 3 19 2 2" xfId="16670"/>
    <cellStyle name="Обычный 3 19 2 2 2" xfId="46525"/>
    <cellStyle name="Обычный 3 19 2 3" xfId="26620"/>
    <cellStyle name="Обычный 3 19 2 3 2" xfId="56475"/>
    <cellStyle name="Обычный 3 19 2 4" xfId="36575"/>
    <cellStyle name="Обычный 3 19 3" xfId="7737"/>
    <cellStyle name="Обычный 3 19 3 2" xfId="17687"/>
    <cellStyle name="Обычный 3 19 3 2 2" xfId="47542"/>
    <cellStyle name="Обычный 3 19 3 3" xfId="27637"/>
    <cellStyle name="Обычный 3 19 3 3 2" xfId="57492"/>
    <cellStyle name="Обычный 3 19 3 4" xfId="37592"/>
    <cellStyle name="Обычный 3 19 4" xfId="11052"/>
    <cellStyle name="Обычный 3 19 4 2" xfId="40907"/>
    <cellStyle name="Обычный 3 19 5" xfId="21001"/>
    <cellStyle name="Обычный 3 19 5 2" xfId="50856"/>
    <cellStyle name="Обычный 3 19 6" xfId="30956"/>
    <cellStyle name="Обычный 3 2" xfId="7"/>
    <cellStyle name="Обычный 3 2 2" xfId="86"/>
    <cellStyle name="Обычный 3 2 2 2" xfId="6717"/>
    <cellStyle name="Обычный 3 2 2 2 2" xfId="16668"/>
    <cellStyle name="Обычный 3 2 2 2 2 2" xfId="46523"/>
    <cellStyle name="Обычный 3 2 2 2 3" xfId="26618"/>
    <cellStyle name="Обычный 3 2 2 2 3 2" xfId="56473"/>
    <cellStyle name="Обычный 3 2 2 2 4" xfId="36573"/>
    <cellStyle name="Обычный 3 2 2 3" xfId="6744"/>
    <cellStyle name="Обычный 3 2 2 3 2" xfId="16694"/>
    <cellStyle name="Обычный 3 2 2 3 2 2" xfId="46549"/>
    <cellStyle name="Обычный 3 2 2 3 3" xfId="26644"/>
    <cellStyle name="Обычный 3 2 2 3 3 2" xfId="56499"/>
    <cellStyle name="Обычный 3 2 2 3 4" xfId="36599"/>
    <cellStyle name="Обычный 3 2 2 4" xfId="10059"/>
    <cellStyle name="Обычный 3 2 2 4 2" xfId="39914"/>
    <cellStyle name="Обычный 3 2 2 5" xfId="20008"/>
    <cellStyle name="Обычный 3 2 2 5 2" xfId="49863"/>
    <cellStyle name="Обычный 3 2 2 6" xfId="29963"/>
    <cellStyle name="Обычный 3 2 3" xfId="1140"/>
    <cellStyle name="Обычный 3 2 4" xfId="6722"/>
    <cellStyle name="Обычный 3 2 4 2" xfId="16672"/>
    <cellStyle name="Обычный 3 2 4 2 2" xfId="46527"/>
    <cellStyle name="Обычный 3 2 4 3" xfId="26622"/>
    <cellStyle name="Обычный 3 2 4 3 2" xfId="56477"/>
    <cellStyle name="Обычный 3 2 4 4" xfId="36577"/>
    <cellStyle name="Обычный 3 2 5" xfId="6738"/>
    <cellStyle name="Обычный 3 2 5 2" xfId="16688"/>
    <cellStyle name="Обычный 3 2 5 2 2" xfId="46543"/>
    <cellStyle name="Обычный 3 2 5 3" xfId="26638"/>
    <cellStyle name="Обычный 3 2 5 3 2" xfId="56493"/>
    <cellStyle name="Обычный 3 2 5 4" xfId="36593"/>
    <cellStyle name="Обычный 3 2 6" xfId="10054"/>
    <cellStyle name="Обычный 3 2 6 2" xfId="39909"/>
    <cellStyle name="Обычный 3 2 7" xfId="20002"/>
    <cellStyle name="Обычный 3 2 7 2" xfId="49857"/>
    <cellStyle name="Обычный 3 2 8" xfId="29955"/>
    <cellStyle name="Обычный 3 20" xfId="3411"/>
    <cellStyle name="Обычный 3 20 2" xfId="13364"/>
    <cellStyle name="Обычный 3 20 2 2" xfId="43219"/>
    <cellStyle name="Обычный 3 20 3" xfId="23314"/>
    <cellStyle name="Обычный 3 20 3 2" xfId="53169"/>
    <cellStyle name="Обычный 3 20 4" xfId="33269"/>
    <cellStyle name="Обычный 3 3" xfId="8"/>
    <cellStyle name="Обычный 3 3 10" xfId="1142"/>
    <cellStyle name="Обычный 3 3 10 2" xfId="1143"/>
    <cellStyle name="Обычный 3 3 10 2 2" xfId="1144"/>
    <cellStyle name="Обычный 3 3 10 2 2 2" xfId="5578"/>
    <cellStyle name="Обычный 3 3 10 2 2 2 2" xfId="15530"/>
    <cellStyle name="Обычный 3 3 10 2 2 2 2 2" xfId="45385"/>
    <cellStyle name="Обычный 3 3 10 2 2 2 3" xfId="25480"/>
    <cellStyle name="Обычный 3 3 10 2 2 2 3 2" xfId="55335"/>
    <cellStyle name="Обычный 3 3 10 2 2 2 4" xfId="35435"/>
    <cellStyle name="Обычный 3 3 10 2 2 3" xfId="7788"/>
    <cellStyle name="Обычный 3 3 10 2 2 3 2" xfId="17738"/>
    <cellStyle name="Обычный 3 3 10 2 2 3 2 2" xfId="47593"/>
    <cellStyle name="Обычный 3 3 10 2 2 3 3" xfId="27688"/>
    <cellStyle name="Обычный 3 3 10 2 2 3 3 2" xfId="57543"/>
    <cellStyle name="Обычный 3 3 10 2 2 3 4" xfId="37643"/>
    <cellStyle name="Обычный 3 3 10 2 2 4" xfId="11103"/>
    <cellStyle name="Обычный 3 3 10 2 2 4 2" xfId="40958"/>
    <cellStyle name="Обычный 3 3 10 2 2 5" xfId="21052"/>
    <cellStyle name="Обычный 3 3 10 2 2 5 2" xfId="50907"/>
    <cellStyle name="Обычный 3 3 10 2 2 6" xfId="31007"/>
    <cellStyle name="Обычный 3 3 10 2 3" xfId="4660"/>
    <cellStyle name="Обычный 3 3 10 2 3 2" xfId="14612"/>
    <cellStyle name="Обычный 3 3 10 2 3 2 2" xfId="44467"/>
    <cellStyle name="Обычный 3 3 10 2 3 3" xfId="24562"/>
    <cellStyle name="Обычный 3 3 10 2 3 3 2" xfId="54417"/>
    <cellStyle name="Обычный 3 3 10 2 3 4" xfId="34517"/>
    <cellStyle name="Обычный 3 3 10 2 4" xfId="7787"/>
    <cellStyle name="Обычный 3 3 10 2 4 2" xfId="17737"/>
    <cellStyle name="Обычный 3 3 10 2 4 2 2" xfId="47592"/>
    <cellStyle name="Обычный 3 3 10 2 4 3" xfId="27687"/>
    <cellStyle name="Обычный 3 3 10 2 4 3 2" xfId="57542"/>
    <cellStyle name="Обычный 3 3 10 2 4 4" xfId="37642"/>
    <cellStyle name="Обычный 3 3 10 2 5" xfId="11102"/>
    <cellStyle name="Обычный 3 3 10 2 5 2" xfId="40957"/>
    <cellStyle name="Обычный 3 3 10 2 6" xfId="21051"/>
    <cellStyle name="Обычный 3 3 10 2 6 2" xfId="50906"/>
    <cellStyle name="Обычный 3 3 10 2 7" xfId="31006"/>
    <cellStyle name="Обычный 3 3 10 3" xfId="1145"/>
    <cellStyle name="Обычный 3 3 10 3 2" xfId="5579"/>
    <cellStyle name="Обычный 3 3 10 3 2 2" xfId="15531"/>
    <cellStyle name="Обычный 3 3 10 3 2 2 2" xfId="45386"/>
    <cellStyle name="Обычный 3 3 10 3 2 3" xfId="25481"/>
    <cellStyle name="Обычный 3 3 10 3 2 3 2" xfId="55336"/>
    <cellStyle name="Обычный 3 3 10 3 2 4" xfId="35436"/>
    <cellStyle name="Обычный 3 3 10 3 3" xfId="7789"/>
    <cellStyle name="Обычный 3 3 10 3 3 2" xfId="17739"/>
    <cellStyle name="Обычный 3 3 10 3 3 2 2" xfId="47594"/>
    <cellStyle name="Обычный 3 3 10 3 3 3" xfId="27689"/>
    <cellStyle name="Обычный 3 3 10 3 3 3 2" xfId="57544"/>
    <cellStyle name="Обычный 3 3 10 3 3 4" xfId="37644"/>
    <cellStyle name="Обычный 3 3 10 3 4" xfId="11104"/>
    <cellStyle name="Обычный 3 3 10 3 4 2" xfId="40959"/>
    <cellStyle name="Обычный 3 3 10 3 5" xfId="21053"/>
    <cellStyle name="Обычный 3 3 10 3 5 2" xfId="50908"/>
    <cellStyle name="Обычный 3 3 10 3 6" xfId="31008"/>
    <cellStyle name="Обычный 3 3 10 4" xfId="3837"/>
    <cellStyle name="Обычный 3 3 10 4 2" xfId="13789"/>
    <cellStyle name="Обычный 3 3 10 4 2 2" xfId="43644"/>
    <cellStyle name="Обычный 3 3 10 4 3" xfId="23739"/>
    <cellStyle name="Обычный 3 3 10 4 3 2" xfId="53594"/>
    <cellStyle name="Обычный 3 3 10 4 4" xfId="33694"/>
    <cellStyle name="Обычный 3 3 10 5" xfId="7786"/>
    <cellStyle name="Обычный 3 3 10 5 2" xfId="17736"/>
    <cellStyle name="Обычный 3 3 10 5 2 2" xfId="47591"/>
    <cellStyle name="Обычный 3 3 10 5 3" xfId="27686"/>
    <cellStyle name="Обычный 3 3 10 5 3 2" xfId="57541"/>
    <cellStyle name="Обычный 3 3 10 5 4" xfId="37641"/>
    <cellStyle name="Обычный 3 3 10 6" xfId="11101"/>
    <cellStyle name="Обычный 3 3 10 6 2" xfId="40956"/>
    <cellStyle name="Обычный 3 3 10 7" xfId="21050"/>
    <cellStyle name="Обычный 3 3 10 7 2" xfId="50905"/>
    <cellStyle name="Обычный 3 3 10 8" xfId="31005"/>
    <cellStyle name="Обычный 3 3 11" xfId="1146"/>
    <cellStyle name="Обычный 3 3 11 2" xfId="1147"/>
    <cellStyle name="Обычный 3 3 11 2 2" xfId="1148"/>
    <cellStyle name="Обычный 3 3 11 2 2 2" xfId="5580"/>
    <cellStyle name="Обычный 3 3 11 2 2 2 2" xfId="15532"/>
    <cellStyle name="Обычный 3 3 11 2 2 2 2 2" xfId="45387"/>
    <cellStyle name="Обычный 3 3 11 2 2 2 3" xfId="25482"/>
    <cellStyle name="Обычный 3 3 11 2 2 2 3 2" xfId="55337"/>
    <cellStyle name="Обычный 3 3 11 2 2 2 4" xfId="35437"/>
    <cellStyle name="Обычный 3 3 11 2 2 3" xfId="7792"/>
    <cellStyle name="Обычный 3 3 11 2 2 3 2" xfId="17742"/>
    <cellStyle name="Обычный 3 3 11 2 2 3 2 2" xfId="47597"/>
    <cellStyle name="Обычный 3 3 11 2 2 3 3" xfId="27692"/>
    <cellStyle name="Обычный 3 3 11 2 2 3 3 2" xfId="57547"/>
    <cellStyle name="Обычный 3 3 11 2 2 3 4" xfId="37647"/>
    <cellStyle name="Обычный 3 3 11 2 2 4" xfId="11107"/>
    <cellStyle name="Обычный 3 3 11 2 2 4 2" xfId="40962"/>
    <cellStyle name="Обычный 3 3 11 2 2 5" xfId="21056"/>
    <cellStyle name="Обычный 3 3 11 2 2 5 2" xfId="50911"/>
    <cellStyle name="Обычный 3 3 11 2 2 6" xfId="31011"/>
    <cellStyle name="Обычный 3 3 11 2 3" xfId="4910"/>
    <cellStyle name="Обычный 3 3 11 2 3 2" xfId="14862"/>
    <cellStyle name="Обычный 3 3 11 2 3 2 2" xfId="44717"/>
    <cellStyle name="Обычный 3 3 11 2 3 3" xfId="24812"/>
    <cellStyle name="Обычный 3 3 11 2 3 3 2" xfId="54667"/>
    <cellStyle name="Обычный 3 3 11 2 3 4" xfId="34767"/>
    <cellStyle name="Обычный 3 3 11 2 4" xfId="7791"/>
    <cellStyle name="Обычный 3 3 11 2 4 2" xfId="17741"/>
    <cellStyle name="Обычный 3 3 11 2 4 2 2" xfId="47596"/>
    <cellStyle name="Обычный 3 3 11 2 4 3" xfId="27691"/>
    <cellStyle name="Обычный 3 3 11 2 4 3 2" xfId="57546"/>
    <cellStyle name="Обычный 3 3 11 2 4 4" xfId="37646"/>
    <cellStyle name="Обычный 3 3 11 2 5" xfId="11106"/>
    <cellStyle name="Обычный 3 3 11 2 5 2" xfId="40961"/>
    <cellStyle name="Обычный 3 3 11 2 6" xfId="21055"/>
    <cellStyle name="Обычный 3 3 11 2 6 2" xfId="50910"/>
    <cellStyle name="Обычный 3 3 11 2 7" xfId="31010"/>
    <cellStyle name="Обычный 3 3 11 3" xfId="1149"/>
    <cellStyle name="Обычный 3 3 11 3 2" xfId="5581"/>
    <cellStyle name="Обычный 3 3 11 3 2 2" xfId="15533"/>
    <cellStyle name="Обычный 3 3 11 3 2 2 2" xfId="45388"/>
    <cellStyle name="Обычный 3 3 11 3 2 3" xfId="25483"/>
    <cellStyle name="Обычный 3 3 11 3 2 3 2" xfId="55338"/>
    <cellStyle name="Обычный 3 3 11 3 2 4" xfId="35438"/>
    <cellStyle name="Обычный 3 3 11 3 3" xfId="7793"/>
    <cellStyle name="Обычный 3 3 11 3 3 2" xfId="17743"/>
    <cellStyle name="Обычный 3 3 11 3 3 2 2" xfId="47598"/>
    <cellStyle name="Обычный 3 3 11 3 3 3" xfId="27693"/>
    <cellStyle name="Обычный 3 3 11 3 3 3 2" xfId="57548"/>
    <cellStyle name="Обычный 3 3 11 3 3 4" xfId="37648"/>
    <cellStyle name="Обычный 3 3 11 3 4" xfId="11108"/>
    <cellStyle name="Обычный 3 3 11 3 4 2" xfId="40963"/>
    <cellStyle name="Обычный 3 3 11 3 5" xfId="21057"/>
    <cellStyle name="Обычный 3 3 11 3 5 2" xfId="50912"/>
    <cellStyle name="Обычный 3 3 11 3 6" xfId="31012"/>
    <cellStyle name="Обычный 3 3 11 4" xfId="4087"/>
    <cellStyle name="Обычный 3 3 11 4 2" xfId="14039"/>
    <cellStyle name="Обычный 3 3 11 4 2 2" xfId="43894"/>
    <cellStyle name="Обычный 3 3 11 4 3" xfId="23989"/>
    <cellStyle name="Обычный 3 3 11 4 3 2" xfId="53844"/>
    <cellStyle name="Обычный 3 3 11 4 4" xfId="33944"/>
    <cellStyle name="Обычный 3 3 11 5" xfId="7790"/>
    <cellStyle name="Обычный 3 3 11 5 2" xfId="17740"/>
    <cellStyle name="Обычный 3 3 11 5 2 2" xfId="47595"/>
    <cellStyle name="Обычный 3 3 11 5 3" xfId="27690"/>
    <cellStyle name="Обычный 3 3 11 5 3 2" xfId="57545"/>
    <cellStyle name="Обычный 3 3 11 5 4" xfId="37645"/>
    <cellStyle name="Обычный 3 3 11 6" xfId="11105"/>
    <cellStyle name="Обычный 3 3 11 6 2" xfId="40960"/>
    <cellStyle name="Обычный 3 3 11 7" xfId="21054"/>
    <cellStyle name="Обычный 3 3 11 7 2" xfId="50909"/>
    <cellStyle name="Обычный 3 3 11 8" xfId="31009"/>
    <cellStyle name="Обычный 3 3 12" xfId="1150"/>
    <cellStyle name="Обычный 3 3 12 2" xfId="1151"/>
    <cellStyle name="Обычный 3 3 12 2 2" xfId="1152"/>
    <cellStyle name="Обычный 3 3 12 2 2 2" xfId="5582"/>
    <cellStyle name="Обычный 3 3 12 2 2 2 2" xfId="15534"/>
    <cellStyle name="Обычный 3 3 12 2 2 2 2 2" xfId="45389"/>
    <cellStyle name="Обычный 3 3 12 2 2 2 3" xfId="25484"/>
    <cellStyle name="Обычный 3 3 12 2 2 2 3 2" xfId="55339"/>
    <cellStyle name="Обычный 3 3 12 2 2 2 4" xfId="35439"/>
    <cellStyle name="Обычный 3 3 12 2 2 3" xfId="7796"/>
    <cellStyle name="Обычный 3 3 12 2 2 3 2" xfId="17746"/>
    <cellStyle name="Обычный 3 3 12 2 2 3 2 2" xfId="47601"/>
    <cellStyle name="Обычный 3 3 12 2 2 3 3" xfId="27696"/>
    <cellStyle name="Обычный 3 3 12 2 2 3 3 2" xfId="57551"/>
    <cellStyle name="Обычный 3 3 12 2 2 3 4" xfId="37651"/>
    <cellStyle name="Обычный 3 3 12 2 2 4" xfId="11111"/>
    <cellStyle name="Обычный 3 3 12 2 2 4 2" xfId="40966"/>
    <cellStyle name="Обычный 3 3 12 2 2 5" xfId="21060"/>
    <cellStyle name="Обычный 3 3 12 2 2 5 2" xfId="50915"/>
    <cellStyle name="Обычный 3 3 12 2 2 6" xfId="31015"/>
    <cellStyle name="Обычный 3 3 12 2 3" xfId="4997"/>
    <cellStyle name="Обычный 3 3 12 2 3 2" xfId="14949"/>
    <cellStyle name="Обычный 3 3 12 2 3 2 2" xfId="44804"/>
    <cellStyle name="Обычный 3 3 12 2 3 3" xfId="24899"/>
    <cellStyle name="Обычный 3 3 12 2 3 3 2" xfId="54754"/>
    <cellStyle name="Обычный 3 3 12 2 3 4" xfId="34854"/>
    <cellStyle name="Обычный 3 3 12 2 4" xfId="7795"/>
    <cellStyle name="Обычный 3 3 12 2 4 2" xfId="17745"/>
    <cellStyle name="Обычный 3 3 12 2 4 2 2" xfId="47600"/>
    <cellStyle name="Обычный 3 3 12 2 4 3" xfId="27695"/>
    <cellStyle name="Обычный 3 3 12 2 4 3 2" xfId="57550"/>
    <cellStyle name="Обычный 3 3 12 2 4 4" xfId="37650"/>
    <cellStyle name="Обычный 3 3 12 2 5" xfId="11110"/>
    <cellStyle name="Обычный 3 3 12 2 5 2" xfId="40965"/>
    <cellStyle name="Обычный 3 3 12 2 6" xfId="21059"/>
    <cellStyle name="Обычный 3 3 12 2 6 2" xfId="50914"/>
    <cellStyle name="Обычный 3 3 12 2 7" xfId="31014"/>
    <cellStyle name="Обычный 3 3 12 3" xfId="1153"/>
    <cellStyle name="Обычный 3 3 12 3 2" xfId="5583"/>
    <cellStyle name="Обычный 3 3 12 3 2 2" xfId="15535"/>
    <cellStyle name="Обычный 3 3 12 3 2 2 2" xfId="45390"/>
    <cellStyle name="Обычный 3 3 12 3 2 3" xfId="25485"/>
    <cellStyle name="Обычный 3 3 12 3 2 3 2" xfId="55340"/>
    <cellStyle name="Обычный 3 3 12 3 2 4" xfId="35440"/>
    <cellStyle name="Обычный 3 3 12 3 3" xfId="7797"/>
    <cellStyle name="Обычный 3 3 12 3 3 2" xfId="17747"/>
    <cellStyle name="Обычный 3 3 12 3 3 2 2" xfId="47602"/>
    <cellStyle name="Обычный 3 3 12 3 3 3" xfId="27697"/>
    <cellStyle name="Обычный 3 3 12 3 3 3 2" xfId="57552"/>
    <cellStyle name="Обычный 3 3 12 3 3 4" xfId="37652"/>
    <cellStyle name="Обычный 3 3 12 3 4" xfId="11112"/>
    <cellStyle name="Обычный 3 3 12 3 4 2" xfId="40967"/>
    <cellStyle name="Обычный 3 3 12 3 5" xfId="21061"/>
    <cellStyle name="Обычный 3 3 12 3 5 2" xfId="50916"/>
    <cellStyle name="Обычный 3 3 12 3 6" xfId="31016"/>
    <cellStyle name="Обычный 3 3 12 4" xfId="4174"/>
    <cellStyle name="Обычный 3 3 12 4 2" xfId="14126"/>
    <cellStyle name="Обычный 3 3 12 4 2 2" xfId="43981"/>
    <cellStyle name="Обычный 3 3 12 4 3" xfId="24076"/>
    <cellStyle name="Обычный 3 3 12 4 3 2" xfId="53931"/>
    <cellStyle name="Обычный 3 3 12 4 4" xfId="34031"/>
    <cellStyle name="Обычный 3 3 12 5" xfId="7794"/>
    <cellStyle name="Обычный 3 3 12 5 2" xfId="17744"/>
    <cellStyle name="Обычный 3 3 12 5 2 2" xfId="47599"/>
    <cellStyle name="Обычный 3 3 12 5 3" xfId="27694"/>
    <cellStyle name="Обычный 3 3 12 5 3 2" xfId="57549"/>
    <cellStyle name="Обычный 3 3 12 5 4" xfId="37649"/>
    <cellStyle name="Обычный 3 3 12 6" xfId="11109"/>
    <cellStyle name="Обычный 3 3 12 6 2" xfId="40964"/>
    <cellStyle name="Обычный 3 3 12 7" xfId="21058"/>
    <cellStyle name="Обычный 3 3 12 7 2" xfId="50913"/>
    <cellStyle name="Обычный 3 3 12 8" xfId="31013"/>
    <cellStyle name="Обычный 3 3 13" xfId="1154"/>
    <cellStyle name="Обычный 3 3 13 2" xfId="1155"/>
    <cellStyle name="Обычный 3 3 13 2 2" xfId="5584"/>
    <cellStyle name="Обычный 3 3 13 2 2 2" xfId="15536"/>
    <cellStyle name="Обычный 3 3 13 2 2 2 2" xfId="45391"/>
    <cellStyle name="Обычный 3 3 13 2 2 3" xfId="25486"/>
    <cellStyle name="Обычный 3 3 13 2 2 3 2" xfId="55341"/>
    <cellStyle name="Обычный 3 3 13 2 2 4" xfId="35441"/>
    <cellStyle name="Обычный 3 3 13 2 3" xfId="7799"/>
    <cellStyle name="Обычный 3 3 13 2 3 2" xfId="17749"/>
    <cellStyle name="Обычный 3 3 13 2 3 2 2" xfId="47604"/>
    <cellStyle name="Обычный 3 3 13 2 3 3" xfId="27699"/>
    <cellStyle name="Обычный 3 3 13 2 3 3 2" xfId="57554"/>
    <cellStyle name="Обычный 3 3 13 2 3 4" xfId="37654"/>
    <cellStyle name="Обычный 3 3 13 2 4" xfId="11114"/>
    <cellStyle name="Обычный 3 3 13 2 4 2" xfId="40969"/>
    <cellStyle name="Обычный 3 3 13 2 5" xfId="21063"/>
    <cellStyle name="Обычный 3 3 13 2 5 2" xfId="50918"/>
    <cellStyle name="Обычный 3 3 13 2 6" xfId="31018"/>
    <cellStyle name="Обычный 3 3 13 3" xfId="4244"/>
    <cellStyle name="Обычный 3 3 13 3 2" xfId="14196"/>
    <cellStyle name="Обычный 3 3 13 3 2 2" xfId="44051"/>
    <cellStyle name="Обычный 3 3 13 3 3" xfId="24146"/>
    <cellStyle name="Обычный 3 3 13 3 3 2" xfId="54001"/>
    <cellStyle name="Обычный 3 3 13 3 4" xfId="34101"/>
    <cellStyle name="Обычный 3 3 13 4" xfId="7798"/>
    <cellStyle name="Обычный 3 3 13 4 2" xfId="17748"/>
    <cellStyle name="Обычный 3 3 13 4 2 2" xfId="47603"/>
    <cellStyle name="Обычный 3 3 13 4 3" xfId="27698"/>
    <cellStyle name="Обычный 3 3 13 4 3 2" xfId="57553"/>
    <cellStyle name="Обычный 3 3 13 4 4" xfId="37653"/>
    <cellStyle name="Обычный 3 3 13 5" xfId="11113"/>
    <cellStyle name="Обычный 3 3 13 5 2" xfId="40968"/>
    <cellStyle name="Обычный 3 3 13 6" xfId="21062"/>
    <cellStyle name="Обычный 3 3 13 6 2" xfId="50917"/>
    <cellStyle name="Обычный 3 3 13 7" xfId="31017"/>
    <cellStyle name="Обычный 3 3 14" xfId="1156"/>
    <cellStyle name="Обычный 3 3 14 2" xfId="5585"/>
    <cellStyle name="Обычный 3 3 14 2 2" xfId="15537"/>
    <cellStyle name="Обычный 3 3 14 2 2 2" xfId="45392"/>
    <cellStyle name="Обычный 3 3 14 2 3" xfId="25487"/>
    <cellStyle name="Обычный 3 3 14 2 3 2" xfId="55342"/>
    <cellStyle name="Обычный 3 3 14 2 4" xfId="35442"/>
    <cellStyle name="Обычный 3 3 14 3" xfId="7800"/>
    <cellStyle name="Обычный 3 3 14 3 2" xfId="17750"/>
    <cellStyle name="Обычный 3 3 14 3 2 2" xfId="47605"/>
    <cellStyle name="Обычный 3 3 14 3 3" xfId="27700"/>
    <cellStyle name="Обычный 3 3 14 3 3 2" xfId="57555"/>
    <cellStyle name="Обычный 3 3 14 3 4" xfId="37655"/>
    <cellStyle name="Обычный 3 3 14 4" xfId="11115"/>
    <cellStyle name="Обычный 3 3 14 4 2" xfId="40970"/>
    <cellStyle name="Обычный 3 3 14 5" xfId="21064"/>
    <cellStyle name="Обычный 3 3 14 5 2" xfId="50919"/>
    <cellStyle name="Обычный 3 3 14 6" xfId="31019"/>
    <cellStyle name="Обычный 3 3 15" xfId="1141"/>
    <cellStyle name="Обычный 3 3 15 2" xfId="6731"/>
    <cellStyle name="Обычный 3 3 15 2 2" xfId="16681"/>
    <cellStyle name="Обычный 3 3 15 2 2 2" xfId="46536"/>
    <cellStyle name="Обычный 3 3 15 2 3" xfId="26631"/>
    <cellStyle name="Обычный 3 3 15 2 3 2" xfId="56486"/>
    <cellStyle name="Обычный 3 3 15 2 4" xfId="36586"/>
    <cellStyle name="Обычный 3 3 15 3" xfId="7785"/>
    <cellStyle name="Обычный 3 3 15 3 2" xfId="17735"/>
    <cellStyle name="Обычный 3 3 15 3 2 2" xfId="47590"/>
    <cellStyle name="Обычный 3 3 15 3 3" xfId="27685"/>
    <cellStyle name="Обычный 3 3 15 3 3 2" xfId="57540"/>
    <cellStyle name="Обычный 3 3 15 3 4" xfId="37640"/>
    <cellStyle name="Обычный 3 3 15 4" xfId="11100"/>
    <cellStyle name="Обычный 3 3 15 4 2" xfId="40955"/>
    <cellStyle name="Обычный 3 3 15 5" xfId="21049"/>
    <cellStyle name="Обычный 3 3 15 5 2" xfId="50904"/>
    <cellStyle name="Обычный 3 3 15 6" xfId="31004"/>
    <cellStyle name="Обычный 3 3 16" xfId="3420"/>
    <cellStyle name="Обычный 3 3 16 2" xfId="13373"/>
    <cellStyle name="Обычный 3 3 16 2 2" xfId="43228"/>
    <cellStyle name="Обычный 3 3 16 3" xfId="23323"/>
    <cellStyle name="Обычный 3 3 16 3 2" xfId="53178"/>
    <cellStyle name="Обычный 3 3 16 4" xfId="33278"/>
    <cellStyle name="Обычный 3 3 17" xfId="6739"/>
    <cellStyle name="Обычный 3 3 17 2" xfId="16689"/>
    <cellStyle name="Обычный 3 3 17 2 2" xfId="46544"/>
    <cellStyle name="Обычный 3 3 17 3" xfId="26639"/>
    <cellStyle name="Обычный 3 3 17 3 2" xfId="56494"/>
    <cellStyle name="Обычный 3 3 17 4" xfId="36594"/>
    <cellStyle name="Обычный 3 3 18" xfId="10055"/>
    <cellStyle name="Обычный 3 3 18 2" xfId="39910"/>
    <cellStyle name="Обычный 3 3 19" xfId="20003"/>
    <cellStyle name="Обычный 3 3 19 2" xfId="49858"/>
    <cellStyle name="Обычный 3 3 2" xfId="87"/>
    <cellStyle name="Обычный 3 3 2 10" xfId="3442"/>
    <cellStyle name="Обычный 3 3 2 10 2" xfId="13394"/>
    <cellStyle name="Обычный 3 3 2 10 2 2" xfId="43249"/>
    <cellStyle name="Обычный 3 3 2 10 3" xfId="23344"/>
    <cellStyle name="Обычный 3 3 2 10 3 2" xfId="53199"/>
    <cellStyle name="Обычный 3 3 2 10 4" xfId="33299"/>
    <cellStyle name="Обычный 3 3 2 11" xfId="6745"/>
    <cellStyle name="Обычный 3 3 2 11 2" xfId="16695"/>
    <cellStyle name="Обычный 3 3 2 11 2 2" xfId="46550"/>
    <cellStyle name="Обычный 3 3 2 11 3" xfId="26645"/>
    <cellStyle name="Обычный 3 3 2 11 3 2" xfId="56500"/>
    <cellStyle name="Обычный 3 3 2 11 4" xfId="36600"/>
    <cellStyle name="Обычный 3 3 2 12" xfId="10060"/>
    <cellStyle name="Обычный 3 3 2 12 2" xfId="39915"/>
    <cellStyle name="Обычный 3 3 2 13" xfId="20009"/>
    <cellStyle name="Обычный 3 3 2 13 2" xfId="49864"/>
    <cellStyle name="Обычный 3 3 2 14" xfId="29964"/>
    <cellStyle name="Обычный 3 3 2 2" xfId="1158"/>
    <cellStyle name="Обычный 3 3 2 2 2" xfId="1159"/>
    <cellStyle name="Обычный 3 3 2 2 2 2" xfId="1160"/>
    <cellStyle name="Обычный 3 3 2 2 2 2 2" xfId="1161"/>
    <cellStyle name="Обычный 3 3 2 2 2 2 2 2" xfId="5586"/>
    <cellStyle name="Обычный 3 3 2 2 2 2 2 2 2" xfId="15538"/>
    <cellStyle name="Обычный 3 3 2 2 2 2 2 2 2 2" xfId="45393"/>
    <cellStyle name="Обычный 3 3 2 2 2 2 2 2 3" xfId="25488"/>
    <cellStyle name="Обычный 3 3 2 2 2 2 2 2 3 2" xfId="55343"/>
    <cellStyle name="Обычный 3 3 2 2 2 2 2 2 4" xfId="35443"/>
    <cellStyle name="Обычный 3 3 2 2 2 2 2 3" xfId="7805"/>
    <cellStyle name="Обычный 3 3 2 2 2 2 2 3 2" xfId="17755"/>
    <cellStyle name="Обычный 3 3 2 2 2 2 2 3 2 2" xfId="47610"/>
    <cellStyle name="Обычный 3 3 2 2 2 2 2 3 3" xfId="27705"/>
    <cellStyle name="Обычный 3 3 2 2 2 2 2 3 3 2" xfId="57560"/>
    <cellStyle name="Обычный 3 3 2 2 2 2 2 3 4" xfId="37660"/>
    <cellStyle name="Обычный 3 3 2 2 2 2 2 4" xfId="11120"/>
    <cellStyle name="Обычный 3 3 2 2 2 2 2 4 2" xfId="40975"/>
    <cellStyle name="Обычный 3 3 2 2 2 2 2 5" xfId="21069"/>
    <cellStyle name="Обычный 3 3 2 2 2 2 2 5 2" xfId="50924"/>
    <cellStyle name="Обычный 3 3 2 2 2 2 2 6" xfId="31024"/>
    <cellStyle name="Обычный 3 3 2 2 2 2 3" xfId="4662"/>
    <cellStyle name="Обычный 3 3 2 2 2 2 3 2" xfId="14614"/>
    <cellStyle name="Обычный 3 3 2 2 2 2 3 2 2" xfId="44469"/>
    <cellStyle name="Обычный 3 3 2 2 2 2 3 3" xfId="24564"/>
    <cellStyle name="Обычный 3 3 2 2 2 2 3 3 2" xfId="54419"/>
    <cellStyle name="Обычный 3 3 2 2 2 2 3 4" xfId="34519"/>
    <cellStyle name="Обычный 3 3 2 2 2 2 4" xfId="7804"/>
    <cellStyle name="Обычный 3 3 2 2 2 2 4 2" xfId="17754"/>
    <cellStyle name="Обычный 3 3 2 2 2 2 4 2 2" xfId="47609"/>
    <cellStyle name="Обычный 3 3 2 2 2 2 4 3" xfId="27704"/>
    <cellStyle name="Обычный 3 3 2 2 2 2 4 3 2" xfId="57559"/>
    <cellStyle name="Обычный 3 3 2 2 2 2 4 4" xfId="37659"/>
    <cellStyle name="Обычный 3 3 2 2 2 2 5" xfId="11119"/>
    <cellStyle name="Обычный 3 3 2 2 2 2 5 2" xfId="40974"/>
    <cellStyle name="Обычный 3 3 2 2 2 2 6" xfId="21068"/>
    <cellStyle name="Обычный 3 3 2 2 2 2 6 2" xfId="50923"/>
    <cellStyle name="Обычный 3 3 2 2 2 2 7" xfId="31023"/>
    <cellStyle name="Обычный 3 3 2 2 2 3" xfId="1162"/>
    <cellStyle name="Обычный 3 3 2 2 2 3 2" xfId="5587"/>
    <cellStyle name="Обычный 3 3 2 2 2 3 2 2" xfId="15539"/>
    <cellStyle name="Обычный 3 3 2 2 2 3 2 2 2" xfId="45394"/>
    <cellStyle name="Обычный 3 3 2 2 2 3 2 3" xfId="25489"/>
    <cellStyle name="Обычный 3 3 2 2 2 3 2 3 2" xfId="55344"/>
    <cellStyle name="Обычный 3 3 2 2 2 3 2 4" xfId="35444"/>
    <cellStyle name="Обычный 3 3 2 2 2 3 3" xfId="7806"/>
    <cellStyle name="Обычный 3 3 2 2 2 3 3 2" xfId="17756"/>
    <cellStyle name="Обычный 3 3 2 2 2 3 3 2 2" xfId="47611"/>
    <cellStyle name="Обычный 3 3 2 2 2 3 3 3" xfId="27706"/>
    <cellStyle name="Обычный 3 3 2 2 2 3 3 3 2" xfId="57561"/>
    <cellStyle name="Обычный 3 3 2 2 2 3 3 4" xfId="37661"/>
    <cellStyle name="Обычный 3 3 2 2 2 3 4" xfId="11121"/>
    <cellStyle name="Обычный 3 3 2 2 2 3 4 2" xfId="40976"/>
    <cellStyle name="Обычный 3 3 2 2 2 3 5" xfId="21070"/>
    <cellStyle name="Обычный 3 3 2 2 2 3 5 2" xfId="50925"/>
    <cellStyle name="Обычный 3 3 2 2 2 3 6" xfId="31025"/>
    <cellStyle name="Обычный 3 3 2 2 2 4" xfId="3839"/>
    <cellStyle name="Обычный 3 3 2 2 2 4 2" xfId="13791"/>
    <cellStyle name="Обычный 3 3 2 2 2 4 2 2" xfId="43646"/>
    <cellStyle name="Обычный 3 3 2 2 2 4 3" xfId="23741"/>
    <cellStyle name="Обычный 3 3 2 2 2 4 3 2" xfId="53596"/>
    <cellStyle name="Обычный 3 3 2 2 2 4 4" xfId="33696"/>
    <cellStyle name="Обычный 3 3 2 2 2 5" xfId="7803"/>
    <cellStyle name="Обычный 3 3 2 2 2 5 2" xfId="17753"/>
    <cellStyle name="Обычный 3 3 2 2 2 5 2 2" xfId="47608"/>
    <cellStyle name="Обычный 3 3 2 2 2 5 3" xfId="27703"/>
    <cellStyle name="Обычный 3 3 2 2 2 5 3 2" xfId="57558"/>
    <cellStyle name="Обычный 3 3 2 2 2 5 4" xfId="37658"/>
    <cellStyle name="Обычный 3 3 2 2 2 6" xfId="11118"/>
    <cellStyle name="Обычный 3 3 2 2 2 6 2" xfId="40973"/>
    <cellStyle name="Обычный 3 3 2 2 2 7" xfId="21067"/>
    <cellStyle name="Обычный 3 3 2 2 2 7 2" xfId="50922"/>
    <cellStyle name="Обычный 3 3 2 2 2 8" xfId="31022"/>
    <cellStyle name="Обычный 3 3 2 2 3" xfId="1163"/>
    <cellStyle name="Обычный 3 3 2 2 3 2" xfId="1164"/>
    <cellStyle name="Обычный 3 3 2 2 3 2 2" xfId="5588"/>
    <cellStyle name="Обычный 3 3 2 2 3 2 2 2" xfId="15540"/>
    <cellStyle name="Обычный 3 3 2 2 3 2 2 2 2" xfId="45395"/>
    <cellStyle name="Обычный 3 3 2 2 3 2 2 3" xfId="25490"/>
    <cellStyle name="Обычный 3 3 2 2 3 2 2 3 2" xfId="55345"/>
    <cellStyle name="Обычный 3 3 2 2 3 2 2 4" xfId="35445"/>
    <cellStyle name="Обычный 3 3 2 2 3 2 3" xfId="7808"/>
    <cellStyle name="Обычный 3 3 2 2 3 2 3 2" xfId="17758"/>
    <cellStyle name="Обычный 3 3 2 2 3 2 3 2 2" xfId="47613"/>
    <cellStyle name="Обычный 3 3 2 2 3 2 3 3" xfId="27708"/>
    <cellStyle name="Обычный 3 3 2 2 3 2 3 3 2" xfId="57563"/>
    <cellStyle name="Обычный 3 3 2 2 3 2 3 4" xfId="37663"/>
    <cellStyle name="Обычный 3 3 2 2 3 2 4" xfId="11123"/>
    <cellStyle name="Обычный 3 3 2 2 3 2 4 2" xfId="40978"/>
    <cellStyle name="Обычный 3 3 2 2 3 2 5" xfId="21072"/>
    <cellStyle name="Обычный 3 3 2 2 3 2 5 2" xfId="50927"/>
    <cellStyle name="Обычный 3 3 2 2 3 2 6" xfId="31027"/>
    <cellStyle name="Обычный 3 3 2 2 3 3" xfId="4391"/>
    <cellStyle name="Обычный 3 3 2 2 3 3 2" xfId="14343"/>
    <cellStyle name="Обычный 3 3 2 2 3 3 2 2" xfId="44198"/>
    <cellStyle name="Обычный 3 3 2 2 3 3 3" xfId="24293"/>
    <cellStyle name="Обычный 3 3 2 2 3 3 3 2" xfId="54148"/>
    <cellStyle name="Обычный 3 3 2 2 3 3 4" xfId="34248"/>
    <cellStyle name="Обычный 3 3 2 2 3 4" xfId="7807"/>
    <cellStyle name="Обычный 3 3 2 2 3 4 2" xfId="17757"/>
    <cellStyle name="Обычный 3 3 2 2 3 4 2 2" xfId="47612"/>
    <cellStyle name="Обычный 3 3 2 2 3 4 3" xfId="27707"/>
    <cellStyle name="Обычный 3 3 2 2 3 4 3 2" xfId="57562"/>
    <cellStyle name="Обычный 3 3 2 2 3 4 4" xfId="37662"/>
    <cellStyle name="Обычный 3 3 2 2 3 5" xfId="11122"/>
    <cellStyle name="Обычный 3 3 2 2 3 5 2" xfId="40977"/>
    <cellStyle name="Обычный 3 3 2 2 3 6" xfId="21071"/>
    <cellStyle name="Обычный 3 3 2 2 3 6 2" xfId="50926"/>
    <cellStyle name="Обычный 3 3 2 2 3 7" xfId="31026"/>
    <cellStyle name="Обычный 3 3 2 2 4" xfId="1165"/>
    <cellStyle name="Обычный 3 3 2 2 4 2" xfId="5589"/>
    <cellStyle name="Обычный 3 3 2 2 4 2 2" xfId="15541"/>
    <cellStyle name="Обычный 3 3 2 2 4 2 2 2" xfId="45396"/>
    <cellStyle name="Обычный 3 3 2 2 4 2 3" xfId="25491"/>
    <cellStyle name="Обычный 3 3 2 2 4 2 3 2" xfId="55346"/>
    <cellStyle name="Обычный 3 3 2 2 4 2 4" xfId="35446"/>
    <cellStyle name="Обычный 3 3 2 2 4 3" xfId="7809"/>
    <cellStyle name="Обычный 3 3 2 2 4 3 2" xfId="17759"/>
    <cellStyle name="Обычный 3 3 2 2 4 3 2 2" xfId="47614"/>
    <cellStyle name="Обычный 3 3 2 2 4 3 3" xfId="27709"/>
    <cellStyle name="Обычный 3 3 2 2 4 3 3 2" xfId="57564"/>
    <cellStyle name="Обычный 3 3 2 2 4 3 4" xfId="37664"/>
    <cellStyle name="Обычный 3 3 2 2 4 4" xfId="11124"/>
    <cellStyle name="Обычный 3 3 2 2 4 4 2" xfId="40979"/>
    <cellStyle name="Обычный 3 3 2 2 4 5" xfId="21073"/>
    <cellStyle name="Обычный 3 3 2 2 4 5 2" xfId="50928"/>
    <cellStyle name="Обычный 3 3 2 2 4 6" xfId="31028"/>
    <cellStyle name="Обычный 3 3 2 2 5" xfId="3568"/>
    <cellStyle name="Обычный 3 3 2 2 5 2" xfId="13520"/>
    <cellStyle name="Обычный 3 3 2 2 5 2 2" xfId="43375"/>
    <cellStyle name="Обычный 3 3 2 2 5 3" xfId="23470"/>
    <cellStyle name="Обычный 3 3 2 2 5 3 2" xfId="53325"/>
    <cellStyle name="Обычный 3 3 2 2 5 4" xfId="33425"/>
    <cellStyle name="Обычный 3 3 2 2 6" xfId="7802"/>
    <cellStyle name="Обычный 3 3 2 2 6 2" xfId="17752"/>
    <cellStyle name="Обычный 3 3 2 2 6 2 2" xfId="47607"/>
    <cellStyle name="Обычный 3 3 2 2 6 3" xfId="27702"/>
    <cellStyle name="Обычный 3 3 2 2 6 3 2" xfId="57557"/>
    <cellStyle name="Обычный 3 3 2 2 6 4" xfId="37657"/>
    <cellStyle name="Обычный 3 3 2 2 7" xfId="11117"/>
    <cellStyle name="Обычный 3 3 2 2 7 2" xfId="40972"/>
    <cellStyle name="Обычный 3 3 2 2 8" xfId="21066"/>
    <cellStyle name="Обычный 3 3 2 2 8 2" xfId="50921"/>
    <cellStyle name="Обычный 3 3 2 2 9" xfId="31021"/>
    <cellStyle name="Обычный 3 3 2 3" xfId="1166"/>
    <cellStyle name="Обычный 3 3 2 3 2" xfId="1167"/>
    <cellStyle name="Обычный 3 3 2 3 2 2" xfId="1168"/>
    <cellStyle name="Обычный 3 3 2 3 2 2 2" xfId="1169"/>
    <cellStyle name="Обычный 3 3 2 3 2 2 2 2" xfId="5590"/>
    <cellStyle name="Обычный 3 3 2 3 2 2 2 2 2" xfId="15542"/>
    <cellStyle name="Обычный 3 3 2 3 2 2 2 2 2 2" xfId="45397"/>
    <cellStyle name="Обычный 3 3 2 3 2 2 2 2 3" xfId="25492"/>
    <cellStyle name="Обычный 3 3 2 3 2 2 2 2 3 2" xfId="55347"/>
    <cellStyle name="Обычный 3 3 2 3 2 2 2 2 4" xfId="35447"/>
    <cellStyle name="Обычный 3 3 2 3 2 2 2 3" xfId="7813"/>
    <cellStyle name="Обычный 3 3 2 3 2 2 2 3 2" xfId="17763"/>
    <cellStyle name="Обычный 3 3 2 3 2 2 2 3 2 2" xfId="47618"/>
    <cellStyle name="Обычный 3 3 2 3 2 2 2 3 3" xfId="27713"/>
    <cellStyle name="Обычный 3 3 2 3 2 2 2 3 3 2" xfId="57568"/>
    <cellStyle name="Обычный 3 3 2 3 2 2 2 3 4" xfId="37668"/>
    <cellStyle name="Обычный 3 3 2 3 2 2 2 4" xfId="11128"/>
    <cellStyle name="Обычный 3 3 2 3 2 2 2 4 2" xfId="40983"/>
    <cellStyle name="Обычный 3 3 2 3 2 2 2 5" xfId="21077"/>
    <cellStyle name="Обычный 3 3 2 3 2 2 2 5 2" xfId="50932"/>
    <cellStyle name="Обычный 3 3 2 3 2 2 2 6" xfId="31032"/>
    <cellStyle name="Обычный 3 3 2 3 2 2 3" xfId="4663"/>
    <cellStyle name="Обычный 3 3 2 3 2 2 3 2" xfId="14615"/>
    <cellStyle name="Обычный 3 3 2 3 2 2 3 2 2" xfId="44470"/>
    <cellStyle name="Обычный 3 3 2 3 2 2 3 3" xfId="24565"/>
    <cellStyle name="Обычный 3 3 2 3 2 2 3 3 2" xfId="54420"/>
    <cellStyle name="Обычный 3 3 2 3 2 2 3 4" xfId="34520"/>
    <cellStyle name="Обычный 3 3 2 3 2 2 4" xfId="7812"/>
    <cellStyle name="Обычный 3 3 2 3 2 2 4 2" xfId="17762"/>
    <cellStyle name="Обычный 3 3 2 3 2 2 4 2 2" xfId="47617"/>
    <cellStyle name="Обычный 3 3 2 3 2 2 4 3" xfId="27712"/>
    <cellStyle name="Обычный 3 3 2 3 2 2 4 3 2" xfId="57567"/>
    <cellStyle name="Обычный 3 3 2 3 2 2 4 4" xfId="37667"/>
    <cellStyle name="Обычный 3 3 2 3 2 2 5" xfId="11127"/>
    <cellStyle name="Обычный 3 3 2 3 2 2 5 2" xfId="40982"/>
    <cellStyle name="Обычный 3 3 2 3 2 2 6" xfId="21076"/>
    <cellStyle name="Обычный 3 3 2 3 2 2 6 2" xfId="50931"/>
    <cellStyle name="Обычный 3 3 2 3 2 2 7" xfId="31031"/>
    <cellStyle name="Обычный 3 3 2 3 2 3" xfId="1170"/>
    <cellStyle name="Обычный 3 3 2 3 2 3 2" xfId="5591"/>
    <cellStyle name="Обычный 3 3 2 3 2 3 2 2" xfId="15543"/>
    <cellStyle name="Обычный 3 3 2 3 2 3 2 2 2" xfId="45398"/>
    <cellStyle name="Обычный 3 3 2 3 2 3 2 3" xfId="25493"/>
    <cellStyle name="Обычный 3 3 2 3 2 3 2 3 2" xfId="55348"/>
    <cellStyle name="Обычный 3 3 2 3 2 3 2 4" xfId="35448"/>
    <cellStyle name="Обычный 3 3 2 3 2 3 3" xfId="7814"/>
    <cellStyle name="Обычный 3 3 2 3 2 3 3 2" xfId="17764"/>
    <cellStyle name="Обычный 3 3 2 3 2 3 3 2 2" xfId="47619"/>
    <cellStyle name="Обычный 3 3 2 3 2 3 3 3" xfId="27714"/>
    <cellStyle name="Обычный 3 3 2 3 2 3 3 3 2" xfId="57569"/>
    <cellStyle name="Обычный 3 3 2 3 2 3 3 4" xfId="37669"/>
    <cellStyle name="Обычный 3 3 2 3 2 3 4" xfId="11129"/>
    <cellStyle name="Обычный 3 3 2 3 2 3 4 2" xfId="40984"/>
    <cellStyle name="Обычный 3 3 2 3 2 3 5" xfId="21078"/>
    <cellStyle name="Обычный 3 3 2 3 2 3 5 2" xfId="50933"/>
    <cellStyle name="Обычный 3 3 2 3 2 3 6" xfId="31033"/>
    <cellStyle name="Обычный 3 3 2 3 2 4" xfId="3840"/>
    <cellStyle name="Обычный 3 3 2 3 2 4 2" xfId="13792"/>
    <cellStyle name="Обычный 3 3 2 3 2 4 2 2" xfId="43647"/>
    <cellStyle name="Обычный 3 3 2 3 2 4 3" xfId="23742"/>
    <cellStyle name="Обычный 3 3 2 3 2 4 3 2" xfId="53597"/>
    <cellStyle name="Обычный 3 3 2 3 2 4 4" xfId="33697"/>
    <cellStyle name="Обычный 3 3 2 3 2 5" xfId="7811"/>
    <cellStyle name="Обычный 3 3 2 3 2 5 2" xfId="17761"/>
    <cellStyle name="Обычный 3 3 2 3 2 5 2 2" xfId="47616"/>
    <cellStyle name="Обычный 3 3 2 3 2 5 3" xfId="27711"/>
    <cellStyle name="Обычный 3 3 2 3 2 5 3 2" xfId="57566"/>
    <cellStyle name="Обычный 3 3 2 3 2 5 4" xfId="37666"/>
    <cellStyle name="Обычный 3 3 2 3 2 6" xfId="11126"/>
    <cellStyle name="Обычный 3 3 2 3 2 6 2" xfId="40981"/>
    <cellStyle name="Обычный 3 3 2 3 2 7" xfId="21075"/>
    <cellStyle name="Обычный 3 3 2 3 2 7 2" xfId="50930"/>
    <cellStyle name="Обычный 3 3 2 3 2 8" xfId="31030"/>
    <cellStyle name="Обычный 3 3 2 3 3" xfId="1171"/>
    <cellStyle name="Обычный 3 3 2 3 3 2" xfId="1172"/>
    <cellStyle name="Обычный 3 3 2 3 3 2 2" xfId="5592"/>
    <cellStyle name="Обычный 3 3 2 3 3 2 2 2" xfId="15544"/>
    <cellStyle name="Обычный 3 3 2 3 3 2 2 2 2" xfId="45399"/>
    <cellStyle name="Обычный 3 3 2 3 3 2 2 3" xfId="25494"/>
    <cellStyle name="Обычный 3 3 2 3 3 2 2 3 2" xfId="55349"/>
    <cellStyle name="Обычный 3 3 2 3 3 2 2 4" xfId="35449"/>
    <cellStyle name="Обычный 3 3 2 3 3 2 3" xfId="7816"/>
    <cellStyle name="Обычный 3 3 2 3 3 2 3 2" xfId="17766"/>
    <cellStyle name="Обычный 3 3 2 3 3 2 3 2 2" xfId="47621"/>
    <cellStyle name="Обычный 3 3 2 3 3 2 3 3" xfId="27716"/>
    <cellStyle name="Обычный 3 3 2 3 3 2 3 3 2" xfId="57571"/>
    <cellStyle name="Обычный 3 3 2 3 3 2 3 4" xfId="37671"/>
    <cellStyle name="Обычный 3 3 2 3 3 2 4" xfId="11131"/>
    <cellStyle name="Обычный 3 3 2 3 3 2 4 2" xfId="40986"/>
    <cellStyle name="Обычный 3 3 2 3 3 2 5" xfId="21080"/>
    <cellStyle name="Обычный 3 3 2 3 3 2 5 2" xfId="50935"/>
    <cellStyle name="Обычный 3 3 2 3 3 2 6" xfId="31035"/>
    <cellStyle name="Обычный 3 3 2 3 3 3" xfId="4481"/>
    <cellStyle name="Обычный 3 3 2 3 3 3 2" xfId="14433"/>
    <cellStyle name="Обычный 3 3 2 3 3 3 2 2" xfId="44288"/>
    <cellStyle name="Обычный 3 3 2 3 3 3 3" xfId="24383"/>
    <cellStyle name="Обычный 3 3 2 3 3 3 3 2" xfId="54238"/>
    <cellStyle name="Обычный 3 3 2 3 3 3 4" xfId="34338"/>
    <cellStyle name="Обычный 3 3 2 3 3 4" xfId="7815"/>
    <cellStyle name="Обычный 3 3 2 3 3 4 2" xfId="17765"/>
    <cellStyle name="Обычный 3 3 2 3 3 4 2 2" xfId="47620"/>
    <cellStyle name="Обычный 3 3 2 3 3 4 3" xfId="27715"/>
    <cellStyle name="Обычный 3 3 2 3 3 4 3 2" xfId="57570"/>
    <cellStyle name="Обычный 3 3 2 3 3 4 4" xfId="37670"/>
    <cellStyle name="Обычный 3 3 2 3 3 5" xfId="11130"/>
    <cellStyle name="Обычный 3 3 2 3 3 5 2" xfId="40985"/>
    <cellStyle name="Обычный 3 3 2 3 3 6" xfId="21079"/>
    <cellStyle name="Обычный 3 3 2 3 3 6 2" xfId="50934"/>
    <cellStyle name="Обычный 3 3 2 3 3 7" xfId="31034"/>
    <cellStyle name="Обычный 3 3 2 3 4" xfId="1173"/>
    <cellStyle name="Обычный 3 3 2 3 4 2" xfId="5593"/>
    <cellStyle name="Обычный 3 3 2 3 4 2 2" xfId="15545"/>
    <cellStyle name="Обычный 3 3 2 3 4 2 2 2" xfId="45400"/>
    <cellStyle name="Обычный 3 3 2 3 4 2 3" xfId="25495"/>
    <cellStyle name="Обычный 3 3 2 3 4 2 3 2" xfId="55350"/>
    <cellStyle name="Обычный 3 3 2 3 4 2 4" xfId="35450"/>
    <cellStyle name="Обычный 3 3 2 3 4 3" xfId="7817"/>
    <cellStyle name="Обычный 3 3 2 3 4 3 2" xfId="17767"/>
    <cellStyle name="Обычный 3 3 2 3 4 3 2 2" xfId="47622"/>
    <cellStyle name="Обычный 3 3 2 3 4 3 3" xfId="27717"/>
    <cellStyle name="Обычный 3 3 2 3 4 3 3 2" xfId="57572"/>
    <cellStyle name="Обычный 3 3 2 3 4 3 4" xfId="37672"/>
    <cellStyle name="Обычный 3 3 2 3 4 4" xfId="11132"/>
    <cellStyle name="Обычный 3 3 2 3 4 4 2" xfId="40987"/>
    <cellStyle name="Обычный 3 3 2 3 4 5" xfId="21081"/>
    <cellStyle name="Обычный 3 3 2 3 4 5 2" xfId="50936"/>
    <cellStyle name="Обычный 3 3 2 3 4 6" xfId="31036"/>
    <cellStyle name="Обычный 3 3 2 3 5" xfId="3658"/>
    <cellStyle name="Обычный 3 3 2 3 5 2" xfId="13610"/>
    <cellStyle name="Обычный 3 3 2 3 5 2 2" xfId="43465"/>
    <cellStyle name="Обычный 3 3 2 3 5 3" xfId="23560"/>
    <cellStyle name="Обычный 3 3 2 3 5 3 2" xfId="53415"/>
    <cellStyle name="Обычный 3 3 2 3 5 4" xfId="33515"/>
    <cellStyle name="Обычный 3 3 2 3 6" xfId="7810"/>
    <cellStyle name="Обычный 3 3 2 3 6 2" xfId="17760"/>
    <cellStyle name="Обычный 3 3 2 3 6 2 2" xfId="47615"/>
    <cellStyle name="Обычный 3 3 2 3 6 3" xfId="27710"/>
    <cellStyle name="Обычный 3 3 2 3 6 3 2" xfId="57565"/>
    <cellStyle name="Обычный 3 3 2 3 6 4" xfId="37665"/>
    <cellStyle name="Обычный 3 3 2 3 7" xfId="11125"/>
    <cellStyle name="Обычный 3 3 2 3 7 2" xfId="40980"/>
    <cellStyle name="Обычный 3 3 2 3 8" xfId="21074"/>
    <cellStyle name="Обычный 3 3 2 3 8 2" xfId="50929"/>
    <cellStyle name="Обычный 3 3 2 3 9" xfId="31029"/>
    <cellStyle name="Обычный 3 3 2 4" xfId="1174"/>
    <cellStyle name="Обычный 3 3 2 4 2" xfId="1175"/>
    <cellStyle name="Обычный 3 3 2 4 2 2" xfId="1176"/>
    <cellStyle name="Обычный 3 3 2 4 2 2 2" xfId="5594"/>
    <cellStyle name="Обычный 3 3 2 4 2 2 2 2" xfId="15546"/>
    <cellStyle name="Обычный 3 3 2 4 2 2 2 2 2" xfId="45401"/>
    <cellStyle name="Обычный 3 3 2 4 2 2 2 3" xfId="25496"/>
    <cellStyle name="Обычный 3 3 2 4 2 2 2 3 2" xfId="55351"/>
    <cellStyle name="Обычный 3 3 2 4 2 2 2 4" xfId="35451"/>
    <cellStyle name="Обычный 3 3 2 4 2 2 3" xfId="7820"/>
    <cellStyle name="Обычный 3 3 2 4 2 2 3 2" xfId="17770"/>
    <cellStyle name="Обычный 3 3 2 4 2 2 3 2 2" xfId="47625"/>
    <cellStyle name="Обычный 3 3 2 4 2 2 3 3" xfId="27720"/>
    <cellStyle name="Обычный 3 3 2 4 2 2 3 3 2" xfId="57575"/>
    <cellStyle name="Обычный 3 3 2 4 2 2 3 4" xfId="37675"/>
    <cellStyle name="Обычный 3 3 2 4 2 2 4" xfId="11135"/>
    <cellStyle name="Обычный 3 3 2 4 2 2 4 2" xfId="40990"/>
    <cellStyle name="Обычный 3 3 2 4 2 2 5" xfId="21084"/>
    <cellStyle name="Обычный 3 3 2 4 2 2 5 2" xfId="50939"/>
    <cellStyle name="Обычный 3 3 2 4 2 2 6" xfId="31039"/>
    <cellStyle name="Обычный 3 3 2 4 2 3" xfId="4661"/>
    <cellStyle name="Обычный 3 3 2 4 2 3 2" xfId="14613"/>
    <cellStyle name="Обычный 3 3 2 4 2 3 2 2" xfId="44468"/>
    <cellStyle name="Обычный 3 3 2 4 2 3 3" xfId="24563"/>
    <cellStyle name="Обычный 3 3 2 4 2 3 3 2" xfId="54418"/>
    <cellStyle name="Обычный 3 3 2 4 2 3 4" xfId="34518"/>
    <cellStyle name="Обычный 3 3 2 4 2 4" xfId="7819"/>
    <cellStyle name="Обычный 3 3 2 4 2 4 2" xfId="17769"/>
    <cellStyle name="Обычный 3 3 2 4 2 4 2 2" xfId="47624"/>
    <cellStyle name="Обычный 3 3 2 4 2 4 3" xfId="27719"/>
    <cellStyle name="Обычный 3 3 2 4 2 4 3 2" xfId="57574"/>
    <cellStyle name="Обычный 3 3 2 4 2 4 4" xfId="37674"/>
    <cellStyle name="Обычный 3 3 2 4 2 5" xfId="11134"/>
    <cellStyle name="Обычный 3 3 2 4 2 5 2" xfId="40989"/>
    <cellStyle name="Обычный 3 3 2 4 2 6" xfId="21083"/>
    <cellStyle name="Обычный 3 3 2 4 2 6 2" xfId="50938"/>
    <cellStyle name="Обычный 3 3 2 4 2 7" xfId="31038"/>
    <cellStyle name="Обычный 3 3 2 4 3" xfId="1177"/>
    <cellStyle name="Обычный 3 3 2 4 3 2" xfId="5595"/>
    <cellStyle name="Обычный 3 3 2 4 3 2 2" xfId="15547"/>
    <cellStyle name="Обычный 3 3 2 4 3 2 2 2" xfId="45402"/>
    <cellStyle name="Обычный 3 3 2 4 3 2 3" xfId="25497"/>
    <cellStyle name="Обычный 3 3 2 4 3 2 3 2" xfId="55352"/>
    <cellStyle name="Обычный 3 3 2 4 3 2 4" xfId="35452"/>
    <cellStyle name="Обычный 3 3 2 4 3 3" xfId="7821"/>
    <cellStyle name="Обычный 3 3 2 4 3 3 2" xfId="17771"/>
    <cellStyle name="Обычный 3 3 2 4 3 3 2 2" xfId="47626"/>
    <cellStyle name="Обычный 3 3 2 4 3 3 3" xfId="27721"/>
    <cellStyle name="Обычный 3 3 2 4 3 3 3 2" xfId="57576"/>
    <cellStyle name="Обычный 3 3 2 4 3 3 4" xfId="37676"/>
    <cellStyle name="Обычный 3 3 2 4 3 4" xfId="11136"/>
    <cellStyle name="Обычный 3 3 2 4 3 4 2" xfId="40991"/>
    <cellStyle name="Обычный 3 3 2 4 3 5" xfId="21085"/>
    <cellStyle name="Обычный 3 3 2 4 3 5 2" xfId="50940"/>
    <cellStyle name="Обычный 3 3 2 4 3 6" xfId="31040"/>
    <cellStyle name="Обычный 3 3 2 4 4" xfId="3838"/>
    <cellStyle name="Обычный 3 3 2 4 4 2" xfId="13790"/>
    <cellStyle name="Обычный 3 3 2 4 4 2 2" xfId="43645"/>
    <cellStyle name="Обычный 3 3 2 4 4 3" xfId="23740"/>
    <cellStyle name="Обычный 3 3 2 4 4 3 2" xfId="53595"/>
    <cellStyle name="Обычный 3 3 2 4 4 4" xfId="33695"/>
    <cellStyle name="Обычный 3 3 2 4 5" xfId="7818"/>
    <cellStyle name="Обычный 3 3 2 4 5 2" xfId="17768"/>
    <cellStyle name="Обычный 3 3 2 4 5 2 2" xfId="47623"/>
    <cellStyle name="Обычный 3 3 2 4 5 3" xfId="27718"/>
    <cellStyle name="Обычный 3 3 2 4 5 3 2" xfId="57573"/>
    <cellStyle name="Обычный 3 3 2 4 5 4" xfId="37673"/>
    <cellStyle name="Обычный 3 3 2 4 6" xfId="11133"/>
    <cellStyle name="Обычный 3 3 2 4 6 2" xfId="40988"/>
    <cellStyle name="Обычный 3 3 2 4 7" xfId="21082"/>
    <cellStyle name="Обычный 3 3 2 4 7 2" xfId="50937"/>
    <cellStyle name="Обычный 3 3 2 4 8" xfId="31037"/>
    <cellStyle name="Обычный 3 3 2 5" xfId="1178"/>
    <cellStyle name="Обычный 3 3 2 5 2" xfId="1179"/>
    <cellStyle name="Обычный 3 3 2 5 2 2" xfId="1180"/>
    <cellStyle name="Обычный 3 3 2 5 2 2 2" xfId="5596"/>
    <cellStyle name="Обычный 3 3 2 5 2 2 2 2" xfId="15548"/>
    <cellStyle name="Обычный 3 3 2 5 2 2 2 2 2" xfId="45403"/>
    <cellStyle name="Обычный 3 3 2 5 2 2 2 3" xfId="25498"/>
    <cellStyle name="Обычный 3 3 2 5 2 2 2 3 2" xfId="55353"/>
    <cellStyle name="Обычный 3 3 2 5 2 2 2 4" xfId="35453"/>
    <cellStyle name="Обычный 3 3 2 5 2 2 3" xfId="7824"/>
    <cellStyle name="Обычный 3 3 2 5 2 2 3 2" xfId="17774"/>
    <cellStyle name="Обычный 3 3 2 5 2 2 3 2 2" xfId="47629"/>
    <cellStyle name="Обычный 3 3 2 5 2 2 3 3" xfId="27724"/>
    <cellStyle name="Обычный 3 3 2 5 2 2 3 3 2" xfId="57579"/>
    <cellStyle name="Обычный 3 3 2 5 2 2 3 4" xfId="37679"/>
    <cellStyle name="Обычный 3 3 2 5 2 2 4" xfId="11139"/>
    <cellStyle name="Обычный 3 3 2 5 2 2 4 2" xfId="40994"/>
    <cellStyle name="Обычный 3 3 2 5 2 2 5" xfId="21088"/>
    <cellStyle name="Обычный 3 3 2 5 2 2 5 2" xfId="50943"/>
    <cellStyle name="Обычный 3 3 2 5 2 2 6" xfId="31043"/>
    <cellStyle name="Обычный 3 3 2 5 2 3" xfId="4911"/>
    <cellStyle name="Обычный 3 3 2 5 2 3 2" xfId="14863"/>
    <cellStyle name="Обычный 3 3 2 5 2 3 2 2" xfId="44718"/>
    <cellStyle name="Обычный 3 3 2 5 2 3 3" xfId="24813"/>
    <cellStyle name="Обычный 3 3 2 5 2 3 3 2" xfId="54668"/>
    <cellStyle name="Обычный 3 3 2 5 2 3 4" xfId="34768"/>
    <cellStyle name="Обычный 3 3 2 5 2 4" xfId="7823"/>
    <cellStyle name="Обычный 3 3 2 5 2 4 2" xfId="17773"/>
    <cellStyle name="Обычный 3 3 2 5 2 4 2 2" xfId="47628"/>
    <cellStyle name="Обычный 3 3 2 5 2 4 3" xfId="27723"/>
    <cellStyle name="Обычный 3 3 2 5 2 4 3 2" xfId="57578"/>
    <cellStyle name="Обычный 3 3 2 5 2 4 4" xfId="37678"/>
    <cellStyle name="Обычный 3 3 2 5 2 5" xfId="11138"/>
    <cellStyle name="Обычный 3 3 2 5 2 5 2" xfId="40993"/>
    <cellStyle name="Обычный 3 3 2 5 2 6" xfId="21087"/>
    <cellStyle name="Обычный 3 3 2 5 2 6 2" xfId="50942"/>
    <cellStyle name="Обычный 3 3 2 5 2 7" xfId="31042"/>
    <cellStyle name="Обычный 3 3 2 5 3" xfId="1181"/>
    <cellStyle name="Обычный 3 3 2 5 3 2" xfId="5597"/>
    <cellStyle name="Обычный 3 3 2 5 3 2 2" xfId="15549"/>
    <cellStyle name="Обычный 3 3 2 5 3 2 2 2" xfId="45404"/>
    <cellStyle name="Обычный 3 3 2 5 3 2 3" xfId="25499"/>
    <cellStyle name="Обычный 3 3 2 5 3 2 3 2" xfId="55354"/>
    <cellStyle name="Обычный 3 3 2 5 3 2 4" xfId="35454"/>
    <cellStyle name="Обычный 3 3 2 5 3 3" xfId="7825"/>
    <cellStyle name="Обычный 3 3 2 5 3 3 2" xfId="17775"/>
    <cellStyle name="Обычный 3 3 2 5 3 3 2 2" xfId="47630"/>
    <cellStyle name="Обычный 3 3 2 5 3 3 3" xfId="27725"/>
    <cellStyle name="Обычный 3 3 2 5 3 3 3 2" xfId="57580"/>
    <cellStyle name="Обычный 3 3 2 5 3 3 4" xfId="37680"/>
    <cellStyle name="Обычный 3 3 2 5 3 4" xfId="11140"/>
    <cellStyle name="Обычный 3 3 2 5 3 4 2" xfId="40995"/>
    <cellStyle name="Обычный 3 3 2 5 3 5" xfId="21089"/>
    <cellStyle name="Обычный 3 3 2 5 3 5 2" xfId="50944"/>
    <cellStyle name="Обычный 3 3 2 5 3 6" xfId="31044"/>
    <cellStyle name="Обычный 3 3 2 5 4" xfId="4088"/>
    <cellStyle name="Обычный 3 3 2 5 4 2" xfId="14040"/>
    <cellStyle name="Обычный 3 3 2 5 4 2 2" xfId="43895"/>
    <cellStyle name="Обычный 3 3 2 5 4 3" xfId="23990"/>
    <cellStyle name="Обычный 3 3 2 5 4 3 2" xfId="53845"/>
    <cellStyle name="Обычный 3 3 2 5 4 4" xfId="33945"/>
    <cellStyle name="Обычный 3 3 2 5 5" xfId="7822"/>
    <cellStyle name="Обычный 3 3 2 5 5 2" xfId="17772"/>
    <cellStyle name="Обычный 3 3 2 5 5 2 2" xfId="47627"/>
    <cellStyle name="Обычный 3 3 2 5 5 3" xfId="27722"/>
    <cellStyle name="Обычный 3 3 2 5 5 3 2" xfId="57577"/>
    <cellStyle name="Обычный 3 3 2 5 5 4" xfId="37677"/>
    <cellStyle name="Обычный 3 3 2 5 6" xfId="11137"/>
    <cellStyle name="Обычный 3 3 2 5 6 2" xfId="40992"/>
    <cellStyle name="Обычный 3 3 2 5 7" xfId="21086"/>
    <cellStyle name="Обычный 3 3 2 5 7 2" xfId="50941"/>
    <cellStyle name="Обычный 3 3 2 5 8" xfId="31041"/>
    <cellStyle name="Обычный 3 3 2 6" xfId="1182"/>
    <cellStyle name="Обычный 3 3 2 6 2" xfId="1183"/>
    <cellStyle name="Обычный 3 3 2 6 2 2" xfId="1184"/>
    <cellStyle name="Обычный 3 3 2 6 2 2 2" xfId="5598"/>
    <cellStyle name="Обычный 3 3 2 6 2 2 2 2" xfId="15550"/>
    <cellStyle name="Обычный 3 3 2 6 2 2 2 2 2" xfId="45405"/>
    <cellStyle name="Обычный 3 3 2 6 2 2 2 3" xfId="25500"/>
    <cellStyle name="Обычный 3 3 2 6 2 2 2 3 2" xfId="55355"/>
    <cellStyle name="Обычный 3 3 2 6 2 2 2 4" xfId="35455"/>
    <cellStyle name="Обычный 3 3 2 6 2 2 3" xfId="7828"/>
    <cellStyle name="Обычный 3 3 2 6 2 2 3 2" xfId="17778"/>
    <cellStyle name="Обычный 3 3 2 6 2 2 3 2 2" xfId="47633"/>
    <cellStyle name="Обычный 3 3 2 6 2 2 3 3" xfId="27728"/>
    <cellStyle name="Обычный 3 3 2 6 2 2 3 3 2" xfId="57583"/>
    <cellStyle name="Обычный 3 3 2 6 2 2 3 4" xfId="37683"/>
    <cellStyle name="Обычный 3 3 2 6 2 2 4" xfId="11143"/>
    <cellStyle name="Обычный 3 3 2 6 2 2 4 2" xfId="40998"/>
    <cellStyle name="Обычный 3 3 2 6 2 2 5" xfId="21092"/>
    <cellStyle name="Обычный 3 3 2 6 2 2 5 2" xfId="50947"/>
    <cellStyle name="Обычный 3 3 2 6 2 2 6" xfId="31047"/>
    <cellStyle name="Обычный 3 3 2 6 2 3" xfId="4998"/>
    <cellStyle name="Обычный 3 3 2 6 2 3 2" xfId="14950"/>
    <cellStyle name="Обычный 3 3 2 6 2 3 2 2" xfId="44805"/>
    <cellStyle name="Обычный 3 3 2 6 2 3 3" xfId="24900"/>
    <cellStyle name="Обычный 3 3 2 6 2 3 3 2" xfId="54755"/>
    <cellStyle name="Обычный 3 3 2 6 2 3 4" xfId="34855"/>
    <cellStyle name="Обычный 3 3 2 6 2 4" xfId="7827"/>
    <cellStyle name="Обычный 3 3 2 6 2 4 2" xfId="17777"/>
    <cellStyle name="Обычный 3 3 2 6 2 4 2 2" xfId="47632"/>
    <cellStyle name="Обычный 3 3 2 6 2 4 3" xfId="27727"/>
    <cellStyle name="Обычный 3 3 2 6 2 4 3 2" xfId="57582"/>
    <cellStyle name="Обычный 3 3 2 6 2 4 4" xfId="37682"/>
    <cellStyle name="Обычный 3 3 2 6 2 5" xfId="11142"/>
    <cellStyle name="Обычный 3 3 2 6 2 5 2" xfId="40997"/>
    <cellStyle name="Обычный 3 3 2 6 2 6" xfId="21091"/>
    <cellStyle name="Обычный 3 3 2 6 2 6 2" xfId="50946"/>
    <cellStyle name="Обычный 3 3 2 6 2 7" xfId="31046"/>
    <cellStyle name="Обычный 3 3 2 6 3" xfId="1185"/>
    <cellStyle name="Обычный 3 3 2 6 3 2" xfId="5599"/>
    <cellStyle name="Обычный 3 3 2 6 3 2 2" xfId="15551"/>
    <cellStyle name="Обычный 3 3 2 6 3 2 2 2" xfId="45406"/>
    <cellStyle name="Обычный 3 3 2 6 3 2 3" xfId="25501"/>
    <cellStyle name="Обычный 3 3 2 6 3 2 3 2" xfId="55356"/>
    <cellStyle name="Обычный 3 3 2 6 3 2 4" xfId="35456"/>
    <cellStyle name="Обычный 3 3 2 6 3 3" xfId="7829"/>
    <cellStyle name="Обычный 3 3 2 6 3 3 2" xfId="17779"/>
    <cellStyle name="Обычный 3 3 2 6 3 3 2 2" xfId="47634"/>
    <cellStyle name="Обычный 3 3 2 6 3 3 3" xfId="27729"/>
    <cellStyle name="Обычный 3 3 2 6 3 3 3 2" xfId="57584"/>
    <cellStyle name="Обычный 3 3 2 6 3 3 4" xfId="37684"/>
    <cellStyle name="Обычный 3 3 2 6 3 4" xfId="11144"/>
    <cellStyle name="Обычный 3 3 2 6 3 4 2" xfId="40999"/>
    <cellStyle name="Обычный 3 3 2 6 3 5" xfId="21093"/>
    <cellStyle name="Обычный 3 3 2 6 3 5 2" xfId="50948"/>
    <cellStyle name="Обычный 3 3 2 6 3 6" xfId="31048"/>
    <cellStyle name="Обычный 3 3 2 6 4" xfId="4175"/>
    <cellStyle name="Обычный 3 3 2 6 4 2" xfId="14127"/>
    <cellStyle name="Обычный 3 3 2 6 4 2 2" xfId="43982"/>
    <cellStyle name="Обычный 3 3 2 6 4 3" xfId="24077"/>
    <cellStyle name="Обычный 3 3 2 6 4 3 2" xfId="53932"/>
    <cellStyle name="Обычный 3 3 2 6 4 4" xfId="34032"/>
    <cellStyle name="Обычный 3 3 2 6 5" xfId="7826"/>
    <cellStyle name="Обычный 3 3 2 6 5 2" xfId="17776"/>
    <cellStyle name="Обычный 3 3 2 6 5 2 2" xfId="47631"/>
    <cellStyle name="Обычный 3 3 2 6 5 3" xfId="27726"/>
    <cellStyle name="Обычный 3 3 2 6 5 3 2" xfId="57581"/>
    <cellStyle name="Обычный 3 3 2 6 5 4" xfId="37681"/>
    <cellStyle name="Обычный 3 3 2 6 6" xfId="11141"/>
    <cellStyle name="Обычный 3 3 2 6 6 2" xfId="40996"/>
    <cellStyle name="Обычный 3 3 2 6 7" xfId="21090"/>
    <cellStyle name="Обычный 3 3 2 6 7 2" xfId="50945"/>
    <cellStyle name="Обычный 3 3 2 6 8" xfId="31045"/>
    <cellStyle name="Обычный 3 3 2 7" xfId="1186"/>
    <cellStyle name="Обычный 3 3 2 7 2" xfId="1187"/>
    <cellStyle name="Обычный 3 3 2 7 2 2" xfId="5600"/>
    <cellStyle name="Обычный 3 3 2 7 2 2 2" xfId="15552"/>
    <cellStyle name="Обычный 3 3 2 7 2 2 2 2" xfId="45407"/>
    <cellStyle name="Обычный 3 3 2 7 2 2 3" xfId="25502"/>
    <cellStyle name="Обычный 3 3 2 7 2 2 3 2" xfId="55357"/>
    <cellStyle name="Обычный 3 3 2 7 2 2 4" xfId="35457"/>
    <cellStyle name="Обычный 3 3 2 7 2 3" xfId="7831"/>
    <cellStyle name="Обычный 3 3 2 7 2 3 2" xfId="17781"/>
    <cellStyle name="Обычный 3 3 2 7 2 3 2 2" xfId="47636"/>
    <cellStyle name="Обычный 3 3 2 7 2 3 3" xfId="27731"/>
    <cellStyle name="Обычный 3 3 2 7 2 3 3 2" xfId="57586"/>
    <cellStyle name="Обычный 3 3 2 7 2 3 4" xfId="37686"/>
    <cellStyle name="Обычный 3 3 2 7 2 4" xfId="11146"/>
    <cellStyle name="Обычный 3 3 2 7 2 4 2" xfId="41001"/>
    <cellStyle name="Обычный 3 3 2 7 2 5" xfId="21095"/>
    <cellStyle name="Обычный 3 3 2 7 2 5 2" xfId="50950"/>
    <cellStyle name="Обычный 3 3 2 7 2 6" xfId="31050"/>
    <cellStyle name="Обычный 3 3 2 7 3" xfId="4265"/>
    <cellStyle name="Обычный 3 3 2 7 3 2" xfId="14217"/>
    <cellStyle name="Обычный 3 3 2 7 3 2 2" xfId="44072"/>
    <cellStyle name="Обычный 3 3 2 7 3 3" xfId="24167"/>
    <cellStyle name="Обычный 3 3 2 7 3 3 2" xfId="54022"/>
    <cellStyle name="Обычный 3 3 2 7 3 4" xfId="34122"/>
    <cellStyle name="Обычный 3 3 2 7 4" xfId="7830"/>
    <cellStyle name="Обычный 3 3 2 7 4 2" xfId="17780"/>
    <cellStyle name="Обычный 3 3 2 7 4 2 2" xfId="47635"/>
    <cellStyle name="Обычный 3 3 2 7 4 3" xfId="27730"/>
    <cellStyle name="Обычный 3 3 2 7 4 3 2" xfId="57585"/>
    <cellStyle name="Обычный 3 3 2 7 4 4" xfId="37685"/>
    <cellStyle name="Обычный 3 3 2 7 5" xfId="11145"/>
    <cellStyle name="Обычный 3 3 2 7 5 2" xfId="41000"/>
    <cellStyle name="Обычный 3 3 2 7 6" xfId="21094"/>
    <cellStyle name="Обычный 3 3 2 7 6 2" xfId="50949"/>
    <cellStyle name="Обычный 3 3 2 7 7" xfId="31049"/>
    <cellStyle name="Обычный 3 3 2 8" xfId="1188"/>
    <cellStyle name="Обычный 3 3 2 8 2" xfId="5601"/>
    <cellStyle name="Обычный 3 3 2 8 2 2" xfId="15553"/>
    <cellStyle name="Обычный 3 3 2 8 2 2 2" xfId="45408"/>
    <cellStyle name="Обычный 3 3 2 8 2 3" xfId="25503"/>
    <cellStyle name="Обычный 3 3 2 8 2 3 2" xfId="55358"/>
    <cellStyle name="Обычный 3 3 2 8 2 4" xfId="35458"/>
    <cellStyle name="Обычный 3 3 2 8 3" xfId="7832"/>
    <cellStyle name="Обычный 3 3 2 8 3 2" xfId="17782"/>
    <cellStyle name="Обычный 3 3 2 8 3 2 2" xfId="47637"/>
    <cellStyle name="Обычный 3 3 2 8 3 3" xfId="27732"/>
    <cellStyle name="Обычный 3 3 2 8 3 3 2" xfId="57587"/>
    <cellStyle name="Обычный 3 3 2 8 3 4" xfId="37687"/>
    <cellStyle name="Обычный 3 3 2 8 4" xfId="11147"/>
    <cellStyle name="Обычный 3 3 2 8 4 2" xfId="41002"/>
    <cellStyle name="Обычный 3 3 2 8 5" xfId="21096"/>
    <cellStyle name="Обычный 3 3 2 8 5 2" xfId="50951"/>
    <cellStyle name="Обычный 3 3 2 8 6" xfId="31051"/>
    <cellStyle name="Обычный 3 3 2 9" xfId="1157"/>
    <cellStyle name="Обычный 3 3 2 9 2" xfId="6716"/>
    <cellStyle name="Обычный 3 3 2 9 2 2" xfId="16667"/>
    <cellStyle name="Обычный 3 3 2 9 2 2 2" xfId="46522"/>
    <cellStyle name="Обычный 3 3 2 9 2 3" xfId="26617"/>
    <cellStyle name="Обычный 3 3 2 9 2 3 2" xfId="56472"/>
    <cellStyle name="Обычный 3 3 2 9 2 4" xfId="36572"/>
    <cellStyle name="Обычный 3 3 2 9 3" xfId="7801"/>
    <cellStyle name="Обычный 3 3 2 9 3 2" xfId="17751"/>
    <cellStyle name="Обычный 3 3 2 9 3 2 2" xfId="47606"/>
    <cellStyle name="Обычный 3 3 2 9 3 3" xfId="27701"/>
    <cellStyle name="Обычный 3 3 2 9 3 3 2" xfId="57556"/>
    <cellStyle name="Обычный 3 3 2 9 3 4" xfId="37656"/>
    <cellStyle name="Обычный 3 3 2 9 4" xfId="11116"/>
    <cellStyle name="Обычный 3 3 2 9 4 2" xfId="40971"/>
    <cellStyle name="Обычный 3 3 2 9 5" xfId="21065"/>
    <cellStyle name="Обычный 3 3 2 9 5 2" xfId="50920"/>
    <cellStyle name="Обычный 3 3 2 9 6" xfId="31020"/>
    <cellStyle name="Обычный 3 3 20" xfId="29956"/>
    <cellStyle name="Обычный 3 3 3" xfId="1189"/>
    <cellStyle name="Обычный 3 3 3 10" xfId="7833"/>
    <cellStyle name="Обычный 3 3 3 10 2" xfId="17783"/>
    <cellStyle name="Обычный 3 3 3 10 2 2" xfId="47638"/>
    <cellStyle name="Обычный 3 3 3 10 3" xfId="27733"/>
    <cellStyle name="Обычный 3 3 3 10 3 2" xfId="57588"/>
    <cellStyle name="Обычный 3 3 3 10 4" xfId="37688"/>
    <cellStyle name="Обычный 3 3 3 11" xfId="11148"/>
    <cellStyle name="Обычный 3 3 3 11 2" xfId="41003"/>
    <cellStyle name="Обычный 3 3 3 12" xfId="21097"/>
    <cellStyle name="Обычный 3 3 3 12 2" xfId="50952"/>
    <cellStyle name="Обычный 3 3 3 13" xfId="31052"/>
    <cellStyle name="Обычный 3 3 3 2" xfId="1190"/>
    <cellStyle name="Обычный 3 3 3 2 2" xfId="1191"/>
    <cellStyle name="Обычный 3 3 3 2 2 2" xfId="1192"/>
    <cellStyle name="Обычный 3 3 3 2 2 2 2" xfId="1193"/>
    <cellStyle name="Обычный 3 3 3 2 2 2 2 2" xfId="5602"/>
    <cellStyle name="Обычный 3 3 3 2 2 2 2 2 2" xfId="15554"/>
    <cellStyle name="Обычный 3 3 3 2 2 2 2 2 2 2" xfId="45409"/>
    <cellStyle name="Обычный 3 3 3 2 2 2 2 2 3" xfId="25504"/>
    <cellStyle name="Обычный 3 3 3 2 2 2 2 2 3 2" xfId="55359"/>
    <cellStyle name="Обычный 3 3 3 2 2 2 2 2 4" xfId="35459"/>
    <cellStyle name="Обычный 3 3 3 2 2 2 2 3" xfId="7837"/>
    <cellStyle name="Обычный 3 3 3 2 2 2 2 3 2" xfId="17787"/>
    <cellStyle name="Обычный 3 3 3 2 2 2 2 3 2 2" xfId="47642"/>
    <cellStyle name="Обычный 3 3 3 2 2 2 2 3 3" xfId="27737"/>
    <cellStyle name="Обычный 3 3 3 2 2 2 2 3 3 2" xfId="57592"/>
    <cellStyle name="Обычный 3 3 3 2 2 2 2 3 4" xfId="37692"/>
    <cellStyle name="Обычный 3 3 3 2 2 2 2 4" xfId="11152"/>
    <cellStyle name="Обычный 3 3 3 2 2 2 2 4 2" xfId="41007"/>
    <cellStyle name="Обычный 3 3 3 2 2 2 2 5" xfId="21101"/>
    <cellStyle name="Обычный 3 3 3 2 2 2 2 5 2" xfId="50956"/>
    <cellStyle name="Обычный 3 3 3 2 2 2 2 6" xfId="31056"/>
    <cellStyle name="Обычный 3 3 3 2 2 2 3" xfId="4665"/>
    <cellStyle name="Обычный 3 3 3 2 2 2 3 2" xfId="14617"/>
    <cellStyle name="Обычный 3 3 3 2 2 2 3 2 2" xfId="44472"/>
    <cellStyle name="Обычный 3 3 3 2 2 2 3 3" xfId="24567"/>
    <cellStyle name="Обычный 3 3 3 2 2 2 3 3 2" xfId="54422"/>
    <cellStyle name="Обычный 3 3 3 2 2 2 3 4" xfId="34522"/>
    <cellStyle name="Обычный 3 3 3 2 2 2 4" xfId="7836"/>
    <cellStyle name="Обычный 3 3 3 2 2 2 4 2" xfId="17786"/>
    <cellStyle name="Обычный 3 3 3 2 2 2 4 2 2" xfId="47641"/>
    <cellStyle name="Обычный 3 3 3 2 2 2 4 3" xfId="27736"/>
    <cellStyle name="Обычный 3 3 3 2 2 2 4 3 2" xfId="57591"/>
    <cellStyle name="Обычный 3 3 3 2 2 2 4 4" xfId="37691"/>
    <cellStyle name="Обычный 3 3 3 2 2 2 5" xfId="11151"/>
    <cellStyle name="Обычный 3 3 3 2 2 2 5 2" xfId="41006"/>
    <cellStyle name="Обычный 3 3 3 2 2 2 6" xfId="21100"/>
    <cellStyle name="Обычный 3 3 3 2 2 2 6 2" xfId="50955"/>
    <cellStyle name="Обычный 3 3 3 2 2 2 7" xfId="31055"/>
    <cellStyle name="Обычный 3 3 3 2 2 3" xfId="1194"/>
    <cellStyle name="Обычный 3 3 3 2 2 3 2" xfId="5603"/>
    <cellStyle name="Обычный 3 3 3 2 2 3 2 2" xfId="15555"/>
    <cellStyle name="Обычный 3 3 3 2 2 3 2 2 2" xfId="45410"/>
    <cellStyle name="Обычный 3 3 3 2 2 3 2 3" xfId="25505"/>
    <cellStyle name="Обычный 3 3 3 2 2 3 2 3 2" xfId="55360"/>
    <cellStyle name="Обычный 3 3 3 2 2 3 2 4" xfId="35460"/>
    <cellStyle name="Обычный 3 3 3 2 2 3 3" xfId="7838"/>
    <cellStyle name="Обычный 3 3 3 2 2 3 3 2" xfId="17788"/>
    <cellStyle name="Обычный 3 3 3 2 2 3 3 2 2" xfId="47643"/>
    <cellStyle name="Обычный 3 3 3 2 2 3 3 3" xfId="27738"/>
    <cellStyle name="Обычный 3 3 3 2 2 3 3 3 2" xfId="57593"/>
    <cellStyle name="Обычный 3 3 3 2 2 3 3 4" xfId="37693"/>
    <cellStyle name="Обычный 3 3 3 2 2 3 4" xfId="11153"/>
    <cellStyle name="Обычный 3 3 3 2 2 3 4 2" xfId="41008"/>
    <cellStyle name="Обычный 3 3 3 2 2 3 5" xfId="21102"/>
    <cellStyle name="Обычный 3 3 3 2 2 3 5 2" xfId="50957"/>
    <cellStyle name="Обычный 3 3 3 2 2 3 6" xfId="31057"/>
    <cellStyle name="Обычный 3 3 3 2 2 4" xfId="3842"/>
    <cellStyle name="Обычный 3 3 3 2 2 4 2" xfId="13794"/>
    <cellStyle name="Обычный 3 3 3 2 2 4 2 2" xfId="43649"/>
    <cellStyle name="Обычный 3 3 3 2 2 4 3" xfId="23744"/>
    <cellStyle name="Обычный 3 3 3 2 2 4 3 2" xfId="53599"/>
    <cellStyle name="Обычный 3 3 3 2 2 4 4" xfId="33699"/>
    <cellStyle name="Обычный 3 3 3 2 2 5" xfId="7835"/>
    <cellStyle name="Обычный 3 3 3 2 2 5 2" xfId="17785"/>
    <cellStyle name="Обычный 3 3 3 2 2 5 2 2" xfId="47640"/>
    <cellStyle name="Обычный 3 3 3 2 2 5 3" xfId="27735"/>
    <cellStyle name="Обычный 3 3 3 2 2 5 3 2" xfId="57590"/>
    <cellStyle name="Обычный 3 3 3 2 2 5 4" xfId="37690"/>
    <cellStyle name="Обычный 3 3 3 2 2 6" xfId="11150"/>
    <cellStyle name="Обычный 3 3 3 2 2 6 2" xfId="41005"/>
    <cellStyle name="Обычный 3 3 3 2 2 7" xfId="21099"/>
    <cellStyle name="Обычный 3 3 3 2 2 7 2" xfId="50954"/>
    <cellStyle name="Обычный 3 3 3 2 2 8" xfId="31054"/>
    <cellStyle name="Обычный 3 3 3 2 3" xfId="1195"/>
    <cellStyle name="Обычный 3 3 3 2 3 2" xfId="1196"/>
    <cellStyle name="Обычный 3 3 3 2 3 2 2" xfId="5604"/>
    <cellStyle name="Обычный 3 3 3 2 3 2 2 2" xfId="15556"/>
    <cellStyle name="Обычный 3 3 3 2 3 2 2 2 2" xfId="45411"/>
    <cellStyle name="Обычный 3 3 3 2 3 2 2 3" xfId="25506"/>
    <cellStyle name="Обычный 3 3 3 2 3 2 2 3 2" xfId="55361"/>
    <cellStyle name="Обычный 3 3 3 2 3 2 2 4" xfId="35461"/>
    <cellStyle name="Обычный 3 3 3 2 3 2 3" xfId="7840"/>
    <cellStyle name="Обычный 3 3 3 2 3 2 3 2" xfId="17790"/>
    <cellStyle name="Обычный 3 3 3 2 3 2 3 2 2" xfId="47645"/>
    <cellStyle name="Обычный 3 3 3 2 3 2 3 3" xfId="27740"/>
    <cellStyle name="Обычный 3 3 3 2 3 2 3 3 2" xfId="57595"/>
    <cellStyle name="Обычный 3 3 3 2 3 2 3 4" xfId="37695"/>
    <cellStyle name="Обычный 3 3 3 2 3 2 4" xfId="11155"/>
    <cellStyle name="Обычный 3 3 3 2 3 2 4 2" xfId="41010"/>
    <cellStyle name="Обычный 3 3 3 2 3 2 5" xfId="21104"/>
    <cellStyle name="Обычный 3 3 3 2 3 2 5 2" xfId="50959"/>
    <cellStyle name="Обычный 3 3 3 2 3 2 6" xfId="31059"/>
    <cellStyle name="Обычный 3 3 3 2 3 3" xfId="4416"/>
    <cellStyle name="Обычный 3 3 3 2 3 3 2" xfId="14368"/>
    <cellStyle name="Обычный 3 3 3 2 3 3 2 2" xfId="44223"/>
    <cellStyle name="Обычный 3 3 3 2 3 3 3" xfId="24318"/>
    <cellStyle name="Обычный 3 3 3 2 3 3 3 2" xfId="54173"/>
    <cellStyle name="Обычный 3 3 3 2 3 3 4" xfId="34273"/>
    <cellStyle name="Обычный 3 3 3 2 3 4" xfId="7839"/>
    <cellStyle name="Обычный 3 3 3 2 3 4 2" xfId="17789"/>
    <cellStyle name="Обычный 3 3 3 2 3 4 2 2" xfId="47644"/>
    <cellStyle name="Обычный 3 3 3 2 3 4 3" xfId="27739"/>
    <cellStyle name="Обычный 3 3 3 2 3 4 3 2" xfId="57594"/>
    <cellStyle name="Обычный 3 3 3 2 3 4 4" xfId="37694"/>
    <cellStyle name="Обычный 3 3 3 2 3 5" xfId="11154"/>
    <cellStyle name="Обычный 3 3 3 2 3 5 2" xfId="41009"/>
    <cellStyle name="Обычный 3 3 3 2 3 6" xfId="21103"/>
    <cellStyle name="Обычный 3 3 3 2 3 6 2" xfId="50958"/>
    <cellStyle name="Обычный 3 3 3 2 3 7" xfId="31058"/>
    <cellStyle name="Обычный 3 3 3 2 4" xfId="1197"/>
    <cellStyle name="Обычный 3 3 3 2 4 2" xfId="5605"/>
    <cellStyle name="Обычный 3 3 3 2 4 2 2" xfId="15557"/>
    <cellStyle name="Обычный 3 3 3 2 4 2 2 2" xfId="45412"/>
    <cellStyle name="Обычный 3 3 3 2 4 2 3" xfId="25507"/>
    <cellStyle name="Обычный 3 3 3 2 4 2 3 2" xfId="55362"/>
    <cellStyle name="Обычный 3 3 3 2 4 2 4" xfId="35462"/>
    <cellStyle name="Обычный 3 3 3 2 4 3" xfId="7841"/>
    <cellStyle name="Обычный 3 3 3 2 4 3 2" xfId="17791"/>
    <cellStyle name="Обычный 3 3 3 2 4 3 2 2" xfId="47646"/>
    <cellStyle name="Обычный 3 3 3 2 4 3 3" xfId="27741"/>
    <cellStyle name="Обычный 3 3 3 2 4 3 3 2" xfId="57596"/>
    <cellStyle name="Обычный 3 3 3 2 4 3 4" xfId="37696"/>
    <cellStyle name="Обычный 3 3 3 2 4 4" xfId="11156"/>
    <cellStyle name="Обычный 3 3 3 2 4 4 2" xfId="41011"/>
    <cellStyle name="Обычный 3 3 3 2 4 5" xfId="21105"/>
    <cellStyle name="Обычный 3 3 3 2 4 5 2" xfId="50960"/>
    <cellStyle name="Обычный 3 3 3 2 4 6" xfId="31060"/>
    <cellStyle name="Обычный 3 3 3 2 5" xfId="3593"/>
    <cellStyle name="Обычный 3 3 3 2 5 2" xfId="13545"/>
    <cellStyle name="Обычный 3 3 3 2 5 2 2" xfId="43400"/>
    <cellStyle name="Обычный 3 3 3 2 5 3" xfId="23495"/>
    <cellStyle name="Обычный 3 3 3 2 5 3 2" xfId="53350"/>
    <cellStyle name="Обычный 3 3 3 2 5 4" xfId="33450"/>
    <cellStyle name="Обычный 3 3 3 2 6" xfId="7834"/>
    <cellStyle name="Обычный 3 3 3 2 6 2" xfId="17784"/>
    <cellStyle name="Обычный 3 3 3 2 6 2 2" xfId="47639"/>
    <cellStyle name="Обычный 3 3 3 2 6 3" xfId="27734"/>
    <cellStyle name="Обычный 3 3 3 2 6 3 2" xfId="57589"/>
    <cellStyle name="Обычный 3 3 3 2 6 4" xfId="37689"/>
    <cellStyle name="Обычный 3 3 3 2 7" xfId="11149"/>
    <cellStyle name="Обычный 3 3 3 2 7 2" xfId="41004"/>
    <cellStyle name="Обычный 3 3 3 2 8" xfId="21098"/>
    <cellStyle name="Обычный 3 3 3 2 8 2" xfId="50953"/>
    <cellStyle name="Обычный 3 3 3 2 9" xfId="31053"/>
    <cellStyle name="Обычный 3 3 3 3" xfId="1198"/>
    <cellStyle name="Обычный 3 3 3 3 2" xfId="1199"/>
    <cellStyle name="Обычный 3 3 3 3 2 2" xfId="1200"/>
    <cellStyle name="Обычный 3 3 3 3 2 2 2" xfId="1201"/>
    <cellStyle name="Обычный 3 3 3 3 2 2 2 2" xfId="5606"/>
    <cellStyle name="Обычный 3 3 3 3 2 2 2 2 2" xfId="15558"/>
    <cellStyle name="Обычный 3 3 3 3 2 2 2 2 2 2" xfId="45413"/>
    <cellStyle name="Обычный 3 3 3 3 2 2 2 2 3" xfId="25508"/>
    <cellStyle name="Обычный 3 3 3 3 2 2 2 2 3 2" xfId="55363"/>
    <cellStyle name="Обычный 3 3 3 3 2 2 2 2 4" xfId="35463"/>
    <cellStyle name="Обычный 3 3 3 3 2 2 2 3" xfId="7845"/>
    <cellStyle name="Обычный 3 3 3 3 2 2 2 3 2" xfId="17795"/>
    <cellStyle name="Обычный 3 3 3 3 2 2 2 3 2 2" xfId="47650"/>
    <cellStyle name="Обычный 3 3 3 3 2 2 2 3 3" xfId="27745"/>
    <cellStyle name="Обычный 3 3 3 3 2 2 2 3 3 2" xfId="57600"/>
    <cellStyle name="Обычный 3 3 3 3 2 2 2 3 4" xfId="37700"/>
    <cellStyle name="Обычный 3 3 3 3 2 2 2 4" xfId="11160"/>
    <cellStyle name="Обычный 3 3 3 3 2 2 2 4 2" xfId="41015"/>
    <cellStyle name="Обычный 3 3 3 3 2 2 2 5" xfId="21109"/>
    <cellStyle name="Обычный 3 3 3 3 2 2 2 5 2" xfId="50964"/>
    <cellStyle name="Обычный 3 3 3 3 2 2 2 6" xfId="31064"/>
    <cellStyle name="Обычный 3 3 3 3 2 2 3" xfId="4666"/>
    <cellStyle name="Обычный 3 3 3 3 2 2 3 2" xfId="14618"/>
    <cellStyle name="Обычный 3 3 3 3 2 2 3 2 2" xfId="44473"/>
    <cellStyle name="Обычный 3 3 3 3 2 2 3 3" xfId="24568"/>
    <cellStyle name="Обычный 3 3 3 3 2 2 3 3 2" xfId="54423"/>
    <cellStyle name="Обычный 3 3 3 3 2 2 3 4" xfId="34523"/>
    <cellStyle name="Обычный 3 3 3 3 2 2 4" xfId="7844"/>
    <cellStyle name="Обычный 3 3 3 3 2 2 4 2" xfId="17794"/>
    <cellStyle name="Обычный 3 3 3 3 2 2 4 2 2" xfId="47649"/>
    <cellStyle name="Обычный 3 3 3 3 2 2 4 3" xfId="27744"/>
    <cellStyle name="Обычный 3 3 3 3 2 2 4 3 2" xfId="57599"/>
    <cellStyle name="Обычный 3 3 3 3 2 2 4 4" xfId="37699"/>
    <cellStyle name="Обычный 3 3 3 3 2 2 5" xfId="11159"/>
    <cellStyle name="Обычный 3 3 3 3 2 2 5 2" xfId="41014"/>
    <cellStyle name="Обычный 3 3 3 3 2 2 6" xfId="21108"/>
    <cellStyle name="Обычный 3 3 3 3 2 2 6 2" xfId="50963"/>
    <cellStyle name="Обычный 3 3 3 3 2 2 7" xfId="31063"/>
    <cellStyle name="Обычный 3 3 3 3 2 3" xfId="1202"/>
    <cellStyle name="Обычный 3 3 3 3 2 3 2" xfId="5607"/>
    <cellStyle name="Обычный 3 3 3 3 2 3 2 2" xfId="15559"/>
    <cellStyle name="Обычный 3 3 3 3 2 3 2 2 2" xfId="45414"/>
    <cellStyle name="Обычный 3 3 3 3 2 3 2 3" xfId="25509"/>
    <cellStyle name="Обычный 3 3 3 3 2 3 2 3 2" xfId="55364"/>
    <cellStyle name="Обычный 3 3 3 3 2 3 2 4" xfId="35464"/>
    <cellStyle name="Обычный 3 3 3 3 2 3 3" xfId="7846"/>
    <cellStyle name="Обычный 3 3 3 3 2 3 3 2" xfId="17796"/>
    <cellStyle name="Обычный 3 3 3 3 2 3 3 2 2" xfId="47651"/>
    <cellStyle name="Обычный 3 3 3 3 2 3 3 3" xfId="27746"/>
    <cellStyle name="Обычный 3 3 3 3 2 3 3 3 2" xfId="57601"/>
    <cellStyle name="Обычный 3 3 3 3 2 3 3 4" xfId="37701"/>
    <cellStyle name="Обычный 3 3 3 3 2 3 4" xfId="11161"/>
    <cellStyle name="Обычный 3 3 3 3 2 3 4 2" xfId="41016"/>
    <cellStyle name="Обычный 3 3 3 3 2 3 5" xfId="21110"/>
    <cellStyle name="Обычный 3 3 3 3 2 3 5 2" xfId="50965"/>
    <cellStyle name="Обычный 3 3 3 3 2 3 6" xfId="31065"/>
    <cellStyle name="Обычный 3 3 3 3 2 4" xfId="3843"/>
    <cellStyle name="Обычный 3 3 3 3 2 4 2" xfId="13795"/>
    <cellStyle name="Обычный 3 3 3 3 2 4 2 2" xfId="43650"/>
    <cellStyle name="Обычный 3 3 3 3 2 4 3" xfId="23745"/>
    <cellStyle name="Обычный 3 3 3 3 2 4 3 2" xfId="53600"/>
    <cellStyle name="Обычный 3 3 3 3 2 4 4" xfId="33700"/>
    <cellStyle name="Обычный 3 3 3 3 2 5" xfId="7843"/>
    <cellStyle name="Обычный 3 3 3 3 2 5 2" xfId="17793"/>
    <cellStyle name="Обычный 3 3 3 3 2 5 2 2" xfId="47648"/>
    <cellStyle name="Обычный 3 3 3 3 2 5 3" xfId="27743"/>
    <cellStyle name="Обычный 3 3 3 3 2 5 3 2" xfId="57598"/>
    <cellStyle name="Обычный 3 3 3 3 2 5 4" xfId="37698"/>
    <cellStyle name="Обычный 3 3 3 3 2 6" xfId="11158"/>
    <cellStyle name="Обычный 3 3 3 3 2 6 2" xfId="41013"/>
    <cellStyle name="Обычный 3 3 3 3 2 7" xfId="21107"/>
    <cellStyle name="Обычный 3 3 3 3 2 7 2" xfId="50962"/>
    <cellStyle name="Обычный 3 3 3 3 2 8" xfId="31062"/>
    <cellStyle name="Обычный 3 3 3 3 3" xfId="1203"/>
    <cellStyle name="Обычный 3 3 3 3 3 2" xfId="1204"/>
    <cellStyle name="Обычный 3 3 3 3 3 2 2" xfId="5608"/>
    <cellStyle name="Обычный 3 3 3 3 3 2 2 2" xfId="15560"/>
    <cellStyle name="Обычный 3 3 3 3 3 2 2 2 2" xfId="45415"/>
    <cellStyle name="Обычный 3 3 3 3 3 2 2 3" xfId="25510"/>
    <cellStyle name="Обычный 3 3 3 3 3 2 2 3 2" xfId="55365"/>
    <cellStyle name="Обычный 3 3 3 3 3 2 2 4" xfId="35465"/>
    <cellStyle name="Обычный 3 3 3 3 3 2 3" xfId="7848"/>
    <cellStyle name="Обычный 3 3 3 3 3 2 3 2" xfId="17798"/>
    <cellStyle name="Обычный 3 3 3 3 3 2 3 2 2" xfId="47653"/>
    <cellStyle name="Обычный 3 3 3 3 3 2 3 3" xfId="27748"/>
    <cellStyle name="Обычный 3 3 3 3 3 2 3 3 2" xfId="57603"/>
    <cellStyle name="Обычный 3 3 3 3 3 2 3 4" xfId="37703"/>
    <cellStyle name="Обычный 3 3 3 3 3 2 4" xfId="11163"/>
    <cellStyle name="Обычный 3 3 3 3 3 2 4 2" xfId="41018"/>
    <cellStyle name="Обычный 3 3 3 3 3 2 5" xfId="21112"/>
    <cellStyle name="Обычный 3 3 3 3 3 2 5 2" xfId="50967"/>
    <cellStyle name="Обычный 3 3 3 3 3 2 6" xfId="31067"/>
    <cellStyle name="Обычный 3 3 3 3 3 3" xfId="4502"/>
    <cellStyle name="Обычный 3 3 3 3 3 3 2" xfId="14454"/>
    <cellStyle name="Обычный 3 3 3 3 3 3 2 2" xfId="44309"/>
    <cellStyle name="Обычный 3 3 3 3 3 3 3" xfId="24404"/>
    <cellStyle name="Обычный 3 3 3 3 3 3 3 2" xfId="54259"/>
    <cellStyle name="Обычный 3 3 3 3 3 3 4" xfId="34359"/>
    <cellStyle name="Обычный 3 3 3 3 3 4" xfId="7847"/>
    <cellStyle name="Обычный 3 3 3 3 3 4 2" xfId="17797"/>
    <cellStyle name="Обычный 3 3 3 3 3 4 2 2" xfId="47652"/>
    <cellStyle name="Обычный 3 3 3 3 3 4 3" xfId="27747"/>
    <cellStyle name="Обычный 3 3 3 3 3 4 3 2" xfId="57602"/>
    <cellStyle name="Обычный 3 3 3 3 3 4 4" xfId="37702"/>
    <cellStyle name="Обычный 3 3 3 3 3 5" xfId="11162"/>
    <cellStyle name="Обычный 3 3 3 3 3 5 2" xfId="41017"/>
    <cellStyle name="Обычный 3 3 3 3 3 6" xfId="21111"/>
    <cellStyle name="Обычный 3 3 3 3 3 6 2" xfId="50966"/>
    <cellStyle name="Обычный 3 3 3 3 3 7" xfId="31066"/>
    <cellStyle name="Обычный 3 3 3 3 4" xfId="1205"/>
    <cellStyle name="Обычный 3 3 3 3 4 2" xfId="5609"/>
    <cellStyle name="Обычный 3 3 3 3 4 2 2" xfId="15561"/>
    <cellStyle name="Обычный 3 3 3 3 4 2 2 2" xfId="45416"/>
    <cellStyle name="Обычный 3 3 3 3 4 2 3" xfId="25511"/>
    <cellStyle name="Обычный 3 3 3 3 4 2 3 2" xfId="55366"/>
    <cellStyle name="Обычный 3 3 3 3 4 2 4" xfId="35466"/>
    <cellStyle name="Обычный 3 3 3 3 4 3" xfId="7849"/>
    <cellStyle name="Обычный 3 3 3 3 4 3 2" xfId="17799"/>
    <cellStyle name="Обычный 3 3 3 3 4 3 2 2" xfId="47654"/>
    <cellStyle name="Обычный 3 3 3 3 4 3 3" xfId="27749"/>
    <cellStyle name="Обычный 3 3 3 3 4 3 3 2" xfId="57604"/>
    <cellStyle name="Обычный 3 3 3 3 4 3 4" xfId="37704"/>
    <cellStyle name="Обычный 3 3 3 3 4 4" xfId="11164"/>
    <cellStyle name="Обычный 3 3 3 3 4 4 2" xfId="41019"/>
    <cellStyle name="Обычный 3 3 3 3 4 5" xfId="21113"/>
    <cellStyle name="Обычный 3 3 3 3 4 5 2" xfId="50968"/>
    <cellStyle name="Обычный 3 3 3 3 4 6" xfId="31068"/>
    <cellStyle name="Обычный 3 3 3 3 5" xfId="3679"/>
    <cellStyle name="Обычный 3 3 3 3 5 2" xfId="13631"/>
    <cellStyle name="Обычный 3 3 3 3 5 2 2" xfId="43486"/>
    <cellStyle name="Обычный 3 3 3 3 5 3" xfId="23581"/>
    <cellStyle name="Обычный 3 3 3 3 5 3 2" xfId="53436"/>
    <cellStyle name="Обычный 3 3 3 3 5 4" xfId="33536"/>
    <cellStyle name="Обычный 3 3 3 3 6" xfId="7842"/>
    <cellStyle name="Обычный 3 3 3 3 6 2" xfId="17792"/>
    <cellStyle name="Обычный 3 3 3 3 6 2 2" xfId="47647"/>
    <cellStyle name="Обычный 3 3 3 3 6 3" xfId="27742"/>
    <cellStyle name="Обычный 3 3 3 3 6 3 2" xfId="57597"/>
    <cellStyle name="Обычный 3 3 3 3 6 4" xfId="37697"/>
    <cellStyle name="Обычный 3 3 3 3 7" xfId="11157"/>
    <cellStyle name="Обычный 3 3 3 3 7 2" xfId="41012"/>
    <cellStyle name="Обычный 3 3 3 3 8" xfId="21106"/>
    <cellStyle name="Обычный 3 3 3 3 8 2" xfId="50961"/>
    <cellStyle name="Обычный 3 3 3 3 9" xfId="31061"/>
    <cellStyle name="Обычный 3 3 3 4" xfId="1206"/>
    <cellStyle name="Обычный 3 3 3 4 2" xfId="1207"/>
    <cellStyle name="Обычный 3 3 3 4 2 2" xfId="1208"/>
    <cellStyle name="Обычный 3 3 3 4 2 2 2" xfId="5610"/>
    <cellStyle name="Обычный 3 3 3 4 2 2 2 2" xfId="15562"/>
    <cellStyle name="Обычный 3 3 3 4 2 2 2 2 2" xfId="45417"/>
    <cellStyle name="Обычный 3 3 3 4 2 2 2 3" xfId="25512"/>
    <cellStyle name="Обычный 3 3 3 4 2 2 2 3 2" xfId="55367"/>
    <cellStyle name="Обычный 3 3 3 4 2 2 2 4" xfId="35467"/>
    <cellStyle name="Обычный 3 3 3 4 2 2 3" xfId="7852"/>
    <cellStyle name="Обычный 3 3 3 4 2 2 3 2" xfId="17802"/>
    <cellStyle name="Обычный 3 3 3 4 2 2 3 2 2" xfId="47657"/>
    <cellStyle name="Обычный 3 3 3 4 2 2 3 3" xfId="27752"/>
    <cellStyle name="Обычный 3 3 3 4 2 2 3 3 2" xfId="57607"/>
    <cellStyle name="Обычный 3 3 3 4 2 2 3 4" xfId="37707"/>
    <cellStyle name="Обычный 3 3 3 4 2 2 4" xfId="11167"/>
    <cellStyle name="Обычный 3 3 3 4 2 2 4 2" xfId="41022"/>
    <cellStyle name="Обычный 3 3 3 4 2 2 5" xfId="21116"/>
    <cellStyle name="Обычный 3 3 3 4 2 2 5 2" xfId="50971"/>
    <cellStyle name="Обычный 3 3 3 4 2 2 6" xfId="31071"/>
    <cellStyle name="Обычный 3 3 3 4 2 3" xfId="4664"/>
    <cellStyle name="Обычный 3 3 3 4 2 3 2" xfId="14616"/>
    <cellStyle name="Обычный 3 3 3 4 2 3 2 2" xfId="44471"/>
    <cellStyle name="Обычный 3 3 3 4 2 3 3" xfId="24566"/>
    <cellStyle name="Обычный 3 3 3 4 2 3 3 2" xfId="54421"/>
    <cellStyle name="Обычный 3 3 3 4 2 3 4" xfId="34521"/>
    <cellStyle name="Обычный 3 3 3 4 2 4" xfId="7851"/>
    <cellStyle name="Обычный 3 3 3 4 2 4 2" xfId="17801"/>
    <cellStyle name="Обычный 3 3 3 4 2 4 2 2" xfId="47656"/>
    <cellStyle name="Обычный 3 3 3 4 2 4 3" xfId="27751"/>
    <cellStyle name="Обычный 3 3 3 4 2 4 3 2" xfId="57606"/>
    <cellStyle name="Обычный 3 3 3 4 2 4 4" xfId="37706"/>
    <cellStyle name="Обычный 3 3 3 4 2 5" xfId="11166"/>
    <cellStyle name="Обычный 3 3 3 4 2 5 2" xfId="41021"/>
    <cellStyle name="Обычный 3 3 3 4 2 6" xfId="21115"/>
    <cellStyle name="Обычный 3 3 3 4 2 6 2" xfId="50970"/>
    <cellStyle name="Обычный 3 3 3 4 2 7" xfId="31070"/>
    <cellStyle name="Обычный 3 3 3 4 3" xfId="1209"/>
    <cellStyle name="Обычный 3 3 3 4 3 2" xfId="5611"/>
    <cellStyle name="Обычный 3 3 3 4 3 2 2" xfId="15563"/>
    <cellStyle name="Обычный 3 3 3 4 3 2 2 2" xfId="45418"/>
    <cellStyle name="Обычный 3 3 3 4 3 2 3" xfId="25513"/>
    <cellStyle name="Обычный 3 3 3 4 3 2 3 2" xfId="55368"/>
    <cellStyle name="Обычный 3 3 3 4 3 2 4" xfId="35468"/>
    <cellStyle name="Обычный 3 3 3 4 3 3" xfId="7853"/>
    <cellStyle name="Обычный 3 3 3 4 3 3 2" xfId="17803"/>
    <cellStyle name="Обычный 3 3 3 4 3 3 2 2" xfId="47658"/>
    <cellStyle name="Обычный 3 3 3 4 3 3 3" xfId="27753"/>
    <cellStyle name="Обычный 3 3 3 4 3 3 3 2" xfId="57608"/>
    <cellStyle name="Обычный 3 3 3 4 3 3 4" xfId="37708"/>
    <cellStyle name="Обычный 3 3 3 4 3 4" xfId="11168"/>
    <cellStyle name="Обычный 3 3 3 4 3 4 2" xfId="41023"/>
    <cellStyle name="Обычный 3 3 3 4 3 5" xfId="21117"/>
    <cellStyle name="Обычный 3 3 3 4 3 5 2" xfId="50972"/>
    <cellStyle name="Обычный 3 3 3 4 3 6" xfId="31072"/>
    <cellStyle name="Обычный 3 3 3 4 4" xfId="3841"/>
    <cellStyle name="Обычный 3 3 3 4 4 2" xfId="13793"/>
    <cellStyle name="Обычный 3 3 3 4 4 2 2" xfId="43648"/>
    <cellStyle name="Обычный 3 3 3 4 4 3" xfId="23743"/>
    <cellStyle name="Обычный 3 3 3 4 4 3 2" xfId="53598"/>
    <cellStyle name="Обычный 3 3 3 4 4 4" xfId="33698"/>
    <cellStyle name="Обычный 3 3 3 4 5" xfId="7850"/>
    <cellStyle name="Обычный 3 3 3 4 5 2" xfId="17800"/>
    <cellStyle name="Обычный 3 3 3 4 5 2 2" xfId="47655"/>
    <cellStyle name="Обычный 3 3 3 4 5 3" xfId="27750"/>
    <cellStyle name="Обычный 3 3 3 4 5 3 2" xfId="57605"/>
    <cellStyle name="Обычный 3 3 3 4 5 4" xfId="37705"/>
    <cellStyle name="Обычный 3 3 3 4 6" xfId="11165"/>
    <cellStyle name="Обычный 3 3 3 4 6 2" xfId="41020"/>
    <cellStyle name="Обычный 3 3 3 4 7" xfId="21114"/>
    <cellStyle name="Обычный 3 3 3 4 7 2" xfId="50969"/>
    <cellStyle name="Обычный 3 3 3 4 8" xfId="31069"/>
    <cellStyle name="Обычный 3 3 3 5" xfId="1210"/>
    <cellStyle name="Обычный 3 3 3 5 2" xfId="1211"/>
    <cellStyle name="Обычный 3 3 3 5 2 2" xfId="1212"/>
    <cellStyle name="Обычный 3 3 3 5 2 2 2" xfId="5612"/>
    <cellStyle name="Обычный 3 3 3 5 2 2 2 2" xfId="15564"/>
    <cellStyle name="Обычный 3 3 3 5 2 2 2 2 2" xfId="45419"/>
    <cellStyle name="Обычный 3 3 3 5 2 2 2 3" xfId="25514"/>
    <cellStyle name="Обычный 3 3 3 5 2 2 2 3 2" xfId="55369"/>
    <cellStyle name="Обычный 3 3 3 5 2 2 2 4" xfId="35469"/>
    <cellStyle name="Обычный 3 3 3 5 2 2 3" xfId="7856"/>
    <cellStyle name="Обычный 3 3 3 5 2 2 3 2" xfId="17806"/>
    <cellStyle name="Обычный 3 3 3 5 2 2 3 2 2" xfId="47661"/>
    <cellStyle name="Обычный 3 3 3 5 2 2 3 3" xfId="27756"/>
    <cellStyle name="Обычный 3 3 3 5 2 2 3 3 2" xfId="57611"/>
    <cellStyle name="Обычный 3 3 3 5 2 2 3 4" xfId="37711"/>
    <cellStyle name="Обычный 3 3 3 5 2 2 4" xfId="11171"/>
    <cellStyle name="Обычный 3 3 3 5 2 2 4 2" xfId="41026"/>
    <cellStyle name="Обычный 3 3 3 5 2 2 5" xfId="21120"/>
    <cellStyle name="Обычный 3 3 3 5 2 2 5 2" xfId="50975"/>
    <cellStyle name="Обычный 3 3 3 5 2 2 6" xfId="31075"/>
    <cellStyle name="Обычный 3 3 3 5 2 3" xfId="4912"/>
    <cellStyle name="Обычный 3 3 3 5 2 3 2" xfId="14864"/>
    <cellStyle name="Обычный 3 3 3 5 2 3 2 2" xfId="44719"/>
    <cellStyle name="Обычный 3 3 3 5 2 3 3" xfId="24814"/>
    <cellStyle name="Обычный 3 3 3 5 2 3 3 2" xfId="54669"/>
    <cellStyle name="Обычный 3 3 3 5 2 3 4" xfId="34769"/>
    <cellStyle name="Обычный 3 3 3 5 2 4" xfId="7855"/>
    <cellStyle name="Обычный 3 3 3 5 2 4 2" xfId="17805"/>
    <cellStyle name="Обычный 3 3 3 5 2 4 2 2" xfId="47660"/>
    <cellStyle name="Обычный 3 3 3 5 2 4 3" xfId="27755"/>
    <cellStyle name="Обычный 3 3 3 5 2 4 3 2" xfId="57610"/>
    <cellStyle name="Обычный 3 3 3 5 2 4 4" xfId="37710"/>
    <cellStyle name="Обычный 3 3 3 5 2 5" xfId="11170"/>
    <cellStyle name="Обычный 3 3 3 5 2 5 2" xfId="41025"/>
    <cellStyle name="Обычный 3 3 3 5 2 6" xfId="21119"/>
    <cellStyle name="Обычный 3 3 3 5 2 6 2" xfId="50974"/>
    <cellStyle name="Обычный 3 3 3 5 2 7" xfId="31074"/>
    <cellStyle name="Обычный 3 3 3 5 3" xfId="1213"/>
    <cellStyle name="Обычный 3 3 3 5 3 2" xfId="5613"/>
    <cellStyle name="Обычный 3 3 3 5 3 2 2" xfId="15565"/>
    <cellStyle name="Обычный 3 3 3 5 3 2 2 2" xfId="45420"/>
    <cellStyle name="Обычный 3 3 3 5 3 2 3" xfId="25515"/>
    <cellStyle name="Обычный 3 3 3 5 3 2 3 2" xfId="55370"/>
    <cellStyle name="Обычный 3 3 3 5 3 2 4" xfId="35470"/>
    <cellStyle name="Обычный 3 3 3 5 3 3" xfId="7857"/>
    <cellStyle name="Обычный 3 3 3 5 3 3 2" xfId="17807"/>
    <cellStyle name="Обычный 3 3 3 5 3 3 2 2" xfId="47662"/>
    <cellStyle name="Обычный 3 3 3 5 3 3 3" xfId="27757"/>
    <cellStyle name="Обычный 3 3 3 5 3 3 3 2" xfId="57612"/>
    <cellStyle name="Обычный 3 3 3 5 3 3 4" xfId="37712"/>
    <cellStyle name="Обычный 3 3 3 5 3 4" xfId="11172"/>
    <cellStyle name="Обычный 3 3 3 5 3 4 2" xfId="41027"/>
    <cellStyle name="Обычный 3 3 3 5 3 5" xfId="21121"/>
    <cellStyle name="Обычный 3 3 3 5 3 5 2" xfId="50976"/>
    <cellStyle name="Обычный 3 3 3 5 3 6" xfId="31076"/>
    <cellStyle name="Обычный 3 3 3 5 4" xfId="4089"/>
    <cellStyle name="Обычный 3 3 3 5 4 2" xfId="14041"/>
    <cellStyle name="Обычный 3 3 3 5 4 2 2" xfId="43896"/>
    <cellStyle name="Обычный 3 3 3 5 4 3" xfId="23991"/>
    <cellStyle name="Обычный 3 3 3 5 4 3 2" xfId="53846"/>
    <cellStyle name="Обычный 3 3 3 5 4 4" xfId="33946"/>
    <cellStyle name="Обычный 3 3 3 5 5" xfId="7854"/>
    <cellStyle name="Обычный 3 3 3 5 5 2" xfId="17804"/>
    <cellStyle name="Обычный 3 3 3 5 5 2 2" xfId="47659"/>
    <cellStyle name="Обычный 3 3 3 5 5 3" xfId="27754"/>
    <cellStyle name="Обычный 3 3 3 5 5 3 2" xfId="57609"/>
    <cellStyle name="Обычный 3 3 3 5 5 4" xfId="37709"/>
    <cellStyle name="Обычный 3 3 3 5 6" xfId="11169"/>
    <cellStyle name="Обычный 3 3 3 5 6 2" xfId="41024"/>
    <cellStyle name="Обычный 3 3 3 5 7" xfId="21118"/>
    <cellStyle name="Обычный 3 3 3 5 7 2" xfId="50973"/>
    <cellStyle name="Обычный 3 3 3 5 8" xfId="31073"/>
    <cellStyle name="Обычный 3 3 3 6" xfId="1214"/>
    <cellStyle name="Обычный 3 3 3 6 2" xfId="1215"/>
    <cellStyle name="Обычный 3 3 3 6 2 2" xfId="1216"/>
    <cellStyle name="Обычный 3 3 3 6 2 2 2" xfId="5614"/>
    <cellStyle name="Обычный 3 3 3 6 2 2 2 2" xfId="15566"/>
    <cellStyle name="Обычный 3 3 3 6 2 2 2 2 2" xfId="45421"/>
    <cellStyle name="Обычный 3 3 3 6 2 2 2 3" xfId="25516"/>
    <cellStyle name="Обычный 3 3 3 6 2 2 2 3 2" xfId="55371"/>
    <cellStyle name="Обычный 3 3 3 6 2 2 2 4" xfId="35471"/>
    <cellStyle name="Обычный 3 3 3 6 2 2 3" xfId="7860"/>
    <cellStyle name="Обычный 3 3 3 6 2 2 3 2" xfId="17810"/>
    <cellStyle name="Обычный 3 3 3 6 2 2 3 2 2" xfId="47665"/>
    <cellStyle name="Обычный 3 3 3 6 2 2 3 3" xfId="27760"/>
    <cellStyle name="Обычный 3 3 3 6 2 2 3 3 2" xfId="57615"/>
    <cellStyle name="Обычный 3 3 3 6 2 2 3 4" xfId="37715"/>
    <cellStyle name="Обычный 3 3 3 6 2 2 4" xfId="11175"/>
    <cellStyle name="Обычный 3 3 3 6 2 2 4 2" xfId="41030"/>
    <cellStyle name="Обычный 3 3 3 6 2 2 5" xfId="21124"/>
    <cellStyle name="Обычный 3 3 3 6 2 2 5 2" xfId="50979"/>
    <cellStyle name="Обычный 3 3 3 6 2 2 6" xfId="31079"/>
    <cellStyle name="Обычный 3 3 3 6 2 3" xfId="4999"/>
    <cellStyle name="Обычный 3 3 3 6 2 3 2" xfId="14951"/>
    <cellStyle name="Обычный 3 3 3 6 2 3 2 2" xfId="44806"/>
    <cellStyle name="Обычный 3 3 3 6 2 3 3" xfId="24901"/>
    <cellStyle name="Обычный 3 3 3 6 2 3 3 2" xfId="54756"/>
    <cellStyle name="Обычный 3 3 3 6 2 3 4" xfId="34856"/>
    <cellStyle name="Обычный 3 3 3 6 2 4" xfId="7859"/>
    <cellStyle name="Обычный 3 3 3 6 2 4 2" xfId="17809"/>
    <cellStyle name="Обычный 3 3 3 6 2 4 2 2" xfId="47664"/>
    <cellStyle name="Обычный 3 3 3 6 2 4 3" xfId="27759"/>
    <cellStyle name="Обычный 3 3 3 6 2 4 3 2" xfId="57614"/>
    <cellStyle name="Обычный 3 3 3 6 2 4 4" xfId="37714"/>
    <cellStyle name="Обычный 3 3 3 6 2 5" xfId="11174"/>
    <cellStyle name="Обычный 3 3 3 6 2 5 2" xfId="41029"/>
    <cellStyle name="Обычный 3 3 3 6 2 6" xfId="21123"/>
    <cellStyle name="Обычный 3 3 3 6 2 6 2" xfId="50978"/>
    <cellStyle name="Обычный 3 3 3 6 2 7" xfId="31078"/>
    <cellStyle name="Обычный 3 3 3 6 3" xfId="1217"/>
    <cellStyle name="Обычный 3 3 3 6 3 2" xfId="5615"/>
    <cellStyle name="Обычный 3 3 3 6 3 2 2" xfId="15567"/>
    <cellStyle name="Обычный 3 3 3 6 3 2 2 2" xfId="45422"/>
    <cellStyle name="Обычный 3 3 3 6 3 2 3" xfId="25517"/>
    <cellStyle name="Обычный 3 3 3 6 3 2 3 2" xfId="55372"/>
    <cellStyle name="Обычный 3 3 3 6 3 2 4" xfId="35472"/>
    <cellStyle name="Обычный 3 3 3 6 3 3" xfId="7861"/>
    <cellStyle name="Обычный 3 3 3 6 3 3 2" xfId="17811"/>
    <cellStyle name="Обычный 3 3 3 6 3 3 2 2" xfId="47666"/>
    <cellStyle name="Обычный 3 3 3 6 3 3 3" xfId="27761"/>
    <cellStyle name="Обычный 3 3 3 6 3 3 3 2" xfId="57616"/>
    <cellStyle name="Обычный 3 3 3 6 3 3 4" xfId="37716"/>
    <cellStyle name="Обычный 3 3 3 6 3 4" xfId="11176"/>
    <cellStyle name="Обычный 3 3 3 6 3 4 2" xfId="41031"/>
    <cellStyle name="Обычный 3 3 3 6 3 5" xfId="21125"/>
    <cellStyle name="Обычный 3 3 3 6 3 5 2" xfId="50980"/>
    <cellStyle name="Обычный 3 3 3 6 3 6" xfId="31080"/>
    <cellStyle name="Обычный 3 3 3 6 4" xfId="4176"/>
    <cellStyle name="Обычный 3 3 3 6 4 2" xfId="14128"/>
    <cellStyle name="Обычный 3 3 3 6 4 2 2" xfId="43983"/>
    <cellStyle name="Обычный 3 3 3 6 4 3" xfId="24078"/>
    <cellStyle name="Обычный 3 3 3 6 4 3 2" xfId="53933"/>
    <cellStyle name="Обычный 3 3 3 6 4 4" xfId="34033"/>
    <cellStyle name="Обычный 3 3 3 6 5" xfId="7858"/>
    <cellStyle name="Обычный 3 3 3 6 5 2" xfId="17808"/>
    <cellStyle name="Обычный 3 3 3 6 5 2 2" xfId="47663"/>
    <cellStyle name="Обычный 3 3 3 6 5 3" xfId="27758"/>
    <cellStyle name="Обычный 3 3 3 6 5 3 2" xfId="57613"/>
    <cellStyle name="Обычный 3 3 3 6 5 4" xfId="37713"/>
    <cellStyle name="Обычный 3 3 3 6 6" xfId="11173"/>
    <cellStyle name="Обычный 3 3 3 6 6 2" xfId="41028"/>
    <cellStyle name="Обычный 3 3 3 6 7" xfId="21122"/>
    <cellStyle name="Обычный 3 3 3 6 7 2" xfId="50977"/>
    <cellStyle name="Обычный 3 3 3 6 8" xfId="31077"/>
    <cellStyle name="Обычный 3 3 3 7" xfId="1218"/>
    <cellStyle name="Обычный 3 3 3 7 2" xfId="1219"/>
    <cellStyle name="Обычный 3 3 3 7 2 2" xfId="5616"/>
    <cellStyle name="Обычный 3 3 3 7 2 2 2" xfId="15568"/>
    <cellStyle name="Обычный 3 3 3 7 2 2 2 2" xfId="45423"/>
    <cellStyle name="Обычный 3 3 3 7 2 2 3" xfId="25518"/>
    <cellStyle name="Обычный 3 3 3 7 2 2 3 2" xfId="55373"/>
    <cellStyle name="Обычный 3 3 3 7 2 2 4" xfId="35473"/>
    <cellStyle name="Обычный 3 3 3 7 2 3" xfId="7863"/>
    <cellStyle name="Обычный 3 3 3 7 2 3 2" xfId="17813"/>
    <cellStyle name="Обычный 3 3 3 7 2 3 2 2" xfId="47668"/>
    <cellStyle name="Обычный 3 3 3 7 2 3 3" xfId="27763"/>
    <cellStyle name="Обычный 3 3 3 7 2 3 3 2" xfId="57618"/>
    <cellStyle name="Обычный 3 3 3 7 2 3 4" xfId="37718"/>
    <cellStyle name="Обычный 3 3 3 7 2 4" xfId="11178"/>
    <cellStyle name="Обычный 3 3 3 7 2 4 2" xfId="41033"/>
    <cellStyle name="Обычный 3 3 3 7 2 5" xfId="21127"/>
    <cellStyle name="Обычный 3 3 3 7 2 5 2" xfId="50982"/>
    <cellStyle name="Обычный 3 3 3 7 2 6" xfId="31082"/>
    <cellStyle name="Обычный 3 3 3 7 3" xfId="4286"/>
    <cellStyle name="Обычный 3 3 3 7 3 2" xfId="14238"/>
    <cellStyle name="Обычный 3 3 3 7 3 2 2" xfId="44093"/>
    <cellStyle name="Обычный 3 3 3 7 3 3" xfId="24188"/>
    <cellStyle name="Обычный 3 3 3 7 3 3 2" xfId="54043"/>
    <cellStyle name="Обычный 3 3 3 7 3 4" xfId="34143"/>
    <cellStyle name="Обычный 3 3 3 7 4" xfId="7862"/>
    <cellStyle name="Обычный 3 3 3 7 4 2" xfId="17812"/>
    <cellStyle name="Обычный 3 3 3 7 4 2 2" xfId="47667"/>
    <cellStyle name="Обычный 3 3 3 7 4 3" xfId="27762"/>
    <cellStyle name="Обычный 3 3 3 7 4 3 2" xfId="57617"/>
    <cellStyle name="Обычный 3 3 3 7 4 4" xfId="37717"/>
    <cellStyle name="Обычный 3 3 3 7 5" xfId="11177"/>
    <cellStyle name="Обычный 3 3 3 7 5 2" xfId="41032"/>
    <cellStyle name="Обычный 3 3 3 7 6" xfId="21126"/>
    <cellStyle name="Обычный 3 3 3 7 6 2" xfId="50981"/>
    <cellStyle name="Обычный 3 3 3 7 7" xfId="31081"/>
    <cellStyle name="Обычный 3 3 3 8" xfId="1220"/>
    <cellStyle name="Обычный 3 3 3 8 2" xfId="5617"/>
    <cellStyle name="Обычный 3 3 3 8 2 2" xfId="15569"/>
    <cellStyle name="Обычный 3 3 3 8 2 2 2" xfId="45424"/>
    <cellStyle name="Обычный 3 3 3 8 2 3" xfId="25519"/>
    <cellStyle name="Обычный 3 3 3 8 2 3 2" xfId="55374"/>
    <cellStyle name="Обычный 3 3 3 8 2 4" xfId="35474"/>
    <cellStyle name="Обычный 3 3 3 8 3" xfId="7864"/>
    <cellStyle name="Обычный 3 3 3 8 3 2" xfId="17814"/>
    <cellStyle name="Обычный 3 3 3 8 3 2 2" xfId="47669"/>
    <cellStyle name="Обычный 3 3 3 8 3 3" xfId="27764"/>
    <cellStyle name="Обычный 3 3 3 8 3 3 2" xfId="57619"/>
    <cellStyle name="Обычный 3 3 3 8 3 4" xfId="37719"/>
    <cellStyle name="Обычный 3 3 3 8 4" xfId="11179"/>
    <cellStyle name="Обычный 3 3 3 8 4 2" xfId="41034"/>
    <cellStyle name="Обычный 3 3 3 8 5" xfId="21128"/>
    <cellStyle name="Обычный 3 3 3 8 5 2" xfId="50983"/>
    <cellStyle name="Обычный 3 3 3 8 6" xfId="31083"/>
    <cellStyle name="Обычный 3 3 3 9" xfId="3463"/>
    <cellStyle name="Обычный 3 3 3 9 2" xfId="13415"/>
    <cellStyle name="Обычный 3 3 3 9 2 2" xfId="43270"/>
    <cellStyle name="Обычный 3 3 3 9 3" xfId="23365"/>
    <cellStyle name="Обычный 3 3 3 9 3 2" xfId="53220"/>
    <cellStyle name="Обычный 3 3 3 9 4" xfId="33320"/>
    <cellStyle name="Обычный 3 3 4" xfId="1221"/>
    <cellStyle name="Обычный 3 3 4 10" xfId="7865"/>
    <cellStyle name="Обычный 3 3 4 10 2" xfId="17815"/>
    <cellStyle name="Обычный 3 3 4 10 2 2" xfId="47670"/>
    <cellStyle name="Обычный 3 3 4 10 3" xfId="27765"/>
    <cellStyle name="Обычный 3 3 4 10 3 2" xfId="57620"/>
    <cellStyle name="Обычный 3 3 4 10 4" xfId="37720"/>
    <cellStyle name="Обычный 3 3 4 11" xfId="11180"/>
    <cellStyle name="Обычный 3 3 4 11 2" xfId="41035"/>
    <cellStyle name="Обычный 3 3 4 12" xfId="21129"/>
    <cellStyle name="Обычный 3 3 4 12 2" xfId="50984"/>
    <cellStyle name="Обычный 3 3 4 13" xfId="31084"/>
    <cellStyle name="Обычный 3 3 4 2" xfId="1222"/>
    <cellStyle name="Обычный 3 3 4 2 2" xfId="1223"/>
    <cellStyle name="Обычный 3 3 4 2 2 2" xfId="1224"/>
    <cellStyle name="Обычный 3 3 4 2 2 2 2" xfId="1225"/>
    <cellStyle name="Обычный 3 3 4 2 2 2 2 2" xfId="5618"/>
    <cellStyle name="Обычный 3 3 4 2 2 2 2 2 2" xfId="15570"/>
    <cellStyle name="Обычный 3 3 4 2 2 2 2 2 2 2" xfId="45425"/>
    <cellStyle name="Обычный 3 3 4 2 2 2 2 2 3" xfId="25520"/>
    <cellStyle name="Обычный 3 3 4 2 2 2 2 2 3 2" xfId="55375"/>
    <cellStyle name="Обычный 3 3 4 2 2 2 2 2 4" xfId="35475"/>
    <cellStyle name="Обычный 3 3 4 2 2 2 2 3" xfId="7869"/>
    <cellStyle name="Обычный 3 3 4 2 2 2 2 3 2" xfId="17819"/>
    <cellStyle name="Обычный 3 3 4 2 2 2 2 3 2 2" xfId="47674"/>
    <cellStyle name="Обычный 3 3 4 2 2 2 2 3 3" xfId="27769"/>
    <cellStyle name="Обычный 3 3 4 2 2 2 2 3 3 2" xfId="57624"/>
    <cellStyle name="Обычный 3 3 4 2 2 2 2 3 4" xfId="37724"/>
    <cellStyle name="Обычный 3 3 4 2 2 2 2 4" xfId="11184"/>
    <cellStyle name="Обычный 3 3 4 2 2 2 2 4 2" xfId="41039"/>
    <cellStyle name="Обычный 3 3 4 2 2 2 2 5" xfId="21133"/>
    <cellStyle name="Обычный 3 3 4 2 2 2 2 5 2" xfId="50988"/>
    <cellStyle name="Обычный 3 3 4 2 2 2 2 6" xfId="31088"/>
    <cellStyle name="Обычный 3 3 4 2 2 2 3" xfId="4668"/>
    <cellStyle name="Обычный 3 3 4 2 2 2 3 2" xfId="14620"/>
    <cellStyle name="Обычный 3 3 4 2 2 2 3 2 2" xfId="44475"/>
    <cellStyle name="Обычный 3 3 4 2 2 2 3 3" xfId="24570"/>
    <cellStyle name="Обычный 3 3 4 2 2 2 3 3 2" xfId="54425"/>
    <cellStyle name="Обычный 3 3 4 2 2 2 3 4" xfId="34525"/>
    <cellStyle name="Обычный 3 3 4 2 2 2 4" xfId="7868"/>
    <cellStyle name="Обычный 3 3 4 2 2 2 4 2" xfId="17818"/>
    <cellStyle name="Обычный 3 3 4 2 2 2 4 2 2" xfId="47673"/>
    <cellStyle name="Обычный 3 3 4 2 2 2 4 3" xfId="27768"/>
    <cellStyle name="Обычный 3 3 4 2 2 2 4 3 2" xfId="57623"/>
    <cellStyle name="Обычный 3 3 4 2 2 2 4 4" xfId="37723"/>
    <cellStyle name="Обычный 3 3 4 2 2 2 5" xfId="11183"/>
    <cellStyle name="Обычный 3 3 4 2 2 2 5 2" xfId="41038"/>
    <cellStyle name="Обычный 3 3 4 2 2 2 6" xfId="21132"/>
    <cellStyle name="Обычный 3 3 4 2 2 2 6 2" xfId="50987"/>
    <cellStyle name="Обычный 3 3 4 2 2 2 7" xfId="31087"/>
    <cellStyle name="Обычный 3 3 4 2 2 3" xfId="1226"/>
    <cellStyle name="Обычный 3 3 4 2 2 3 2" xfId="5619"/>
    <cellStyle name="Обычный 3 3 4 2 2 3 2 2" xfId="15571"/>
    <cellStyle name="Обычный 3 3 4 2 2 3 2 2 2" xfId="45426"/>
    <cellStyle name="Обычный 3 3 4 2 2 3 2 3" xfId="25521"/>
    <cellStyle name="Обычный 3 3 4 2 2 3 2 3 2" xfId="55376"/>
    <cellStyle name="Обычный 3 3 4 2 2 3 2 4" xfId="35476"/>
    <cellStyle name="Обычный 3 3 4 2 2 3 3" xfId="7870"/>
    <cellStyle name="Обычный 3 3 4 2 2 3 3 2" xfId="17820"/>
    <cellStyle name="Обычный 3 3 4 2 2 3 3 2 2" xfId="47675"/>
    <cellStyle name="Обычный 3 3 4 2 2 3 3 3" xfId="27770"/>
    <cellStyle name="Обычный 3 3 4 2 2 3 3 3 2" xfId="57625"/>
    <cellStyle name="Обычный 3 3 4 2 2 3 3 4" xfId="37725"/>
    <cellStyle name="Обычный 3 3 4 2 2 3 4" xfId="11185"/>
    <cellStyle name="Обычный 3 3 4 2 2 3 4 2" xfId="41040"/>
    <cellStyle name="Обычный 3 3 4 2 2 3 5" xfId="21134"/>
    <cellStyle name="Обычный 3 3 4 2 2 3 5 2" xfId="50989"/>
    <cellStyle name="Обычный 3 3 4 2 2 3 6" xfId="31089"/>
    <cellStyle name="Обычный 3 3 4 2 2 4" xfId="3845"/>
    <cellStyle name="Обычный 3 3 4 2 2 4 2" xfId="13797"/>
    <cellStyle name="Обычный 3 3 4 2 2 4 2 2" xfId="43652"/>
    <cellStyle name="Обычный 3 3 4 2 2 4 3" xfId="23747"/>
    <cellStyle name="Обычный 3 3 4 2 2 4 3 2" xfId="53602"/>
    <cellStyle name="Обычный 3 3 4 2 2 4 4" xfId="33702"/>
    <cellStyle name="Обычный 3 3 4 2 2 5" xfId="7867"/>
    <cellStyle name="Обычный 3 3 4 2 2 5 2" xfId="17817"/>
    <cellStyle name="Обычный 3 3 4 2 2 5 2 2" xfId="47672"/>
    <cellStyle name="Обычный 3 3 4 2 2 5 3" xfId="27767"/>
    <cellStyle name="Обычный 3 3 4 2 2 5 3 2" xfId="57622"/>
    <cellStyle name="Обычный 3 3 4 2 2 5 4" xfId="37722"/>
    <cellStyle name="Обычный 3 3 4 2 2 6" xfId="11182"/>
    <cellStyle name="Обычный 3 3 4 2 2 6 2" xfId="41037"/>
    <cellStyle name="Обычный 3 3 4 2 2 7" xfId="21131"/>
    <cellStyle name="Обычный 3 3 4 2 2 7 2" xfId="50986"/>
    <cellStyle name="Обычный 3 3 4 2 2 8" xfId="31086"/>
    <cellStyle name="Обычный 3 3 4 2 3" xfId="1227"/>
    <cellStyle name="Обычный 3 3 4 2 3 2" xfId="1228"/>
    <cellStyle name="Обычный 3 3 4 2 3 2 2" xfId="5620"/>
    <cellStyle name="Обычный 3 3 4 2 3 2 2 2" xfId="15572"/>
    <cellStyle name="Обычный 3 3 4 2 3 2 2 2 2" xfId="45427"/>
    <cellStyle name="Обычный 3 3 4 2 3 2 2 3" xfId="25522"/>
    <cellStyle name="Обычный 3 3 4 2 3 2 2 3 2" xfId="55377"/>
    <cellStyle name="Обычный 3 3 4 2 3 2 2 4" xfId="35477"/>
    <cellStyle name="Обычный 3 3 4 2 3 2 3" xfId="7872"/>
    <cellStyle name="Обычный 3 3 4 2 3 2 3 2" xfId="17822"/>
    <cellStyle name="Обычный 3 3 4 2 3 2 3 2 2" xfId="47677"/>
    <cellStyle name="Обычный 3 3 4 2 3 2 3 3" xfId="27772"/>
    <cellStyle name="Обычный 3 3 4 2 3 2 3 3 2" xfId="57627"/>
    <cellStyle name="Обычный 3 3 4 2 3 2 3 4" xfId="37727"/>
    <cellStyle name="Обычный 3 3 4 2 3 2 4" xfId="11187"/>
    <cellStyle name="Обычный 3 3 4 2 3 2 4 2" xfId="41042"/>
    <cellStyle name="Обычный 3 3 4 2 3 2 5" xfId="21136"/>
    <cellStyle name="Обычный 3 3 4 2 3 2 5 2" xfId="50991"/>
    <cellStyle name="Обычный 3 3 4 2 3 2 6" xfId="31091"/>
    <cellStyle name="Обычный 3 3 4 2 3 3" xfId="4437"/>
    <cellStyle name="Обычный 3 3 4 2 3 3 2" xfId="14389"/>
    <cellStyle name="Обычный 3 3 4 2 3 3 2 2" xfId="44244"/>
    <cellStyle name="Обычный 3 3 4 2 3 3 3" xfId="24339"/>
    <cellStyle name="Обычный 3 3 4 2 3 3 3 2" xfId="54194"/>
    <cellStyle name="Обычный 3 3 4 2 3 3 4" xfId="34294"/>
    <cellStyle name="Обычный 3 3 4 2 3 4" xfId="7871"/>
    <cellStyle name="Обычный 3 3 4 2 3 4 2" xfId="17821"/>
    <cellStyle name="Обычный 3 3 4 2 3 4 2 2" xfId="47676"/>
    <cellStyle name="Обычный 3 3 4 2 3 4 3" xfId="27771"/>
    <cellStyle name="Обычный 3 3 4 2 3 4 3 2" xfId="57626"/>
    <cellStyle name="Обычный 3 3 4 2 3 4 4" xfId="37726"/>
    <cellStyle name="Обычный 3 3 4 2 3 5" xfId="11186"/>
    <cellStyle name="Обычный 3 3 4 2 3 5 2" xfId="41041"/>
    <cellStyle name="Обычный 3 3 4 2 3 6" xfId="21135"/>
    <cellStyle name="Обычный 3 3 4 2 3 6 2" xfId="50990"/>
    <cellStyle name="Обычный 3 3 4 2 3 7" xfId="31090"/>
    <cellStyle name="Обычный 3 3 4 2 4" xfId="1229"/>
    <cellStyle name="Обычный 3 3 4 2 4 2" xfId="5621"/>
    <cellStyle name="Обычный 3 3 4 2 4 2 2" xfId="15573"/>
    <cellStyle name="Обычный 3 3 4 2 4 2 2 2" xfId="45428"/>
    <cellStyle name="Обычный 3 3 4 2 4 2 3" xfId="25523"/>
    <cellStyle name="Обычный 3 3 4 2 4 2 3 2" xfId="55378"/>
    <cellStyle name="Обычный 3 3 4 2 4 2 4" xfId="35478"/>
    <cellStyle name="Обычный 3 3 4 2 4 3" xfId="7873"/>
    <cellStyle name="Обычный 3 3 4 2 4 3 2" xfId="17823"/>
    <cellStyle name="Обычный 3 3 4 2 4 3 2 2" xfId="47678"/>
    <cellStyle name="Обычный 3 3 4 2 4 3 3" xfId="27773"/>
    <cellStyle name="Обычный 3 3 4 2 4 3 3 2" xfId="57628"/>
    <cellStyle name="Обычный 3 3 4 2 4 3 4" xfId="37728"/>
    <cellStyle name="Обычный 3 3 4 2 4 4" xfId="11188"/>
    <cellStyle name="Обычный 3 3 4 2 4 4 2" xfId="41043"/>
    <cellStyle name="Обычный 3 3 4 2 4 5" xfId="21137"/>
    <cellStyle name="Обычный 3 3 4 2 4 5 2" xfId="50992"/>
    <cellStyle name="Обычный 3 3 4 2 4 6" xfId="31092"/>
    <cellStyle name="Обычный 3 3 4 2 5" xfId="3614"/>
    <cellStyle name="Обычный 3 3 4 2 5 2" xfId="13566"/>
    <cellStyle name="Обычный 3 3 4 2 5 2 2" xfId="43421"/>
    <cellStyle name="Обычный 3 3 4 2 5 3" xfId="23516"/>
    <cellStyle name="Обычный 3 3 4 2 5 3 2" xfId="53371"/>
    <cellStyle name="Обычный 3 3 4 2 5 4" xfId="33471"/>
    <cellStyle name="Обычный 3 3 4 2 6" xfId="7866"/>
    <cellStyle name="Обычный 3 3 4 2 6 2" xfId="17816"/>
    <cellStyle name="Обычный 3 3 4 2 6 2 2" xfId="47671"/>
    <cellStyle name="Обычный 3 3 4 2 6 3" xfId="27766"/>
    <cellStyle name="Обычный 3 3 4 2 6 3 2" xfId="57621"/>
    <cellStyle name="Обычный 3 3 4 2 6 4" xfId="37721"/>
    <cellStyle name="Обычный 3 3 4 2 7" xfId="11181"/>
    <cellStyle name="Обычный 3 3 4 2 7 2" xfId="41036"/>
    <cellStyle name="Обычный 3 3 4 2 8" xfId="21130"/>
    <cellStyle name="Обычный 3 3 4 2 8 2" xfId="50985"/>
    <cellStyle name="Обычный 3 3 4 2 9" xfId="31085"/>
    <cellStyle name="Обычный 3 3 4 3" xfId="1230"/>
    <cellStyle name="Обычный 3 3 4 3 2" xfId="1231"/>
    <cellStyle name="Обычный 3 3 4 3 2 2" xfId="1232"/>
    <cellStyle name="Обычный 3 3 4 3 2 2 2" xfId="1233"/>
    <cellStyle name="Обычный 3 3 4 3 2 2 2 2" xfId="5622"/>
    <cellStyle name="Обычный 3 3 4 3 2 2 2 2 2" xfId="15574"/>
    <cellStyle name="Обычный 3 3 4 3 2 2 2 2 2 2" xfId="45429"/>
    <cellStyle name="Обычный 3 3 4 3 2 2 2 2 3" xfId="25524"/>
    <cellStyle name="Обычный 3 3 4 3 2 2 2 2 3 2" xfId="55379"/>
    <cellStyle name="Обычный 3 3 4 3 2 2 2 2 4" xfId="35479"/>
    <cellStyle name="Обычный 3 3 4 3 2 2 2 3" xfId="7877"/>
    <cellStyle name="Обычный 3 3 4 3 2 2 2 3 2" xfId="17827"/>
    <cellStyle name="Обычный 3 3 4 3 2 2 2 3 2 2" xfId="47682"/>
    <cellStyle name="Обычный 3 3 4 3 2 2 2 3 3" xfId="27777"/>
    <cellStyle name="Обычный 3 3 4 3 2 2 2 3 3 2" xfId="57632"/>
    <cellStyle name="Обычный 3 3 4 3 2 2 2 3 4" xfId="37732"/>
    <cellStyle name="Обычный 3 3 4 3 2 2 2 4" xfId="11192"/>
    <cellStyle name="Обычный 3 3 4 3 2 2 2 4 2" xfId="41047"/>
    <cellStyle name="Обычный 3 3 4 3 2 2 2 5" xfId="21141"/>
    <cellStyle name="Обычный 3 3 4 3 2 2 2 5 2" xfId="50996"/>
    <cellStyle name="Обычный 3 3 4 3 2 2 2 6" xfId="31096"/>
    <cellStyle name="Обычный 3 3 4 3 2 2 3" xfId="4669"/>
    <cellStyle name="Обычный 3 3 4 3 2 2 3 2" xfId="14621"/>
    <cellStyle name="Обычный 3 3 4 3 2 2 3 2 2" xfId="44476"/>
    <cellStyle name="Обычный 3 3 4 3 2 2 3 3" xfId="24571"/>
    <cellStyle name="Обычный 3 3 4 3 2 2 3 3 2" xfId="54426"/>
    <cellStyle name="Обычный 3 3 4 3 2 2 3 4" xfId="34526"/>
    <cellStyle name="Обычный 3 3 4 3 2 2 4" xfId="7876"/>
    <cellStyle name="Обычный 3 3 4 3 2 2 4 2" xfId="17826"/>
    <cellStyle name="Обычный 3 3 4 3 2 2 4 2 2" xfId="47681"/>
    <cellStyle name="Обычный 3 3 4 3 2 2 4 3" xfId="27776"/>
    <cellStyle name="Обычный 3 3 4 3 2 2 4 3 2" xfId="57631"/>
    <cellStyle name="Обычный 3 3 4 3 2 2 4 4" xfId="37731"/>
    <cellStyle name="Обычный 3 3 4 3 2 2 5" xfId="11191"/>
    <cellStyle name="Обычный 3 3 4 3 2 2 5 2" xfId="41046"/>
    <cellStyle name="Обычный 3 3 4 3 2 2 6" xfId="21140"/>
    <cellStyle name="Обычный 3 3 4 3 2 2 6 2" xfId="50995"/>
    <cellStyle name="Обычный 3 3 4 3 2 2 7" xfId="31095"/>
    <cellStyle name="Обычный 3 3 4 3 2 3" xfId="1234"/>
    <cellStyle name="Обычный 3 3 4 3 2 3 2" xfId="5623"/>
    <cellStyle name="Обычный 3 3 4 3 2 3 2 2" xfId="15575"/>
    <cellStyle name="Обычный 3 3 4 3 2 3 2 2 2" xfId="45430"/>
    <cellStyle name="Обычный 3 3 4 3 2 3 2 3" xfId="25525"/>
    <cellStyle name="Обычный 3 3 4 3 2 3 2 3 2" xfId="55380"/>
    <cellStyle name="Обычный 3 3 4 3 2 3 2 4" xfId="35480"/>
    <cellStyle name="Обычный 3 3 4 3 2 3 3" xfId="7878"/>
    <cellStyle name="Обычный 3 3 4 3 2 3 3 2" xfId="17828"/>
    <cellStyle name="Обычный 3 3 4 3 2 3 3 2 2" xfId="47683"/>
    <cellStyle name="Обычный 3 3 4 3 2 3 3 3" xfId="27778"/>
    <cellStyle name="Обычный 3 3 4 3 2 3 3 3 2" xfId="57633"/>
    <cellStyle name="Обычный 3 3 4 3 2 3 3 4" xfId="37733"/>
    <cellStyle name="Обычный 3 3 4 3 2 3 4" xfId="11193"/>
    <cellStyle name="Обычный 3 3 4 3 2 3 4 2" xfId="41048"/>
    <cellStyle name="Обычный 3 3 4 3 2 3 5" xfId="21142"/>
    <cellStyle name="Обычный 3 3 4 3 2 3 5 2" xfId="50997"/>
    <cellStyle name="Обычный 3 3 4 3 2 3 6" xfId="31097"/>
    <cellStyle name="Обычный 3 3 4 3 2 4" xfId="3846"/>
    <cellStyle name="Обычный 3 3 4 3 2 4 2" xfId="13798"/>
    <cellStyle name="Обычный 3 3 4 3 2 4 2 2" xfId="43653"/>
    <cellStyle name="Обычный 3 3 4 3 2 4 3" xfId="23748"/>
    <cellStyle name="Обычный 3 3 4 3 2 4 3 2" xfId="53603"/>
    <cellStyle name="Обычный 3 3 4 3 2 4 4" xfId="33703"/>
    <cellStyle name="Обычный 3 3 4 3 2 5" xfId="7875"/>
    <cellStyle name="Обычный 3 3 4 3 2 5 2" xfId="17825"/>
    <cellStyle name="Обычный 3 3 4 3 2 5 2 2" xfId="47680"/>
    <cellStyle name="Обычный 3 3 4 3 2 5 3" xfId="27775"/>
    <cellStyle name="Обычный 3 3 4 3 2 5 3 2" xfId="57630"/>
    <cellStyle name="Обычный 3 3 4 3 2 5 4" xfId="37730"/>
    <cellStyle name="Обычный 3 3 4 3 2 6" xfId="11190"/>
    <cellStyle name="Обычный 3 3 4 3 2 6 2" xfId="41045"/>
    <cellStyle name="Обычный 3 3 4 3 2 7" xfId="21139"/>
    <cellStyle name="Обычный 3 3 4 3 2 7 2" xfId="50994"/>
    <cellStyle name="Обычный 3 3 4 3 2 8" xfId="31094"/>
    <cellStyle name="Обычный 3 3 4 3 3" xfId="1235"/>
    <cellStyle name="Обычный 3 3 4 3 3 2" xfId="1236"/>
    <cellStyle name="Обычный 3 3 4 3 3 2 2" xfId="5624"/>
    <cellStyle name="Обычный 3 3 4 3 3 2 2 2" xfId="15576"/>
    <cellStyle name="Обычный 3 3 4 3 3 2 2 2 2" xfId="45431"/>
    <cellStyle name="Обычный 3 3 4 3 3 2 2 3" xfId="25526"/>
    <cellStyle name="Обычный 3 3 4 3 3 2 2 3 2" xfId="55381"/>
    <cellStyle name="Обычный 3 3 4 3 3 2 2 4" xfId="35481"/>
    <cellStyle name="Обычный 3 3 4 3 3 2 3" xfId="7880"/>
    <cellStyle name="Обычный 3 3 4 3 3 2 3 2" xfId="17830"/>
    <cellStyle name="Обычный 3 3 4 3 3 2 3 2 2" xfId="47685"/>
    <cellStyle name="Обычный 3 3 4 3 3 2 3 3" xfId="27780"/>
    <cellStyle name="Обычный 3 3 4 3 3 2 3 3 2" xfId="57635"/>
    <cellStyle name="Обычный 3 3 4 3 3 2 3 4" xfId="37735"/>
    <cellStyle name="Обычный 3 3 4 3 3 2 4" xfId="11195"/>
    <cellStyle name="Обычный 3 3 4 3 3 2 4 2" xfId="41050"/>
    <cellStyle name="Обычный 3 3 4 3 3 2 5" xfId="21144"/>
    <cellStyle name="Обычный 3 3 4 3 3 2 5 2" xfId="50999"/>
    <cellStyle name="Обычный 3 3 4 3 3 2 6" xfId="31099"/>
    <cellStyle name="Обычный 3 3 4 3 3 3" xfId="4524"/>
    <cellStyle name="Обычный 3 3 4 3 3 3 2" xfId="14476"/>
    <cellStyle name="Обычный 3 3 4 3 3 3 2 2" xfId="44331"/>
    <cellStyle name="Обычный 3 3 4 3 3 3 3" xfId="24426"/>
    <cellStyle name="Обычный 3 3 4 3 3 3 3 2" xfId="54281"/>
    <cellStyle name="Обычный 3 3 4 3 3 3 4" xfId="34381"/>
    <cellStyle name="Обычный 3 3 4 3 3 4" xfId="7879"/>
    <cellStyle name="Обычный 3 3 4 3 3 4 2" xfId="17829"/>
    <cellStyle name="Обычный 3 3 4 3 3 4 2 2" xfId="47684"/>
    <cellStyle name="Обычный 3 3 4 3 3 4 3" xfId="27779"/>
    <cellStyle name="Обычный 3 3 4 3 3 4 3 2" xfId="57634"/>
    <cellStyle name="Обычный 3 3 4 3 3 4 4" xfId="37734"/>
    <cellStyle name="Обычный 3 3 4 3 3 5" xfId="11194"/>
    <cellStyle name="Обычный 3 3 4 3 3 5 2" xfId="41049"/>
    <cellStyle name="Обычный 3 3 4 3 3 6" xfId="21143"/>
    <cellStyle name="Обычный 3 3 4 3 3 6 2" xfId="50998"/>
    <cellStyle name="Обычный 3 3 4 3 3 7" xfId="31098"/>
    <cellStyle name="Обычный 3 3 4 3 4" xfId="1237"/>
    <cellStyle name="Обычный 3 3 4 3 4 2" xfId="5625"/>
    <cellStyle name="Обычный 3 3 4 3 4 2 2" xfId="15577"/>
    <cellStyle name="Обычный 3 3 4 3 4 2 2 2" xfId="45432"/>
    <cellStyle name="Обычный 3 3 4 3 4 2 3" xfId="25527"/>
    <cellStyle name="Обычный 3 3 4 3 4 2 3 2" xfId="55382"/>
    <cellStyle name="Обычный 3 3 4 3 4 2 4" xfId="35482"/>
    <cellStyle name="Обычный 3 3 4 3 4 3" xfId="7881"/>
    <cellStyle name="Обычный 3 3 4 3 4 3 2" xfId="17831"/>
    <cellStyle name="Обычный 3 3 4 3 4 3 2 2" xfId="47686"/>
    <cellStyle name="Обычный 3 3 4 3 4 3 3" xfId="27781"/>
    <cellStyle name="Обычный 3 3 4 3 4 3 3 2" xfId="57636"/>
    <cellStyle name="Обычный 3 3 4 3 4 3 4" xfId="37736"/>
    <cellStyle name="Обычный 3 3 4 3 4 4" xfId="11196"/>
    <cellStyle name="Обычный 3 3 4 3 4 4 2" xfId="41051"/>
    <cellStyle name="Обычный 3 3 4 3 4 5" xfId="21145"/>
    <cellStyle name="Обычный 3 3 4 3 4 5 2" xfId="51000"/>
    <cellStyle name="Обычный 3 3 4 3 4 6" xfId="31100"/>
    <cellStyle name="Обычный 3 3 4 3 5" xfId="3701"/>
    <cellStyle name="Обычный 3 3 4 3 5 2" xfId="13653"/>
    <cellStyle name="Обычный 3 3 4 3 5 2 2" xfId="43508"/>
    <cellStyle name="Обычный 3 3 4 3 5 3" xfId="23603"/>
    <cellStyle name="Обычный 3 3 4 3 5 3 2" xfId="53458"/>
    <cellStyle name="Обычный 3 3 4 3 5 4" xfId="33558"/>
    <cellStyle name="Обычный 3 3 4 3 6" xfId="7874"/>
    <cellStyle name="Обычный 3 3 4 3 6 2" xfId="17824"/>
    <cellStyle name="Обычный 3 3 4 3 6 2 2" xfId="47679"/>
    <cellStyle name="Обычный 3 3 4 3 6 3" xfId="27774"/>
    <cellStyle name="Обычный 3 3 4 3 6 3 2" xfId="57629"/>
    <cellStyle name="Обычный 3 3 4 3 6 4" xfId="37729"/>
    <cellStyle name="Обычный 3 3 4 3 7" xfId="11189"/>
    <cellStyle name="Обычный 3 3 4 3 7 2" xfId="41044"/>
    <cellStyle name="Обычный 3 3 4 3 8" xfId="21138"/>
    <cellStyle name="Обычный 3 3 4 3 8 2" xfId="50993"/>
    <cellStyle name="Обычный 3 3 4 3 9" xfId="31093"/>
    <cellStyle name="Обычный 3 3 4 4" xfId="1238"/>
    <cellStyle name="Обычный 3 3 4 4 2" xfId="1239"/>
    <cellStyle name="Обычный 3 3 4 4 2 2" xfId="1240"/>
    <cellStyle name="Обычный 3 3 4 4 2 2 2" xfId="5626"/>
    <cellStyle name="Обычный 3 3 4 4 2 2 2 2" xfId="15578"/>
    <cellStyle name="Обычный 3 3 4 4 2 2 2 2 2" xfId="45433"/>
    <cellStyle name="Обычный 3 3 4 4 2 2 2 3" xfId="25528"/>
    <cellStyle name="Обычный 3 3 4 4 2 2 2 3 2" xfId="55383"/>
    <cellStyle name="Обычный 3 3 4 4 2 2 2 4" xfId="35483"/>
    <cellStyle name="Обычный 3 3 4 4 2 2 3" xfId="7884"/>
    <cellStyle name="Обычный 3 3 4 4 2 2 3 2" xfId="17834"/>
    <cellStyle name="Обычный 3 3 4 4 2 2 3 2 2" xfId="47689"/>
    <cellStyle name="Обычный 3 3 4 4 2 2 3 3" xfId="27784"/>
    <cellStyle name="Обычный 3 3 4 4 2 2 3 3 2" xfId="57639"/>
    <cellStyle name="Обычный 3 3 4 4 2 2 3 4" xfId="37739"/>
    <cellStyle name="Обычный 3 3 4 4 2 2 4" xfId="11199"/>
    <cellStyle name="Обычный 3 3 4 4 2 2 4 2" xfId="41054"/>
    <cellStyle name="Обычный 3 3 4 4 2 2 5" xfId="21148"/>
    <cellStyle name="Обычный 3 3 4 4 2 2 5 2" xfId="51003"/>
    <cellStyle name="Обычный 3 3 4 4 2 2 6" xfId="31103"/>
    <cellStyle name="Обычный 3 3 4 4 2 3" xfId="4667"/>
    <cellStyle name="Обычный 3 3 4 4 2 3 2" xfId="14619"/>
    <cellStyle name="Обычный 3 3 4 4 2 3 2 2" xfId="44474"/>
    <cellStyle name="Обычный 3 3 4 4 2 3 3" xfId="24569"/>
    <cellStyle name="Обычный 3 3 4 4 2 3 3 2" xfId="54424"/>
    <cellStyle name="Обычный 3 3 4 4 2 3 4" xfId="34524"/>
    <cellStyle name="Обычный 3 3 4 4 2 4" xfId="7883"/>
    <cellStyle name="Обычный 3 3 4 4 2 4 2" xfId="17833"/>
    <cellStyle name="Обычный 3 3 4 4 2 4 2 2" xfId="47688"/>
    <cellStyle name="Обычный 3 3 4 4 2 4 3" xfId="27783"/>
    <cellStyle name="Обычный 3 3 4 4 2 4 3 2" xfId="57638"/>
    <cellStyle name="Обычный 3 3 4 4 2 4 4" xfId="37738"/>
    <cellStyle name="Обычный 3 3 4 4 2 5" xfId="11198"/>
    <cellStyle name="Обычный 3 3 4 4 2 5 2" xfId="41053"/>
    <cellStyle name="Обычный 3 3 4 4 2 6" xfId="21147"/>
    <cellStyle name="Обычный 3 3 4 4 2 6 2" xfId="51002"/>
    <cellStyle name="Обычный 3 3 4 4 2 7" xfId="31102"/>
    <cellStyle name="Обычный 3 3 4 4 3" xfId="1241"/>
    <cellStyle name="Обычный 3 3 4 4 3 2" xfId="5627"/>
    <cellStyle name="Обычный 3 3 4 4 3 2 2" xfId="15579"/>
    <cellStyle name="Обычный 3 3 4 4 3 2 2 2" xfId="45434"/>
    <cellStyle name="Обычный 3 3 4 4 3 2 3" xfId="25529"/>
    <cellStyle name="Обычный 3 3 4 4 3 2 3 2" xfId="55384"/>
    <cellStyle name="Обычный 3 3 4 4 3 2 4" xfId="35484"/>
    <cellStyle name="Обычный 3 3 4 4 3 3" xfId="7885"/>
    <cellStyle name="Обычный 3 3 4 4 3 3 2" xfId="17835"/>
    <cellStyle name="Обычный 3 3 4 4 3 3 2 2" xfId="47690"/>
    <cellStyle name="Обычный 3 3 4 4 3 3 3" xfId="27785"/>
    <cellStyle name="Обычный 3 3 4 4 3 3 3 2" xfId="57640"/>
    <cellStyle name="Обычный 3 3 4 4 3 3 4" xfId="37740"/>
    <cellStyle name="Обычный 3 3 4 4 3 4" xfId="11200"/>
    <cellStyle name="Обычный 3 3 4 4 3 4 2" xfId="41055"/>
    <cellStyle name="Обычный 3 3 4 4 3 5" xfId="21149"/>
    <cellStyle name="Обычный 3 3 4 4 3 5 2" xfId="51004"/>
    <cellStyle name="Обычный 3 3 4 4 3 6" xfId="31104"/>
    <cellStyle name="Обычный 3 3 4 4 4" xfId="3844"/>
    <cellStyle name="Обычный 3 3 4 4 4 2" xfId="13796"/>
    <cellStyle name="Обычный 3 3 4 4 4 2 2" xfId="43651"/>
    <cellStyle name="Обычный 3 3 4 4 4 3" xfId="23746"/>
    <cellStyle name="Обычный 3 3 4 4 4 3 2" xfId="53601"/>
    <cellStyle name="Обычный 3 3 4 4 4 4" xfId="33701"/>
    <cellStyle name="Обычный 3 3 4 4 5" xfId="7882"/>
    <cellStyle name="Обычный 3 3 4 4 5 2" xfId="17832"/>
    <cellStyle name="Обычный 3 3 4 4 5 2 2" xfId="47687"/>
    <cellStyle name="Обычный 3 3 4 4 5 3" xfId="27782"/>
    <cellStyle name="Обычный 3 3 4 4 5 3 2" xfId="57637"/>
    <cellStyle name="Обычный 3 3 4 4 5 4" xfId="37737"/>
    <cellStyle name="Обычный 3 3 4 4 6" xfId="11197"/>
    <cellStyle name="Обычный 3 3 4 4 6 2" xfId="41052"/>
    <cellStyle name="Обычный 3 3 4 4 7" xfId="21146"/>
    <cellStyle name="Обычный 3 3 4 4 7 2" xfId="51001"/>
    <cellStyle name="Обычный 3 3 4 4 8" xfId="31101"/>
    <cellStyle name="Обычный 3 3 4 5" xfId="1242"/>
    <cellStyle name="Обычный 3 3 4 5 2" xfId="1243"/>
    <cellStyle name="Обычный 3 3 4 5 2 2" xfId="1244"/>
    <cellStyle name="Обычный 3 3 4 5 2 2 2" xfId="5628"/>
    <cellStyle name="Обычный 3 3 4 5 2 2 2 2" xfId="15580"/>
    <cellStyle name="Обычный 3 3 4 5 2 2 2 2 2" xfId="45435"/>
    <cellStyle name="Обычный 3 3 4 5 2 2 2 3" xfId="25530"/>
    <cellStyle name="Обычный 3 3 4 5 2 2 2 3 2" xfId="55385"/>
    <cellStyle name="Обычный 3 3 4 5 2 2 2 4" xfId="35485"/>
    <cellStyle name="Обычный 3 3 4 5 2 2 3" xfId="7888"/>
    <cellStyle name="Обычный 3 3 4 5 2 2 3 2" xfId="17838"/>
    <cellStyle name="Обычный 3 3 4 5 2 2 3 2 2" xfId="47693"/>
    <cellStyle name="Обычный 3 3 4 5 2 2 3 3" xfId="27788"/>
    <cellStyle name="Обычный 3 3 4 5 2 2 3 3 2" xfId="57643"/>
    <cellStyle name="Обычный 3 3 4 5 2 2 3 4" xfId="37743"/>
    <cellStyle name="Обычный 3 3 4 5 2 2 4" xfId="11203"/>
    <cellStyle name="Обычный 3 3 4 5 2 2 4 2" xfId="41058"/>
    <cellStyle name="Обычный 3 3 4 5 2 2 5" xfId="21152"/>
    <cellStyle name="Обычный 3 3 4 5 2 2 5 2" xfId="51007"/>
    <cellStyle name="Обычный 3 3 4 5 2 2 6" xfId="31107"/>
    <cellStyle name="Обычный 3 3 4 5 2 3" xfId="4913"/>
    <cellStyle name="Обычный 3 3 4 5 2 3 2" xfId="14865"/>
    <cellStyle name="Обычный 3 3 4 5 2 3 2 2" xfId="44720"/>
    <cellStyle name="Обычный 3 3 4 5 2 3 3" xfId="24815"/>
    <cellStyle name="Обычный 3 3 4 5 2 3 3 2" xfId="54670"/>
    <cellStyle name="Обычный 3 3 4 5 2 3 4" xfId="34770"/>
    <cellStyle name="Обычный 3 3 4 5 2 4" xfId="7887"/>
    <cellStyle name="Обычный 3 3 4 5 2 4 2" xfId="17837"/>
    <cellStyle name="Обычный 3 3 4 5 2 4 2 2" xfId="47692"/>
    <cellStyle name="Обычный 3 3 4 5 2 4 3" xfId="27787"/>
    <cellStyle name="Обычный 3 3 4 5 2 4 3 2" xfId="57642"/>
    <cellStyle name="Обычный 3 3 4 5 2 4 4" xfId="37742"/>
    <cellStyle name="Обычный 3 3 4 5 2 5" xfId="11202"/>
    <cellStyle name="Обычный 3 3 4 5 2 5 2" xfId="41057"/>
    <cellStyle name="Обычный 3 3 4 5 2 6" xfId="21151"/>
    <cellStyle name="Обычный 3 3 4 5 2 6 2" xfId="51006"/>
    <cellStyle name="Обычный 3 3 4 5 2 7" xfId="31106"/>
    <cellStyle name="Обычный 3 3 4 5 3" xfId="1245"/>
    <cellStyle name="Обычный 3 3 4 5 3 2" xfId="5629"/>
    <cellStyle name="Обычный 3 3 4 5 3 2 2" xfId="15581"/>
    <cellStyle name="Обычный 3 3 4 5 3 2 2 2" xfId="45436"/>
    <cellStyle name="Обычный 3 3 4 5 3 2 3" xfId="25531"/>
    <cellStyle name="Обычный 3 3 4 5 3 2 3 2" xfId="55386"/>
    <cellStyle name="Обычный 3 3 4 5 3 2 4" xfId="35486"/>
    <cellStyle name="Обычный 3 3 4 5 3 3" xfId="7889"/>
    <cellStyle name="Обычный 3 3 4 5 3 3 2" xfId="17839"/>
    <cellStyle name="Обычный 3 3 4 5 3 3 2 2" xfId="47694"/>
    <cellStyle name="Обычный 3 3 4 5 3 3 3" xfId="27789"/>
    <cellStyle name="Обычный 3 3 4 5 3 3 3 2" xfId="57644"/>
    <cellStyle name="Обычный 3 3 4 5 3 3 4" xfId="37744"/>
    <cellStyle name="Обычный 3 3 4 5 3 4" xfId="11204"/>
    <cellStyle name="Обычный 3 3 4 5 3 4 2" xfId="41059"/>
    <cellStyle name="Обычный 3 3 4 5 3 5" xfId="21153"/>
    <cellStyle name="Обычный 3 3 4 5 3 5 2" xfId="51008"/>
    <cellStyle name="Обычный 3 3 4 5 3 6" xfId="31108"/>
    <cellStyle name="Обычный 3 3 4 5 4" xfId="4090"/>
    <cellStyle name="Обычный 3 3 4 5 4 2" xfId="14042"/>
    <cellStyle name="Обычный 3 3 4 5 4 2 2" xfId="43897"/>
    <cellStyle name="Обычный 3 3 4 5 4 3" xfId="23992"/>
    <cellStyle name="Обычный 3 3 4 5 4 3 2" xfId="53847"/>
    <cellStyle name="Обычный 3 3 4 5 4 4" xfId="33947"/>
    <cellStyle name="Обычный 3 3 4 5 5" xfId="7886"/>
    <cellStyle name="Обычный 3 3 4 5 5 2" xfId="17836"/>
    <cellStyle name="Обычный 3 3 4 5 5 2 2" xfId="47691"/>
    <cellStyle name="Обычный 3 3 4 5 5 3" xfId="27786"/>
    <cellStyle name="Обычный 3 3 4 5 5 3 2" xfId="57641"/>
    <cellStyle name="Обычный 3 3 4 5 5 4" xfId="37741"/>
    <cellStyle name="Обычный 3 3 4 5 6" xfId="11201"/>
    <cellStyle name="Обычный 3 3 4 5 6 2" xfId="41056"/>
    <cellStyle name="Обычный 3 3 4 5 7" xfId="21150"/>
    <cellStyle name="Обычный 3 3 4 5 7 2" xfId="51005"/>
    <cellStyle name="Обычный 3 3 4 5 8" xfId="31105"/>
    <cellStyle name="Обычный 3 3 4 6" xfId="1246"/>
    <cellStyle name="Обычный 3 3 4 6 2" xfId="1247"/>
    <cellStyle name="Обычный 3 3 4 6 2 2" xfId="1248"/>
    <cellStyle name="Обычный 3 3 4 6 2 2 2" xfId="5630"/>
    <cellStyle name="Обычный 3 3 4 6 2 2 2 2" xfId="15582"/>
    <cellStyle name="Обычный 3 3 4 6 2 2 2 2 2" xfId="45437"/>
    <cellStyle name="Обычный 3 3 4 6 2 2 2 3" xfId="25532"/>
    <cellStyle name="Обычный 3 3 4 6 2 2 2 3 2" xfId="55387"/>
    <cellStyle name="Обычный 3 3 4 6 2 2 2 4" xfId="35487"/>
    <cellStyle name="Обычный 3 3 4 6 2 2 3" xfId="7892"/>
    <cellStyle name="Обычный 3 3 4 6 2 2 3 2" xfId="17842"/>
    <cellStyle name="Обычный 3 3 4 6 2 2 3 2 2" xfId="47697"/>
    <cellStyle name="Обычный 3 3 4 6 2 2 3 3" xfId="27792"/>
    <cellStyle name="Обычный 3 3 4 6 2 2 3 3 2" xfId="57647"/>
    <cellStyle name="Обычный 3 3 4 6 2 2 3 4" xfId="37747"/>
    <cellStyle name="Обычный 3 3 4 6 2 2 4" xfId="11207"/>
    <cellStyle name="Обычный 3 3 4 6 2 2 4 2" xfId="41062"/>
    <cellStyle name="Обычный 3 3 4 6 2 2 5" xfId="21156"/>
    <cellStyle name="Обычный 3 3 4 6 2 2 5 2" xfId="51011"/>
    <cellStyle name="Обычный 3 3 4 6 2 2 6" xfId="31111"/>
    <cellStyle name="Обычный 3 3 4 6 2 3" xfId="5000"/>
    <cellStyle name="Обычный 3 3 4 6 2 3 2" xfId="14952"/>
    <cellStyle name="Обычный 3 3 4 6 2 3 2 2" xfId="44807"/>
    <cellStyle name="Обычный 3 3 4 6 2 3 3" xfId="24902"/>
    <cellStyle name="Обычный 3 3 4 6 2 3 3 2" xfId="54757"/>
    <cellStyle name="Обычный 3 3 4 6 2 3 4" xfId="34857"/>
    <cellStyle name="Обычный 3 3 4 6 2 4" xfId="7891"/>
    <cellStyle name="Обычный 3 3 4 6 2 4 2" xfId="17841"/>
    <cellStyle name="Обычный 3 3 4 6 2 4 2 2" xfId="47696"/>
    <cellStyle name="Обычный 3 3 4 6 2 4 3" xfId="27791"/>
    <cellStyle name="Обычный 3 3 4 6 2 4 3 2" xfId="57646"/>
    <cellStyle name="Обычный 3 3 4 6 2 4 4" xfId="37746"/>
    <cellStyle name="Обычный 3 3 4 6 2 5" xfId="11206"/>
    <cellStyle name="Обычный 3 3 4 6 2 5 2" xfId="41061"/>
    <cellStyle name="Обычный 3 3 4 6 2 6" xfId="21155"/>
    <cellStyle name="Обычный 3 3 4 6 2 6 2" xfId="51010"/>
    <cellStyle name="Обычный 3 3 4 6 2 7" xfId="31110"/>
    <cellStyle name="Обычный 3 3 4 6 3" xfId="1249"/>
    <cellStyle name="Обычный 3 3 4 6 3 2" xfId="5631"/>
    <cellStyle name="Обычный 3 3 4 6 3 2 2" xfId="15583"/>
    <cellStyle name="Обычный 3 3 4 6 3 2 2 2" xfId="45438"/>
    <cellStyle name="Обычный 3 3 4 6 3 2 3" xfId="25533"/>
    <cellStyle name="Обычный 3 3 4 6 3 2 3 2" xfId="55388"/>
    <cellStyle name="Обычный 3 3 4 6 3 2 4" xfId="35488"/>
    <cellStyle name="Обычный 3 3 4 6 3 3" xfId="7893"/>
    <cellStyle name="Обычный 3 3 4 6 3 3 2" xfId="17843"/>
    <cellStyle name="Обычный 3 3 4 6 3 3 2 2" xfId="47698"/>
    <cellStyle name="Обычный 3 3 4 6 3 3 3" xfId="27793"/>
    <cellStyle name="Обычный 3 3 4 6 3 3 3 2" xfId="57648"/>
    <cellStyle name="Обычный 3 3 4 6 3 3 4" xfId="37748"/>
    <cellStyle name="Обычный 3 3 4 6 3 4" xfId="11208"/>
    <cellStyle name="Обычный 3 3 4 6 3 4 2" xfId="41063"/>
    <cellStyle name="Обычный 3 3 4 6 3 5" xfId="21157"/>
    <cellStyle name="Обычный 3 3 4 6 3 5 2" xfId="51012"/>
    <cellStyle name="Обычный 3 3 4 6 3 6" xfId="31112"/>
    <cellStyle name="Обычный 3 3 4 6 4" xfId="4177"/>
    <cellStyle name="Обычный 3 3 4 6 4 2" xfId="14129"/>
    <cellStyle name="Обычный 3 3 4 6 4 2 2" xfId="43984"/>
    <cellStyle name="Обычный 3 3 4 6 4 3" xfId="24079"/>
    <cellStyle name="Обычный 3 3 4 6 4 3 2" xfId="53934"/>
    <cellStyle name="Обычный 3 3 4 6 4 4" xfId="34034"/>
    <cellStyle name="Обычный 3 3 4 6 5" xfId="7890"/>
    <cellStyle name="Обычный 3 3 4 6 5 2" xfId="17840"/>
    <cellStyle name="Обычный 3 3 4 6 5 2 2" xfId="47695"/>
    <cellStyle name="Обычный 3 3 4 6 5 3" xfId="27790"/>
    <cellStyle name="Обычный 3 3 4 6 5 3 2" xfId="57645"/>
    <cellStyle name="Обычный 3 3 4 6 5 4" xfId="37745"/>
    <cellStyle name="Обычный 3 3 4 6 6" xfId="11205"/>
    <cellStyle name="Обычный 3 3 4 6 6 2" xfId="41060"/>
    <cellStyle name="Обычный 3 3 4 6 7" xfId="21154"/>
    <cellStyle name="Обычный 3 3 4 6 7 2" xfId="51009"/>
    <cellStyle name="Обычный 3 3 4 6 8" xfId="31109"/>
    <cellStyle name="Обычный 3 3 4 7" xfId="1250"/>
    <cellStyle name="Обычный 3 3 4 7 2" xfId="1251"/>
    <cellStyle name="Обычный 3 3 4 7 2 2" xfId="5632"/>
    <cellStyle name="Обычный 3 3 4 7 2 2 2" xfId="15584"/>
    <cellStyle name="Обычный 3 3 4 7 2 2 2 2" xfId="45439"/>
    <cellStyle name="Обычный 3 3 4 7 2 2 3" xfId="25534"/>
    <cellStyle name="Обычный 3 3 4 7 2 2 3 2" xfId="55389"/>
    <cellStyle name="Обычный 3 3 4 7 2 2 4" xfId="35489"/>
    <cellStyle name="Обычный 3 3 4 7 2 3" xfId="7895"/>
    <cellStyle name="Обычный 3 3 4 7 2 3 2" xfId="17845"/>
    <cellStyle name="Обычный 3 3 4 7 2 3 2 2" xfId="47700"/>
    <cellStyle name="Обычный 3 3 4 7 2 3 3" xfId="27795"/>
    <cellStyle name="Обычный 3 3 4 7 2 3 3 2" xfId="57650"/>
    <cellStyle name="Обычный 3 3 4 7 2 3 4" xfId="37750"/>
    <cellStyle name="Обычный 3 3 4 7 2 4" xfId="11210"/>
    <cellStyle name="Обычный 3 3 4 7 2 4 2" xfId="41065"/>
    <cellStyle name="Обычный 3 3 4 7 2 5" xfId="21159"/>
    <cellStyle name="Обычный 3 3 4 7 2 5 2" xfId="51014"/>
    <cellStyle name="Обычный 3 3 4 7 2 6" xfId="31114"/>
    <cellStyle name="Обычный 3 3 4 7 3" xfId="4308"/>
    <cellStyle name="Обычный 3 3 4 7 3 2" xfId="14260"/>
    <cellStyle name="Обычный 3 3 4 7 3 2 2" xfId="44115"/>
    <cellStyle name="Обычный 3 3 4 7 3 3" xfId="24210"/>
    <cellStyle name="Обычный 3 3 4 7 3 3 2" xfId="54065"/>
    <cellStyle name="Обычный 3 3 4 7 3 4" xfId="34165"/>
    <cellStyle name="Обычный 3 3 4 7 4" xfId="7894"/>
    <cellStyle name="Обычный 3 3 4 7 4 2" xfId="17844"/>
    <cellStyle name="Обычный 3 3 4 7 4 2 2" xfId="47699"/>
    <cellStyle name="Обычный 3 3 4 7 4 3" xfId="27794"/>
    <cellStyle name="Обычный 3 3 4 7 4 3 2" xfId="57649"/>
    <cellStyle name="Обычный 3 3 4 7 4 4" xfId="37749"/>
    <cellStyle name="Обычный 3 3 4 7 5" xfId="11209"/>
    <cellStyle name="Обычный 3 3 4 7 5 2" xfId="41064"/>
    <cellStyle name="Обычный 3 3 4 7 6" xfId="21158"/>
    <cellStyle name="Обычный 3 3 4 7 6 2" xfId="51013"/>
    <cellStyle name="Обычный 3 3 4 7 7" xfId="31113"/>
    <cellStyle name="Обычный 3 3 4 8" xfId="1252"/>
    <cellStyle name="Обычный 3 3 4 8 2" xfId="5633"/>
    <cellStyle name="Обычный 3 3 4 8 2 2" xfId="15585"/>
    <cellStyle name="Обычный 3 3 4 8 2 2 2" xfId="45440"/>
    <cellStyle name="Обычный 3 3 4 8 2 3" xfId="25535"/>
    <cellStyle name="Обычный 3 3 4 8 2 3 2" xfId="55390"/>
    <cellStyle name="Обычный 3 3 4 8 2 4" xfId="35490"/>
    <cellStyle name="Обычный 3 3 4 8 3" xfId="7896"/>
    <cellStyle name="Обычный 3 3 4 8 3 2" xfId="17846"/>
    <cellStyle name="Обычный 3 3 4 8 3 2 2" xfId="47701"/>
    <cellStyle name="Обычный 3 3 4 8 3 3" xfId="27796"/>
    <cellStyle name="Обычный 3 3 4 8 3 3 2" xfId="57651"/>
    <cellStyle name="Обычный 3 3 4 8 3 4" xfId="37751"/>
    <cellStyle name="Обычный 3 3 4 8 4" xfId="11211"/>
    <cellStyle name="Обычный 3 3 4 8 4 2" xfId="41066"/>
    <cellStyle name="Обычный 3 3 4 8 5" xfId="21160"/>
    <cellStyle name="Обычный 3 3 4 8 5 2" xfId="51015"/>
    <cellStyle name="Обычный 3 3 4 8 6" xfId="31115"/>
    <cellStyle name="Обычный 3 3 4 9" xfId="3485"/>
    <cellStyle name="Обычный 3 3 4 9 2" xfId="13437"/>
    <cellStyle name="Обычный 3 3 4 9 2 2" xfId="43292"/>
    <cellStyle name="Обычный 3 3 4 9 3" xfId="23387"/>
    <cellStyle name="Обычный 3 3 4 9 3 2" xfId="53242"/>
    <cellStyle name="Обычный 3 3 4 9 4" xfId="33342"/>
    <cellStyle name="Обычный 3 3 5" xfId="1253"/>
    <cellStyle name="Обычный 3 3 5 2" xfId="1254"/>
    <cellStyle name="Обычный 3 3 5 2 2" xfId="1255"/>
    <cellStyle name="Обычный 3 3 5 2 2 2" xfId="1256"/>
    <cellStyle name="Обычный 3 3 5 2 2 2 2" xfId="5634"/>
    <cellStyle name="Обычный 3 3 5 2 2 2 2 2" xfId="15586"/>
    <cellStyle name="Обычный 3 3 5 2 2 2 2 2 2" xfId="45441"/>
    <cellStyle name="Обычный 3 3 5 2 2 2 2 3" xfId="25536"/>
    <cellStyle name="Обычный 3 3 5 2 2 2 2 3 2" xfId="55391"/>
    <cellStyle name="Обычный 3 3 5 2 2 2 2 4" xfId="35491"/>
    <cellStyle name="Обычный 3 3 5 2 2 2 3" xfId="7900"/>
    <cellStyle name="Обычный 3 3 5 2 2 2 3 2" xfId="17850"/>
    <cellStyle name="Обычный 3 3 5 2 2 2 3 2 2" xfId="47705"/>
    <cellStyle name="Обычный 3 3 5 2 2 2 3 3" xfId="27800"/>
    <cellStyle name="Обычный 3 3 5 2 2 2 3 3 2" xfId="57655"/>
    <cellStyle name="Обычный 3 3 5 2 2 2 3 4" xfId="37755"/>
    <cellStyle name="Обычный 3 3 5 2 2 2 4" xfId="11215"/>
    <cellStyle name="Обычный 3 3 5 2 2 2 4 2" xfId="41070"/>
    <cellStyle name="Обычный 3 3 5 2 2 2 5" xfId="21164"/>
    <cellStyle name="Обычный 3 3 5 2 2 2 5 2" xfId="51019"/>
    <cellStyle name="Обычный 3 3 5 2 2 2 6" xfId="31119"/>
    <cellStyle name="Обычный 3 3 5 2 2 3" xfId="4670"/>
    <cellStyle name="Обычный 3 3 5 2 2 3 2" xfId="14622"/>
    <cellStyle name="Обычный 3 3 5 2 2 3 2 2" xfId="44477"/>
    <cellStyle name="Обычный 3 3 5 2 2 3 3" xfId="24572"/>
    <cellStyle name="Обычный 3 3 5 2 2 3 3 2" xfId="54427"/>
    <cellStyle name="Обычный 3 3 5 2 2 3 4" xfId="34527"/>
    <cellStyle name="Обычный 3 3 5 2 2 4" xfId="7899"/>
    <cellStyle name="Обычный 3 3 5 2 2 4 2" xfId="17849"/>
    <cellStyle name="Обычный 3 3 5 2 2 4 2 2" xfId="47704"/>
    <cellStyle name="Обычный 3 3 5 2 2 4 3" xfId="27799"/>
    <cellStyle name="Обычный 3 3 5 2 2 4 3 2" xfId="57654"/>
    <cellStyle name="Обычный 3 3 5 2 2 4 4" xfId="37754"/>
    <cellStyle name="Обычный 3 3 5 2 2 5" xfId="11214"/>
    <cellStyle name="Обычный 3 3 5 2 2 5 2" xfId="41069"/>
    <cellStyle name="Обычный 3 3 5 2 2 6" xfId="21163"/>
    <cellStyle name="Обычный 3 3 5 2 2 6 2" xfId="51018"/>
    <cellStyle name="Обычный 3 3 5 2 2 7" xfId="31118"/>
    <cellStyle name="Обычный 3 3 5 2 3" xfId="1257"/>
    <cellStyle name="Обычный 3 3 5 2 3 2" xfId="5635"/>
    <cellStyle name="Обычный 3 3 5 2 3 2 2" xfId="15587"/>
    <cellStyle name="Обычный 3 3 5 2 3 2 2 2" xfId="45442"/>
    <cellStyle name="Обычный 3 3 5 2 3 2 3" xfId="25537"/>
    <cellStyle name="Обычный 3 3 5 2 3 2 3 2" xfId="55392"/>
    <cellStyle name="Обычный 3 3 5 2 3 2 4" xfId="35492"/>
    <cellStyle name="Обычный 3 3 5 2 3 3" xfId="7901"/>
    <cellStyle name="Обычный 3 3 5 2 3 3 2" xfId="17851"/>
    <cellStyle name="Обычный 3 3 5 2 3 3 2 2" xfId="47706"/>
    <cellStyle name="Обычный 3 3 5 2 3 3 3" xfId="27801"/>
    <cellStyle name="Обычный 3 3 5 2 3 3 3 2" xfId="57656"/>
    <cellStyle name="Обычный 3 3 5 2 3 3 4" xfId="37756"/>
    <cellStyle name="Обычный 3 3 5 2 3 4" xfId="11216"/>
    <cellStyle name="Обычный 3 3 5 2 3 4 2" xfId="41071"/>
    <cellStyle name="Обычный 3 3 5 2 3 5" xfId="21165"/>
    <cellStyle name="Обычный 3 3 5 2 3 5 2" xfId="51020"/>
    <cellStyle name="Обычный 3 3 5 2 3 6" xfId="31120"/>
    <cellStyle name="Обычный 3 3 5 2 4" xfId="3847"/>
    <cellStyle name="Обычный 3 3 5 2 4 2" xfId="13799"/>
    <cellStyle name="Обычный 3 3 5 2 4 2 2" xfId="43654"/>
    <cellStyle name="Обычный 3 3 5 2 4 3" xfId="23749"/>
    <cellStyle name="Обычный 3 3 5 2 4 3 2" xfId="53604"/>
    <cellStyle name="Обычный 3 3 5 2 4 4" xfId="33704"/>
    <cellStyle name="Обычный 3 3 5 2 5" xfId="7898"/>
    <cellStyle name="Обычный 3 3 5 2 5 2" xfId="17848"/>
    <cellStyle name="Обычный 3 3 5 2 5 2 2" xfId="47703"/>
    <cellStyle name="Обычный 3 3 5 2 5 3" xfId="27798"/>
    <cellStyle name="Обычный 3 3 5 2 5 3 2" xfId="57653"/>
    <cellStyle name="Обычный 3 3 5 2 5 4" xfId="37753"/>
    <cellStyle name="Обычный 3 3 5 2 6" xfId="11213"/>
    <cellStyle name="Обычный 3 3 5 2 6 2" xfId="41068"/>
    <cellStyle name="Обычный 3 3 5 2 7" xfId="21162"/>
    <cellStyle name="Обычный 3 3 5 2 7 2" xfId="51017"/>
    <cellStyle name="Обычный 3 3 5 2 8" xfId="31117"/>
    <cellStyle name="Обычный 3 3 5 3" xfId="1258"/>
    <cellStyle name="Обычный 3 3 5 3 2" xfId="1259"/>
    <cellStyle name="Обычный 3 3 5 3 2 2" xfId="5636"/>
    <cellStyle name="Обычный 3 3 5 3 2 2 2" xfId="15588"/>
    <cellStyle name="Обычный 3 3 5 3 2 2 2 2" xfId="45443"/>
    <cellStyle name="Обычный 3 3 5 3 2 2 3" xfId="25538"/>
    <cellStyle name="Обычный 3 3 5 3 2 2 3 2" xfId="55393"/>
    <cellStyle name="Обычный 3 3 5 3 2 2 4" xfId="35493"/>
    <cellStyle name="Обычный 3 3 5 3 2 3" xfId="7903"/>
    <cellStyle name="Обычный 3 3 5 3 2 3 2" xfId="17853"/>
    <cellStyle name="Обычный 3 3 5 3 2 3 2 2" xfId="47708"/>
    <cellStyle name="Обычный 3 3 5 3 2 3 3" xfId="27803"/>
    <cellStyle name="Обычный 3 3 5 3 2 3 3 2" xfId="57658"/>
    <cellStyle name="Обычный 3 3 5 3 2 3 4" xfId="37758"/>
    <cellStyle name="Обычный 3 3 5 3 2 4" xfId="11218"/>
    <cellStyle name="Обычный 3 3 5 3 2 4 2" xfId="41073"/>
    <cellStyle name="Обычный 3 3 5 3 2 5" xfId="21167"/>
    <cellStyle name="Обычный 3 3 5 3 2 5 2" xfId="51022"/>
    <cellStyle name="Обычный 3 3 5 3 2 6" xfId="31122"/>
    <cellStyle name="Обычный 3 3 5 3 3" xfId="4329"/>
    <cellStyle name="Обычный 3 3 5 3 3 2" xfId="14281"/>
    <cellStyle name="Обычный 3 3 5 3 3 2 2" xfId="44136"/>
    <cellStyle name="Обычный 3 3 5 3 3 3" xfId="24231"/>
    <cellStyle name="Обычный 3 3 5 3 3 3 2" xfId="54086"/>
    <cellStyle name="Обычный 3 3 5 3 3 4" xfId="34186"/>
    <cellStyle name="Обычный 3 3 5 3 4" xfId="7902"/>
    <cellStyle name="Обычный 3 3 5 3 4 2" xfId="17852"/>
    <cellStyle name="Обычный 3 3 5 3 4 2 2" xfId="47707"/>
    <cellStyle name="Обычный 3 3 5 3 4 3" xfId="27802"/>
    <cellStyle name="Обычный 3 3 5 3 4 3 2" xfId="57657"/>
    <cellStyle name="Обычный 3 3 5 3 4 4" xfId="37757"/>
    <cellStyle name="Обычный 3 3 5 3 5" xfId="11217"/>
    <cellStyle name="Обычный 3 3 5 3 5 2" xfId="41072"/>
    <cellStyle name="Обычный 3 3 5 3 6" xfId="21166"/>
    <cellStyle name="Обычный 3 3 5 3 6 2" xfId="51021"/>
    <cellStyle name="Обычный 3 3 5 3 7" xfId="31121"/>
    <cellStyle name="Обычный 3 3 5 4" xfId="1260"/>
    <cellStyle name="Обычный 3 3 5 4 2" xfId="5637"/>
    <cellStyle name="Обычный 3 3 5 4 2 2" xfId="15589"/>
    <cellStyle name="Обычный 3 3 5 4 2 2 2" xfId="45444"/>
    <cellStyle name="Обычный 3 3 5 4 2 3" xfId="25539"/>
    <cellStyle name="Обычный 3 3 5 4 2 3 2" xfId="55394"/>
    <cellStyle name="Обычный 3 3 5 4 2 4" xfId="35494"/>
    <cellStyle name="Обычный 3 3 5 4 3" xfId="7904"/>
    <cellStyle name="Обычный 3 3 5 4 3 2" xfId="17854"/>
    <cellStyle name="Обычный 3 3 5 4 3 2 2" xfId="47709"/>
    <cellStyle name="Обычный 3 3 5 4 3 3" xfId="27804"/>
    <cellStyle name="Обычный 3 3 5 4 3 3 2" xfId="57659"/>
    <cellStyle name="Обычный 3 3 5 4 3 4" xfId="37759"/>
    <cellStyle name="Обычный 3 3 5 4 4" xfId="11219"/>
    <cellStyle name="Обычный 3 3 5 4 4 2" xfId="41074"/>
    <cellStyle name="Обычный 3 3 5 4 5" xfId="21168"/>
    <cellStyle name="Обычный 3 3 5 4 5 2" xfId="51023"/>
    <cellStyle name="Обычный 3 3 5 4 6" xfId="31123"/>
    <cellStyle name="Обычный 3 3 5 5" xfId="3506"/>
    <cellStyle name="Обычный 3 3 5 5 2" xfId="13458"/>
    <cellStyle name="Обычный 3 3 5 5 2 2" xfId="43313"/>
    <cellStyle name="Обычный 3 3 5 5 3" xfId="23408"/>
    <cellStyle name="Обычный 3 3 5 5 3 2" xfId="53263"/>
    <cellStyle name="Обычный 3 3 5 5 4" xfId="33363"/>
    <cellStyle name="Обычный 3 3 5 6" xfId="7897"/>
    <cellStyle name="Обычный 3 3 5 6 2" xfId="17847"/>
    <cellStyle name="Обычный 3 3 5 6 2 2" xfId="47702"/>
    <cellStyle name="Обычный 3 3 5 6 3" xfId="27797"/>
    <cellStyle name="Обычный 3 3 5 6 3 2" xfId="57652"/>
    <cellStyle name="Обычный 3 3 5 6 4" xfId="37752"/>
    <cellStyle name="Обычный 3 3 5 7" xfId="11212"/>
    <cellStyle name="Обычный 3 3 5 7 2" xfId="41067"/>
    <cellStyle name="Обычный 3 3 5 8" xfId="21161"/>
    <cellStyle name="Обычный 3 3 5 8 2" xfId="51016"/>
    <cellStyle name="Обычный 3 3 5 9" xfId="31116"/>
    <cellStyle name="Обычный 3 3 6" xfId="1261"/>
    <cellStyle name="Обычный 3 3 6 2" xfId="1262"/>
    <cellStyle name="Обычный 3 3 6 2 2" xfId="1263"/>
    <cellStyle name="Обычный 3 3 6 2 2 2" xfId="1264"/>
    <cellStyle name="Обычный 3 3 6 2 2 2 2" xfId="5638"/>
    <cellStyle name="Обычный 3 3 6 2 2 2 2 2" xfId="15590"/>
    <cellStyle name="Обычный 3 3 6 2 2 2 2 2 2" xfId="45445"/>
    <cellStyle name="Обычный 3 3 6 2 2 2 2 3" xfId="25540"/>
    <cellStyle name="Обычный 3 3 6 2 2 2 2 3 2" xfId="55395"/>
    <cellStyle name="Обычный 3 3 6 2 2 2 2 4" xfId="35495"/>
    <cellStyle name="Обычный 3 3 6 2 2 2 3" xfId="7908"/>
    <cellStyle name="Обычный 3 3 6 2 2 2 3 2" xfId="17858"/>
    <cellStyle name="Обычный 3 3 6 2 2 2 3 2 2" xfId="47713"/>
    <cellStyle name="Обычный 3 3 6 2 2 2 3 3" xfId="27808"/>
    <cellStyle name="Обычный 3 3 6 2 2 2 3 3 2" xfId="57663"/>
    <cellStyle name="Обычный 3 3 6 2 2 2 3 4" xfId="37763"/>
    <cellStyle name="Обычный 3 3 6 2 2 2 4" xfId="11223"/>
    <cellStyle name="Обычный 3 3 6 2 2 2 4 2" xfId="41078"/>
    <cellStyle name="Обычный 3 3 6 2 2 2 5" xfId="21172"/>
    <cellStyle name="Обычный 3 3 6 2 2 2 5 2" xfId="51027"/>
    <cellStyle name="Обычный 3 3 6 2 2 2 6" xfId="31127"/>
    <cellStyle name="Обычный 3 3 6 2 2 3" xfId="4671"/>
    <cellStyle name="Обычный 3 3 6 2 2 3 2" xfId="14623"/>
    <cellStyle name="Обычный 3 3 6 2 2 3 2 2" xfId="44478"/>
    <cellStyle name="Обычный 3 3 6 2 2 3 3" xfId="24573"/>
    <cellStyle name="Обычный 3 3 6 2 2 3 3 2" xfId="54428"/>
    <cellStyle name="Обычный 3 3 6 2 2 3 4" xfId="34528"/>
    <cellStyle name="Обычный 3 3 6 2 2 4" xfId="7907"/>
    <cellStyle name="Обычный 3 3 6 2 2 4 2" xfId="17857"/>
    <cellStyle name="Обычный 3 3 6 2 2 4 2 2" xfId="47712"/>
    <cellStyle name="Обычный 3 3 6 2 2 4 3" xfId="27807"/>
    <cellStyle name="Обычный 3 3 6 2 2 4 3 2" xfId="57662"/>
    <cellStyle name="Обычный 3 3 6 2 2 4 4" xfId="37762"/>
    <cellStyle name="Обычный 3 3 6 2 2 5" xfId="11222"/>
    <cellStyle name="Обычный 3 3 6 2 2 5 2" xfId="41077"/>
    <cellStyle name="Обычный 3 3 6 2 2 6" xfId="21171"/>
    <cellStyle name="Обычный 3 3 6 2 2 6 2" xfId="51026"/>
    <cellStyle name="Обычный 3 3 6 2 2 7" xfId="31126"/>
    <cellStyle name="Обычный 3 3 6 2 3" xfId="1265"/>
    <cellStyle name="Обычный 3 3 6 2 3 2" xfId="5639"/>
    <cellStyle name="Обычный 3 3 6 2 3 2 2" xfId="15591"/>
    <cellStyle name="Обычный 3 3 6 2 3 2 2 2" xfId="45446"/>
    <cellStyle name="Обычный 3 3 6 2 3 2 3" xfId="25541"/>
    <cellStyle name="Обычный 3 3 6 2 3 2 3 2" xfId="55396"/>
    <cellStyle name="Обычный 3 3 6 2 3 2 4" xfId="35496"/>
    <cellStyle name="Обычный 3 3 6 2 3 3" xfId="7909"/>
    <cellStyle name="Обычный 3 3 6 2 3 3 2" xfId="17859"/>
    <cellStyle name="Обычный 3 3 6 2 3 3 2 2" xfId="47714"/>
    <cellStyle name="Обычный 3 3 6 2 3 3 3" xfId="27809"/>
    <cellStyle name="Обычный 3 3 6 2 3 3 3 2" xfId="57664"/>
    <cellStyle name="Обычный 3 3 6 2 3 3 4" xfId="37764"/>
    <cellStyle name="Обычный 3 3 6 2 3 4" xfId="11224"/>
    <cellStyle name="Обычный 3 3 6 2 3 4 2" xfId="41079"/>
    <cellStyle name="Обычный 3 3 6 2 3 5" xfId="21173"/>
    <cellStyle name="Обычный 3 3 6 2 3 5 2" xfId="51028"/>
    <cellStyle name="Обычный 3 3 6 2 3 6" xfId="31128"/>
    <cellStyle name="Обычный 3 3 6 2 4" xfId="3848"/>
    <cellStyle name="Обычный 3 3 6 2 4 2" xfId="13800"/>
    <cellStyle name="Обычный 3 3 6 2 4 2 2" xfId="43655"/>
    <cellStyle name="Обычный 3 3 6 2 4 3" xfId="23750"/>
    <cellStyle name="Обычный 3 3 6 2 4 3 2" xfId="53605"/>
    <cellStyle name="Обычный 3 3 6 2 4 4" xfId="33705"/>
    <cellStyle name="Обычный 3 3 6 2 5" xfId="7906"/>
    <cellStyle name="Обычный 3 3 6 2 5 2" xfId="17856"/>
    <cellStyle name="Обычный 3 3 6 2 5 2 2" xfId="47711"/>
    <cellStyle name="Обычный 3 3 6 2 5 3" xfId="27806"/>
    <cellStyle name="Обычный 3 3 6 2 5 3 2" xfId="57661"/>
    <cellStyle name="Обычный 3 3 6 2 5 4" xfId="37761"/>
    <cellStyle name="Обычный 3 3 6 2 6" xfId="11221"/>
    <cellStyle name="Обычный 3 3 6 2 6 2" xfId="41076"/>
    <cellStyle name="Обычный 3 3 6 2 7" xfId="21170"/>
    <cellStyle name="Обычный 3 3 6 2 7 2" xfId="51025"/>
    <cellStyle name="Обычный 3 3 6 2 8" xfId="31125"/>
    <cellStyle name="Обычный 3 3 6 3" xfId="1266"/>
    <cellStyle name="Обычный 3 3 6 3 2" xfId="1267"/>
    <cellStyle name="Обычный 3 3 6 3 2 2" xfId="5640"/>
    <cellStyle name="Обычный 3 3 6 3 2 2 2" xfId="15592"/>
    <cellStyle name="Обычный 3 3 6 3 2 2 2 2" xfId="45447"/>
    <cellStyle name="Обычный 3 3 6 3 2 2 3" xfId="25542"/>
    <cellStyle name="Обычный 3 3 6 3 2 2 3 2" xfId="55397"/>
    <cellStyle name="Обычный 3 3 6 3 2 2 4" xfId="35497"/>
    <cellStyle name="Обычный 3 3 6 3 2 3" xfId="7911"/>
    <cellStyle name="Обычный 3 3 6 3 2 3 2" xfId="17861"/>
    <cellStyle name="Обычный 3 3 6 3 2 3 2 2" xfId="47716"/>
    <cellStyle name="Обычный 3 3 6 3 2 3 3" xfId="27811"/>
    <cellStyle name="Обычный 3 3 6 3 2 3 3 2" xfId="57666"/>
    <cellStyle name="Обычный 3 3 6 3 2 3 4" xfId="37766"/>
    <cellStyle name="Обычный 3 3 6 3 2 4" xfId="11226"/>
    <cellStyle name="Обычный 3 3 6 3 2 4 2" xfId="41081"/>
    <cellStyle name="Обычный 3 3 6 3 2 5" xfId="21175"/>
    <cellStyle name="Обычный 3 3 6 3 2 5 2" xfId="51030"/>
    <cellStyle name="Обычный 3 3 6 3 2 6" xfId="31130"/>
    <cellStyle name="Обычный 3 3 6 3 3" xfId="4352"/>
    <cellStyle name="Обычный 3 3 6 3 3 2" xfId="14304"/>
    <cellStyle name="Обычный 3 3 6 3 3 2 2" xfId="44159"/>
    <cellStyle name="Обычный 3 3 6 3 3 3" xfId="24254"/>
    <cellStyle name="Обычный 3 3 6 3 3 3 2" xfId="54109"/>
    <cellStyle name="Обычный 3 3 6 3 3 4" xfId="34209"/>
    <cellStyle name="Обычный 3 3 6 3 4" xfId="7910"/>
    <cellStyle name="Обычный 3 3 6 3 4 2" xfId="17860"/>
    <cellStyle name="Обычный 3 3 6 3 4 2 2" xfId="47715"/>
    <cellStyle name="Обычный 3 3 6 3 4 3" xfId="27810"/>
    <cellStyle name="Обычный 3 3 6 3 4 3 2" xfId="57665"/>
    <cellStyle name="Обычный 3 3 6 3 4 4" xfId="37765"/>
    <cellStyle name="Обычный 3 3 6 3 5" xfId="11225"/>
    <cellStyle name="Обычный 3 3 6 3 5 2" xfId="41080"/>
    <cellStyle name="Обычный 3 3 6 3 6" xfId="21174"/>
    <cellStyle name="Обычный 3 3 6 3 6 2" xfId="51029"/>
    <cellStyle name="Обычный 3 3 6 3 7" xfId="31129"/>
    <cellStyle name="Обычный 3 3 6 4" xfId="1268"/>
    <cellStyle name="Обычный 3 3 6 4 2" xfId="5641"/>
    <cellStyle name="Обычный 3 3 6 4 2 2" xfId="15593"/>
    <cellStyle name="Обычный 3 3 6 4 2 2 2" xfId="45448"/>
    <cellStyle name="Обычный 3 3 6 4 2 3" xfId="25543"/>
    <cellStyle name="Обычный 3 3 6 4 2 3 2" xfId="55398"/>
    <cellStyle name="Обычный 3 3 6 4 2 4" xfId="35498"/>
    <cellStyle name="Обычный 3 3 6 4 3" xfId="7912"/>
    <cellStyle name="Обычный 3 3 6 4 3 2" xfId="17862"/>
    <cellStyle name="Обычный 3 3 6 4 3 2 2" xfId="47717"/>
    <cellStyle name="Обычный 3 3 6 4 3 3" xfId="27812"/>
    <cellStyle name="Обычный 3 3 6 4 3 3 2" xfId="57667"/>
    <cellStyle name="Обычный 3 3 6 4 3 4" xfId="37767"/>
    <cellStyle name="Обычный 3 3 6 4 4" xfId="11227"/>
    <cellStyle name="Обычный 3 3 6 4 4 2" xfId="41082"/>
    <cellStyle name="Обычный 3 3 6 4 5" xfId="21176"/>
    <cellStyle name="Обычный 3 3 6 4 5 2" xfId="51031"/>
    <cellStyle name="Обычный 3 3 6 4 6" xfId="31131"/>
    <cellStyle name="Обычный 3 3 6 5" xfId="3529"/>
    <cellStyle name="Обычный 3 3 6 5 2" xfId="13481"/>
    <cellStyle name="Обычный 3 3 6 5 2 2" xfId="43336"/>
    <cellStyle name="Обычный 3 3 6 5 3" xfId="23431"/>
    <cellStyle name="Обычный 3 3 6 5 3 2" xfId="53286"/>
    <cellStyle name="Обычный 3 3 6 5 4" xfId="33386"/>
    <cellStyle name="Обычный 3 3 6 6" xfId="7905"/>
    <cellStyle name="Обычный 3 3 6 6 2" xfId="17855"/>
    <cellStyle name="Обычный 3 3 6 6 2 2" xfId="47710"/>
    <cellStyle name="Обычный 3 3 6 6 3" xfId="27805"/>
    <cellStyle name="Обычный 3 3 6 6 3 2" xfId="57660"/>
    <cellStyle name="Обычный 3 3 6 6 4" xfId="37760"/>
    <cellStyle name="Обычный 3 3 6 7" xfId="11220"/>
    <cellStyle name="Обычный 3 3 6 7 2" xfId="41075"/>
    <cellStyle name="Обычный 3 3 6 8" xfId="21169"/>
    <cellStyle name="Обычный 3 3 6 8 2" xfId="51024"/>
    <cellStyle name="Обычный 3 3 6 9" xfId="31124"/>
    <cellStyle name="Обычный 3 3 7" xfId="1269"/>
    <cellStyle name="Обычный 3 3 7 2" xfId="1270"/>
    <cellStyle name="Обычный 3 3 7 2 2" xfId="1271"/>
    <cellStyle name="Обычный 3 3 7 2 2 2" xfId="1272"/>
    <cellStyle name="Обычный 3 3 7 2 2 2 2" xfId="5642"/>
    <cellStyle name="Обычный 3 3 7 2 2 2 2 2" xfId="15594"/>
    <cellStyle name="Обычный 3 3 7 2 2 2 2 2 2" xfId="45449"/>
    <cellStyle name="Обычный 3 3 7 2 2 2 2 3" xfId="25544"/>
    <cellStyle name="Обычный 3 3 7 2 2 2 2 3 2" xfId="55399"/>
    <cellStyle name="Обычный 3 3 7 2 2 2 2 4" xfId="35499"/>
    <cellStyle name="Обычный 3 3 7 2 2 2 3" xfId="7916"/>
    <cellStyle name="Обычный 3 3 7 2 2 2 3 2" xfId="17866"/>
    <cellStyle name="Обычный 3 3 7 2 2 2 3 2 2" xfId="47721"/>
    <cellStyle name="Обычный 3 3 7 2 2 2 3 3" xfId="27816"/>
    <cellStyle name="Обычный 3 3 7 2 2 2 3 3 2" xfId="57671"/>
    <cellStyle name="Обычный 3 3 7 2 2 2 3 4" xfId="37771"/>
    <cellStyle name="Обычный 3 3 7 2 2 2 4" xfId="11231"/>
    <cellStyle name="Обычный 3 3 7 2 2 2 4 2" xfId="41086"/>
    <cellStyle name="Обычный 3 3 7 2 2 2 5" xfId="21180"/>
    <cellStyle name="Обычный 3 3 7 2 2 2 5 2" xfId="51035"/>
    <cellStyle name="Обычный 3 3 7 2 2 2 6" xfId="31135"/>
    <cellStyle name="Обычный 3 3 7 2 2 3" xfId="4672"/>
    <cellStyle name="Обычный 3 3 7 2 2 3 2" xfId="14624"/>
    <cellStyle name="Обычный 3 3 7 2 2 3 2 2" xfId="44479"/>
    <cellStyle name="Обычный 3 3 7 2 2 3 3" xfId="24574"/>
    <cellStyle name="Обычный 3 3 7 2 2 3 3 2" xfId="54429"/>
    <cellStyle name="Обычный 3 3 7 2 2 3 4" xfId="34529"/>
    <cellStyle name="Обычный 3 3 7 2 2 4" xfId="7915"/>
    <cellStyle name="Обычный 3 3 7 2 2 4 2" xfId="17865"/>
    <cellStyle name="Обычный 3 3 7 2 2 4 2 2" xfId="47720"/>
    <cellStyle name="Обычный 3 3 7 2 2 4 3" xfId="27815"/>
    <cellStyle name="Обычный 3 3 7 2 2 4 3 2" xfId="57670"/>
    <cellStyle name="Обычный 3 3 7 2 2 4 4" xfId="37770"/>
    <cellStyle name="Обычный 3 3 7 2 2 5" xfId="11230"/>
    <cellStyle name="Обычный 3 3 7 2 2 5 2" xfId="41085"/>
    <cellStyle name="Обычный 3 3 7 2 2 6" xfId="21179"/>
    <cellStyle name="Обычный 3 3 7 2 2 6 2" xfId="51034"/>
    <cellStyle name="Обычный 3 3 7 2 2 7" xfId="31134"/>
    <cellStyle name="Обычный 3 3 7 2 3" xfId="1273"/>
    <cellStyle name="Обычный 3 3 7 2 3 2" xfId="5643"/>
    <cellStyle name="Обычный 3 3 7 2 3 2 2" xfId="15595"/>
    <cellStyle name="Обычный 3 3 7 2 3 2 2 2" xfId="45450"/>
    <cellStyle name="Обычный 3 3 7 2 3 2 3" xfId="25545"/>
    <cellStyle name="Обычный 3 3 7 2 3 2 3 2" xfId="55400"/>
    <cellStyle name="Обычный 3 3 7 2 3 2 4" xfId="35500"/>
    <cellStyle name="Обычный 3 3 7 2 3 3" xfId="7917"/>
    <cellStyle name="Обычный 3 3 7 2 3 3 2" xfId="17867"/>
    <cellStyle name="Обычный 3 3 7 2 3 3 2 2" xfId="47722"/>
    <cellStyle name="Обычный 3 3 7 2 3 3 3" xfId="27817"/>
    <cellStyle name="Обычный 3 3 7 2 3 3 3 2" xfId="57672"/>
    <cellStyle name="Обычный 3 3 7 2 3 3 4" xfId="37772"/>
    <cellStyle name="Обычный 3 3 7 2 3 4" xfId="11232"/>
    <cellStyle name="Обычный 3 3 7 2 3 4 2" xfId="41087"/>
    <cellStyle name="Обычный 3 3 7 2 3 5" xfId="21181"/>
    <cellStyle name="Обычный 3 3 7 2 3 5 2" xfId="51036"/>
    <cellStyle name="Обычный 3 3 7 2 3 6" xfId="31136"/>
    <cellStyle name="Обычный 3 3 7 2 4" xfId="3849"/>
    <cellStyle name="Обычный 3 3 7 2 4 2" xfId="13801"/>
    <cellStyle name="Обычный 3 3 7 2 4 2 2" xfId="43656"/>
    <cellStyle name="Обычный 3 3 7 2 4 3" xfId="23751"/>
    <cellStyle name="Обычный 3 3 7 2 4 3 2" xfId="53606"/>
    <cellStyle name="Обычный 3 3 7 2 4 4" xfId="33706"/>
    <cellStyle name="Обычный 3 3 7 2 5" xfId="7914"/>
    <cellStyle name="Обычный 3 3 7 2 5 2" xfId="17864"/>
    <cellStyle name="Обычный 3 3 7 2 5 2 2" xfId="47719"/>
    <cellStyle name="Обычный 3 3 7 2 5 3" xfId="27814"/>
    <cellStyle name="Обычный 3 3 7 2 5 3 2" xfId="57669"/>
    <cellStyle name="Обычный 3 3 7 2 5 4" xfId="37769"/>
    <cellStyle name="Обычный 3 3 7 2 6" xfId="11229"/>
    <cellStyle name="Обычный 3 3 7 2 6 2" xfId="41084"/>
    <cellStyle name="Обычный 3 3 7 2 7" xfId="21178"/>
    <cellStyle name="Обычный 3 3 7 2 7 2" xfId="51033"/>
    <cellStyle name="Обычный 3 3 7 2 8" xfId="31133"/>
    <cellStyle name="Обычный 3 3 7 3" xfId="1274"/>
    <cellStyle name="Обычный 3 3 7 3 2" xfId="1275"/>
    <cellStyle name="Обычный 3 3 7 3 2 2" xfId="5644"/>
    <cellStyle name="Обычный 3 3 7 3 2 2 2" xfId="15596"/>
    <cellStyle name="Обычный 3 3 7 3 2 2 2 2" xfId="45451"/>
    <cellStyle name="Обычный 3 3 7 3 2 2 3" xfId="25546"/>
    <cellStyle name="Обычный 3 3 7 3 2 2 3 2" xfId="55401"/>
    <cellStyle name="Обычный 3 3 7 3 2 2 4" xfId="35501"/>
    <cellStyle name="Обычный 3 3 7 3 2 3" xfId="7919"/>
    <cellStyle name="Обычный 3 3 7 3 2 3 2" xfId="17869"/>
    <cellStyle name="Обычный 3 3 7 3 2 3 2 2" xfId="47724"/>
    <cellStyle name="Обычный 3 3 7 3 2 3 3" xfId="27819"/>
    <cellStyle name="Обычный 3 3 7 3 2 3 3 2" xfId="57674"/>
    <cellStyle name="Обычный 3 3 7 3 2 3 4" xfId="37774"/>
    <cellStyle name="Обычный 3 3 7 3 2 4" xfId="11234"/>
    <cellStyle name="Обычный 3 3 7 3 2 4 2" xfId="41089"/>
    <cellStyle name="Обычный 3 3 7 3 2 5" xfId="21183"/>
    <cellStyle name="Обычный 3 3 7 3 2 5 2" xfId="51038"/>
    <cellStyle name="Обычный 3 3 7 3 2 6" xfId="31138"/>
    <cellStyle name="Обычный 3 3 7 3 3" xfId="4373"/>
    <cellStyle name="Обычный 3 3 7 3 3 2" xfId="14325"/>
    <cellStyle name="Обычный 3 3 7 3 3 2 2" xfId="44180"/>
    <cellStyle name="Обычный 3 3 7 3 3 3" xfId="24275"/>
    <cellStyle name="Обычный 3 3 7 3 3 3 2" xfId="54130"/>
    <cellStyle name="Обычный 3 3 7 3 3 4" xfId="34230"/>
    <cellStyle name="Обычный 3 3 7 3 4" xfId="7918"/>
    <cellStyle name="Обычный 3 3 7 3 4 2" xfId="17868"/>
    <cellStyle name="Обычный 3 3 7 3 4 2 2" xfId="47723"/>
    <cellStyle name="Обычный 3 3 7 3 4 3" xfId="27818"/>
    <cellStyle name="Обычный 3 3 7 3 4 3 2" xfId="57673"/>
    <cellStyle name="Обычный 3 3 7 3 4 4" xfId="37773"/>
    <cellStyle name="Обычный 3 3 7 3 5" xfId="11233"/>
    <cellStyle name="Обычный 3 3 7 3 5 2" xfId="41088"/>
    <cellStyle name="Обычный 3 3 7 3 6" xfId="21182"/>
    <cellStyle name="Обычный 3 3 7 3 6 2" xfId="51037"/>
    <cellStyle name="Обычный 3 3 7 3 7" xfId="31137"/>
    <cellStyle name="Обычный 3 3 7 4" xfId="1276"/>
    <cellStyle name="Обычный 3 3 7 4 2" xfId="5645"/>
    <cellStyle name="Обычный 3 3 7 4 2 2" xfId="15597"/>
    <cellStyle name="Обычный 3 3 7 4 2 2 2" xfId="45452"/>
    <cellStyle name="Обычный 3 3 7 4 2 3" xfId="25547"/>
    <cellStyle name="Обычный 3 3 7 4 2 3 2" xfId="55402"/>
    <cellStyle name="Обычный 3 3 7 4 2 4" xfId="35502"/>
    <cellStyle name="Обычный 3 3 7 4 3" xfId="7920"/>
    <cellStyle name="Обычный 3 3 7 4 3 2" xfId="17870"/>
    <cellStyle name="Обычный 3 3 7 4 3 2 2" xfId="47725"/>
    <cellStyle name="Обычный 3 3 7 4 3 3" xfId="27820"/>
    <cellStyle name="Обычный 3 3 7 4 3 3 2" xfId="57675"/>
    <cellStyle name="Обычный 3 3 7 4 3 4" xfId="37775"/>
    <cellStyle name="Обычный 3 3 7 4 4" xfId="11235"/>
    <cellStyle name="Обычный 3 3 7 4 4 2" xfId="41090"/>
    <cellStyle name="Обычный 3 3 7 4 5" xfId="21184"/>
    <cellStyle name="Обычный 3 3 7 4 5 2" xfId="51039"/>
    <cellStyle name="Обычный 3 3 7 4 6" xfId="31139"/>
    <cellStyle name="Обычный 3 3 7 5" xfId="3550"/>
    <cellStyle name="Обычный 3 3 7 5 2" xfId="13502"/>
    <cellStyle name="Обычный 3 3 7 5 2 2" xfId="43357"/>
    <cellStyle name="Обычный 3 3 7 5 3" xfId="23452"/>
    <cellStyle name="Обычный 3 3 7 5 3 2" xfId="53307"/>
    <cellStyle name="Обычный 3 3 7 5 4" xfId="33407"/>
    <cellStyle name="Обычный 3 3 7 6" xfId="7913"/>
    <cellStyle name="Обычный 3 3 7 6 2" xfId="17863"/>
    <cellStyle name="Обычный 3 3 7 6 2 2" xfId="47718"/>
    <cellStyle name="Обычный 3 3 7 6 3" xfId="27813"/>
    <cellStyle name="Обычный 3 3 7 6 3 2" xfId="57668"/>
    <cellStyle name="Обычный 3 3 7 6 4" xfId="37768"/>
    <cellStyle name="Обычный 3 3 7 7" xfId="11228"/>
    <cellStyle name="Обычный 3 3 7 7 2" xfId="41083"/>
    <cellStyle name="Обычный 3 3 7 8" xfId="21177"/>
    <cellStyle name="Обычный 3 3 7 8 2" xfId="51032"/>
    <cellStyle name="Обычный 3 3 7 9" xfId="31132"/>
    <cellStyle name="Обычный 3 3 8" xfId="1277"/>
    <cellStyle name="Обычный 3 3 8 2" xfId="1278"/>
    <cellStyle name="Обычный 3 3 8 2 2" xfId="1279"/>
    <cellStyle name="Обычный 3 3 8 2 2 2" xfId="1280"/>
    <cellStyle name="Обычный 3 3 8 2 2 2 2" xfId="5646"/>
    <cellStyle name="Обычный 3 3 8 2 2 2 2 2" xfId="15598"/>
    <cellStyle name="Обычный 3 3 8 2 2 2 2 2 2" xfId="45453"/>
    <cellStyle name="Обычный 3 3 8 2 2 2 2 3" xfId="25548"/>
    <cellStyle name="Обычный 3 3 8 2 2 2 2 3 2" xfId="55403"/>
    <cellStyle name="Обычный 3 3 8 2 2 2 2 4" xfId="35503"/>
    <cellStyle name="Обычный 3 3 8 2 2 2 3" xfId="7924"/>
    <cellStyle name="Обычный 3 3 8 2 2 2 3 2" xfId="17874"/>
    <cellStyle name="Обычный 3 3 8 2 2 2 3 2 2" xfId="47729"/>
    <cellStyle name="Обычный 3 3 8 2 2 2 3 3" xfId="27824"/>
    <cellStyle name="Обычный 3 3 8 2 2 2 3 3 2" xfId="57679"/>
    <cellStyle name="Обычный 3 3 8 2 2 2 3 4" xfId="37779"/>
    <cellStyle name="Обычный 3 3 8 2 2 2 4" xfId="11239"/>
    <cellStyle name="Обычный 3 3 8 2 2 2 4 2" xfId="41094"/>
    <cellStyle name="Обычный 3 3 8 2 2 2 5" xfId="21188"/>
    <cellStyle name="Обычный 3 3 8 2 2 2 5 2" xfId="51043"/>
    <cellStyle name="Обычный 3 3 8 2 2 2 6" xfId="31143"/>
    <cellStyle name="Обычный 3 3 8 2 2 3" xfId="4673"/>
    <cellStyle name="Обычный 3 3 8 2 2 3 2" xfId="14625"/>
    <cellStyle name="Обычный 3 3 8 2 2 3 2 2" xfId="44480"/>
    <cellStyle name="Обычный 3 3 8 2 2 3 3" xfId="24575"/>
    <cellStyle name="Обычный 3 3 8 2 2 3 3 2" xfId="54430"/>
    <cellStyle name="Обычный 3 3 8 2 2 3 4" xfId="34530"/>
    <cellStyle name="Обычный 3 3 8 2 2 4" xfId="7923"/>
    <cellStyle name="Обычный 3 3 8 2 2 4 2" xfId="17873"/>
    <cellStyle name="Обычный 3 3 8 2 2 4 2 2" xfId="47728"/>
    <cellStyle name="Обычный 3 3 8 2 2 4 3" xfId="27823"/>
    <cellStyle name="Обычный 3 3 8 2 2 4 3 2" xfId="57678"/>
    <cellStyle name="Обычный 3 3 8 2 2 4 4" xfId="37778"/>
    <cellStyle name="Обычный 3 3 8 2 2 5" xfId="11238"/>
    <cellStyle name="Обычный 3 3 8 2 2 5 2" xfId="41093"/>
    <cellStyle name="Обычный 3 3 8 2 2 6" xfId="21187"/>
    <cellStyle name="Обычный 3 3 8 2 2 6 2" xfId="51042"/>
    <cellStyle name="Обычный 3 3 8 2 2 7" xfId="31142"/>
    <cellStyle name="Обычный 3 3 8 2 3" xfId="1281"/>
    <cellStyle name="Обычный 3 3 8 2 3 2" xfId="5647"/>
    <cellStyle name="Обычный 3 3 8 2 3 2 2" xfId="15599"/>
    <cellStyle name="Обычный 3 3 8 2 3 2 2 2" xfId="45454"/>
    <cellStyle name="Обычный 3 3 8 2 3 2 3" xfId="25549"/>
    <cellStyle name="Обычный 3 3 8 2 3 2 3 2" xfId="55404"/>
    <cellStyle name="Обычный 3 3 8 2 3 2 4" xfId="35504"/>
    <cellStyle name="Обычный 3 3 8 2 3 3" xfId="7925"/>
    <cellStyle name="Обычный 3 3 8 2 3 3 2" xfId="17875"/>
    <cellStyle name="Обычный 3 3 8 2 3 3 2 2" xfId="47730"/>
    <cellStyle name="Обычный 3 3 8 2 3 3 3" xfId="27825"/>
    <cellStyle name="Обычный 3 3 8 2 3 3 3 2" xfId="57680"/>
    <cellStyle name="Обычный 3 3 8 2 3 3 4" xfId="37780"/>
    <cellStyle name="Обычный 3 3 8 2 3 4" xfId="11240"/>
    <cellStyle name="Обычный 3 3 8 2 3 4 2" xfId="41095"/>
    <cellStyle name="Обычный 3 3 8 2 3 5" xfId="21189"/>
    <cellStyle name="Обычный 3 3 8 2 3 5 2" xfId="51044"/>
    <cellStyle name="Обычный 3 3 8 2 3 6" xfId="31144"/>
    <cellStyle name="Обычный 3 3 8 2 4" xfId="3850"/>
    <cellStyle name="Обычный 3 3 8 2 4 2" xfId="13802"/>
    <cellStyle name="Обычный 3 3 8 2 4 2 2" xfId="43657"/>
    <cellStyle name="Обычный 3 3 8 2 4 3" xfId="23752"/>
    <cellStyle name="Обычный 3 3 8 2 4 3 2" xfId="53607"/>
    <cellStyle name="Обычный 3 3 8 2 4 4" xfId="33707"/>
    <cellStyle name="Обычный 3 3 8 2 5" xfId="7922"/>
    <cellStyle name="Обычный 3 3 8 2 5 2" xfId="17872"/>
    <cellStyle name="Обычный 3 3 8 2 5 2 2" xfId="47727"/>
    <cellStyle name="Обычный 3 3 8 2 5 3" xfId="27822"/>
    <cellStyle name="Обычный 3 3 8 2 5 3 2" xfId="57677"/>
    <cellStyle name="Обычный 3 3 8 2 5 4" xfId="37777"/>
    <cellStyle name="Обычный 3 3 8 2 6" xfId="11237"/>
    <cellStyle name="Обычный 3 3 8 2 6 2" xfId="41092"/>
    <cellStyle name="Обычный 3 3 8 2 7" xfId="21186"/>
    <cellStyle name="Обычный 3 3 8 2 7 2" xfId="51041"/>
    <cellStyle name="Обычный 3 3 8 2 8" xfId="31141"/>
    <cellStyle name="Обычный 3 3 8 3" xfId="1282"/>
    <cellStyle name="Обычный 3 3 8 3 2" xfId="1283"/>
    <cellStyle name="Обычный 3 3 8 3 2 2" xfId="5648"/>
    <cellStyle name="Обычный 3 3 8 3 2 2 2" xfId="15600"/>
    <cellStyle name="Обычный 3 3 8 3 2 2 2 2" xfId="45455"/>
    <cellStyle name="Обычный 3 3 8 3 2 2 3" xfId="25550"/>
    <cellStyle name="Обычный 3 3 8 3 2 2 3 2" xfId="55405"/>
    <cellStyle name="Обычный 3 3 8 3 2 2 4" xfId="35505"/>
    <cellStyle name="Обычный 3 3 8 3 2 3" xfId="7927"/>
    <cellStyle name="Обычный 3 3 8 3 2 3 2" xfId="17877"/>
    <cellStyle name="Обычный 3 3 8 3 2 3 2 2" xfId="47732"/>
    <cellStyle name="Обычный 3 3 8 3 2 3 3" xfId="27827"/>
    <cellStyle name="Обычный 3 3 8 3 2 3 3 2" xfId="57682"/>
    <cellStyle name="Обычный 3 3 8 3 2 3 4" xfId="37782"/>
    <cellStyle name="Обычный 3 3 8 3 2 4" xfId="11242"/>
    <cellStyle name="Обычный 3 3 8 3 2 4 2" xfId="41097"/>
    <cellStyle name="Обычный 3 3 8 3 2 5" xfId="21191"/>
    <cellStyle name="Обычный 3 3 8 3 2 5 2" xfId="51046"/>
    <cellStyle name="Обычный 3 3 8 3 2 6" xfId="31146"/>
    <cellStyle name="Обычный 3 3 8 3 3" xfId="4460"/>
    <cellStyle name="Обычный 3 3 8 3 3 2" xfId="14412"/>
    <cellStyle name="Обычный 3 3 8 3 3 2 2" xfId="44267"/>
    <cellStyle name="Обычный 3 3 8 3 3 3" xfId="24362"/>
    <cellStyle name="Обычный 3 3 8 3 3 3 2" xfId="54217"/>
    <cellStyle name="Обычный 3 3 8 3 3 4" xfId="34317"/>
    <cellStyle name="Обычный 3 3 8 3 4" xfId="7926"/>
    <cellStyle name="Обычный 3 3 8 3 4 2" xfId="17876"/>
    <cellStyle name="Обычный 3 3 8 3 4 2 2" xfId="47731"/>
    <cellStyle name="Обычный 3 3 8 3 4 3" xfId="27826"/>
    <cellStyle name="Обычный 3 3 8 3 4 3 2" xfId="57681"/>
    <cellStyle name="Обычный 3 3 8 3 4 4" xfId="37781"/>
    <cellStyle name="Обычный 3 3 8 3 5" xfId="11241"/>
    <cellStyle name="Обычный 3 3 8 3 5 2" xfId="41096"/>
    <cellStyle name="Обычный 3 3 8 3 6" xfId="21190"/>
    <cellStyle name="Обычный 3 3 8 3 6 2" xfId="51045"/>
    <cellStyle name="Обычный 3 3 8 3 7" xfId="31145"/>
    <cellStyle name="Обычный 3 3 8 4" xfId="1284"/>
    <cellStyle name="Обычный 3 3 8 4 2" xfId="5649"/>
    <cellStyle name="Обычный 3 3 8 4 2 2" xfId="15601"/>
    <cellStyle name="Обычный 3 3 8 4 2 2 2" xfId="45456"/>
    <cellStyle name="Обычный 3 3 8 4 2 3" xfId="25551"/>
    <cellStyle name="Обычный 3 3 8 4 2 3 2" xfId="55406"/>
    <cellStyle name="Обычный 3 3 8 4 2 4" xfId="35506"/>
    <cellStyle name="Обычный 3 3 8 4 3" xfId="7928"/>
    <cellStyle name="Обычный 3 3 8 4 3 2" xfId="17878"/>
    <cellStyle name="Обычный 3 3 8 4 3 2 2" xfId="47733"/>
    <cellStyle name="Обычный 3 3 8 4 3 3" xfId="27828"/>
    <cellStyle name="Обычный 3 3 8 4 3 3 2" xfId="57683"/>
    <cellStyle name="Обычный 3 3 8 4 3 4" xfId="37783"/>
    <cellStyle name="Обычный 3 3 8 4 4" xfId="11243"/>
    <cellStyle name="Обычный 3 3 8 4 4 2" xfId="41098"/>
    <cellStyle name="Обычный 3 3 8 4 5" xfId="21192"/>
    <cellStyle name="Обычный 3 3 8 4 5 2" xfId="51047"/>
    <cellStyle name="Обычный 3 3 8 4 6" xfId="31147"/>
    <cellStyle name="Обычный 3 3 8 5" xfId="3637"/>
    <cellStyle name="Обычный 3 3 8 5 2" xfId="13589"/>
    <cellStyle name="Обычный 3 3 8 5 2 2" xfId="43444"/>
    <cellStyle name="Обычный 3 3 8 5 3" xfId="23539"/>
    <cellStyle name="Обычный 3 3 8 5 3 2" xfId="53394"/>
    <cellStyle name="Обычный 3 3 8 5 4" xfId="33494"/>
    <cellStyle name="Обычный 3 3 8 6" xfId="7921"/>
    <cellStyle name="Обычный 3 3 8 6 2" xfId="17871"/>
    <cellStyle name="Обычный 3 3 8 6 2 2" xfId="47726"/>
    <cellStyle name="Обычный 3 3 8 6 3" xfId="27821"/>
    <cellStyle name="Обычный 3 3 8 6 3 2" xfId="57676"/>
    <cellStyle name="Обычный 3 3 8 6 4" xfId="37776"/>
    <cellStyle name="Обычный 3 3 8 7" xfId="11236"/>
    <cellStyle name="Обычный 3 3 8 7 2" xfId="41091"/>
    <cellStyle name="Обычный 3 3 8 8" xfId="21185"/>
    <cellStyle name="Обычный 3 3 8 8 2" xfId="51040"/>
    <cellStyle name="Обычный 3 3 8 9" xfId="31140"/>
    <cellStyle name="Обычный 3 3 9" xfId="1285"/>
    <cellStyle name="Обычный 3 3 9 2" xfId="1286"/>
    <cellStyle name="Обычный 3 3 9 2 2" xfId="1287"/>
    <cellStyle name="Обычный 3 3 9 2 2 2" xfId="1288"/>
    <cellStyle name="Обычный 3 3 9 2 2 2 2" xfId="5650"/>
    <cellStyle name="Обычный 3 3 9 2 2 2 2 2" xfId="15602"/>
    <cellStyle name="Обычный 3 3 9 2 2 2 2 2 2" xfId="45457"/>
    <cellStyle name="Обычный 3 3 9 2 2 2 2 3" xfId="25552"/>
    <cellStyle name="Обычный 3 3 9 2 2 2 2 3 2" xfId="55407"/>
    <cellStyle name="Обычный 3 3 9 2 2 2 2 4" xfId="35507"/>
    <cellStyle name="Обычный 3 3 9 2 2 2 3" xfId="7932"/>
    <cellStyle name="Обычный 3 3 9 2 2 2 3 2" xfId="17882"/>
    <cellStyle name="Обычный 3 3 9 2 2 2 3 2 2" xfId="47737"/>
    <cellStyle name="Обычный 3 3 9 2 2 2 3 3" xfId="27832"/>
    <cellStyle name="Обычный 3 3 9 2 2 2 3 3 2" xfId="57687"/>
    <cellStyle name="Обычный 3 3 9 2 2 2 3 4" xfId="37787"/>
    <cellStyle name="Обычный 3 3 9 2 2 2 4" xfId="11247"/>
    <cellStyle name="Обычный 3 3 9 2 2 2 4 2" xfId="41102"/>
    <cellStyle name="Обычный 3 3 9 2 2 2 5" xfId="21196"/>
    <cellStyle name="Обычный 3 3 9 2 2 2 5 2" xfId="51051"/>
    <cellStyle name="Обычный 3 3 9 2 2 2 6" xfId="31151"/>
    <cellStyle name="Обычный 3 3 9 2 2 3" xfId="4674"/>
    <cellStyle name="Обычный 3 3 9 2 2 3 2" xfId="14626"/>
    <cellStyle name="Обычный 3 3 9 2 2 3 2 2" xfId="44481"/>
    <cellStyle name="Обычный 3 3 9 2 2 3 3" xfId="24576"/>
    <cellStyle name="Обычный 3 3 9 2 2 3 3 2" xfId="54431"/>
    <cellStyle name="Обычный 3 3 9 2 2 3 4" xfId="34531"/>
    <cellStyle name="Обычный 3 3 9 2 2 4" xfId="7931"/>
    <cellStyle name="Обычный 3 3 9 2 2 4 2" xfId="17881"/>
    <cellStyle name="Обычный 3 3 9 2 2 4 2 2" xfId="47736"/>
    <cellStyle name="Обычный 3 3 9 2 2 4 3" xfId="27831"/>
    <cellStyle name="Обычный 3 3 9 2 2 4 3 2" xfId="57686"/>
    <cellStyle name="Обычный 3 3 9 2 2 4 4" xfId="37786"/>
    <cellStyle name="Обычный 3 3 9 2 2 5" xfId="11246"/>
    <cellStyle name="Обычный 3 3 9 2 2 5 2" xfId="41101"/>
    <cellStyle name="Обычный 3 3 9 2 2 6" xfId="21195"/>
    <cellStyle name="Обычный 3 3 9 2 2 6 2" xfId="51050"/>
    <cellStyle name="Обычный 3 3 9 2 2 7" xfId="31150"/>
    <cellStyle name="Обычный 3 3 9 2 3" xfId="1289"/>
    <cellStyle name="Обычный 3 3 9 2 3 2" xfId="5651"/>
    <cellStyle name="Обычный 3 3 9 2 3 2 2" xfId="15603"/>
    <cellStyle name="Обычный 3 3 9 2 3 2 2 2" xfId="45458"/>
    <cellStyle name="Обычный 3 3 9 2 3 2 3" xfId="25553"/>
    <cellStyle name="Обычный 3 3 9 2 3 2 3 2" xfId="55408"/>
    <cellStyle name="Обычный 3 3 9 2 3 2 4" xfId="35508"/>
    <cellStyle name="Обычный 3 3 9 2 3 3" xfId="7933"/>
    <cellStyle name="Обычный 3 3 9 2 3 3 2" xfId="17883"/>
    <cellStyle name="Обычный 3 3 9 2 3 3 2 2" xfId="47738"/>
    <cellStyle name="Обычный 3 3 9 2 3 3 3" xfId="27833"/>
    <cellStyle name="Обычный 3 3 9 2 3 3 3 2" xfId="57688"/>
    <cellStyle name="Обычный 3 3 9 2 3 3 4" xfId="37788"/>
    <cellStyle name="Обычный 3 3 9 2 3 4" xfId="11248"/>
    <cellStyle name="Обычный 3 3 9 2 3 4 2" xfId="41103"/>
    <cellStyle name="Обычный 3 3 9 2 3 5" xfId="21197"/>
    <cellStyle name="Обычный 3 3 9 2 3 5 2" xfId="51052"/>
    <cellStyle name="Обычный 3 3 9 2 3 6" xfId="31152"/>
    <cellStyle name="Обычный 3 3 9 2 4" xfId="3851"/>
    <cellStyle name="Обычный 3 3 9 2 4 2" xfId="13803"/>
    <cellStyle name="Обычный 3 3 9 2 4 2 2" xfId="43658"/>
    <cellStyle name="Обычный 3 3 9 2 4 3" xfId="23753"/>
    <cellStyle name="Обычный 3 3 9 2 4 3 2" xfId="53608"/>
    <cellStyle name="Обычный 3 3 9 2 4 4" xfId="33708"/>
    <cellStyle name="Обычный 3 3 9 2 5" xfId="7930"/>
    <cellStyle name="Обычный 3 3 9 2 5 2" xfId="17880"/>
    <cellStyle name="Обычный 3 3 9 2 5 2 2" xfId="47735"/>
    <cellStyle name="Обычный 3 3 9 2 5 3" xfId="27830"/>
    <cellStyle name="Обычный 3 3 9 2 5 3 2" xfId="57685"/>
    <cellStyle name="Обычный 3 3 9 2 5 4" xfId="37785"/>
    <cellStyle name="Обычный 3 3 9 2 6" xfId="11245"/>
    <cellStyle name="Обычный 3 3 9 2 6 2" xfId="41100"/>
    <cellStyle name="Обычный 3 3 9 2 7" xfId="21194"/>
    <cellStyle name="Обычный 3 3 9 2 7 2" xfId="51049"/>
    <cellStyle name="Обычный 3 3 9 2 8" xfId="31149"/>
    <cellStyle name="Обычный 3 3 9 3" xfId="1290"/>
    <cellStyle name="Обычный 3 3 9 3 2" xfId="1291"/>
    <cellStyle name="Обычный 3 3 9 3 2 2" xfId="5652"/>
    <cellStyle name="Обычный 3 3 9 3 2 2 2" xfId="15604"/>
    <cellStyle name="Обычный 3 3 9 3 2 2 2 2" xfId="45459"/>
    <cellStyle name="Обычный 3 3 9 3 2 2 3" xfId="25554"/>
    <cellStyle name="Обычный 3 3 9 3 2 2 3 2" xfId="55409"/>
    <cellStyle name="Обычный 3 3 9 3 2 2 4" xfId="35509"/>
    <cellStyle name="Обычный 3 3 9 3 2 3" xfId="7935"/>
    <cellStyle name="Обычный 3 3 9 3 2 3 2" xfId="17885"/>
    <cellStyle name="Обычный 3 3 9 3 2 3 2 2" xfId="47740"/>
    <cellStyle name="Обычный 3 3 9 3 2 3 3" xfId="27835"/>
    <cellStyle name="Обычный 3 3 9 3 2 3 3 2" xfId="57690"/>
    <cellStyle name="Обычный 3 3 9 3 2 3 4" xfId="37790"/>
    <cellStyle name="Обычный 3 3 9 3 2 4" xfId="11250"/>
    <cellStyle name="Обычный 3 3 9 3 2 4 2" xfId="41105"/>
    <cellStyle name="Обычный 3 3 9 3 2 5" xfId="21199"/>
    <cellStyle name="Обычный 3 3 9 3 2 5 2" xfId="51054"/>
    <cellStyle name="Обычный 3 3 9 3 2 6" xfId="31154"/>
    <cellStyle name="Обычный 3 3 9 3 3" xfId="4547"/>
    <cellStyle name="Обычный 3 3 9 3 3 2" xfId="14499"/>
    <cellStyle name="Обычный 3 3 9 3 3 2 2" xfId="44354"/>
    <cellStyle name="Обычный 3 3 9 3 3 3" xfId="24449"/>
    <cellStyle name="Обычный 3 3 9 3 3 3 2" xfId="54304"/>
    <cellStyle name="Обычный 3 3 9 3 3 4" xfId="34404"/>
    <cellStyle name="Обычный 3 3 9 3 4" xfId="7934"/>
    <cellStyle name="Обычный 3 3 9 3 4 2" xfId="17884"/>
    <cellStyle name="Обычный 3 3 9 3 4 2 2" xfId="47739"/>
    <cellStyle name="Обычный 3 3 9 3 4 3" xfId="27834"/>
    <cellStyle name="Обычный 3 3 9 3 4 3 2" xfId="57689"/>
    <cellStyle name="Обычный 3 3 9 3 4 4" xfId="37789"/>
    <cellStyle name="Обычный 3 3 9 3 5" xfId="11249"/>
    <cellStyle name="Обычный 3 3 9 3 5 2" xfId="41104"/>
    <cellStyle name="Обычный 3 3 9 3 6" xfId="21198"/>
    <cellStyle name="Обычный 3 3 9 3 6 2" xfId="51053"/>
    <cellStyle name="Обычный 3 3 9 3 7" xfId="31153"/>
    <cellStyle name="Обычный 3 3 9 4" xfId="1292"/>
    <cellStyle name="Обычный 3 3 9 4 2" xfId="5653"/>
    <cellStyle name="Обычный 3 3 9 4 2 2" xfId="15605"/>
    <cellStyle name="Обычный 3 3 9 4 2 2 2" xfId="45460"/>
    <cellStyle name="Обычный 3 3 9 4 2 3" xfId="25555"/>
    <cellStyle name="Обычный 3 3 9 4 2 3 2" xfId="55410"/>
    <cellStyle name="Обычный 3 3 9 4 2 4" xfId="35510"/>
    <cellStyle name="Обычный 3 3 9 4 3" xfId="7936"/>
    <cellStyle name="Обычный 3 3 9 4 3 2" xfId="17886"/>
    <cellStyle name="Обычный 3 3 9 4 3 2 2" xfId="47741"/>
    <cellStyle name="Обычный 3 3 9 4 3 3" xfId="27836"/>
    <cellStyle name="Обычный 3 3 9 4 3 3 2" xfId="57691"/>
    <cellStyle name="Обычный 3 3 9 4 3 4" xfId="37791"/>
    <cellStyle name="Обычный 3 3 9 4 4" xfId="11251"/>
    <cellStyle name="Обычный 3 3 9 4 4 2" xfId="41106"/>
    <cellStyle name="Обычный 3 3 9 4 5" xfId="21200"/>
    <cellStyle name="Обычный 3 3 9 4 5 2" xfId="51055"/>
    <cellStyle name="Обычный 3 3 9 4 6" xfId="31155"/>
    <cellStyle name="Обычный 3 3 9 5" xfId="3724"/>
    <cellStyle name="Обычный 3 3 9 5 2" xfId="13676"/>
    <cellStyle name="Обычный 3 3 9 5 2 2" xfId="43531"/>
    <cellStyle name="Обычный 3 3 9 5 3" xfId="23626"/>
    <cellStyle name="Обычный 3 3 9 5 3 2" xfId="53481"/>
    <cellStyle name="Обычный 3 3 9 5 4" xfId="33581"/>
    <cellStyle name="Обычный 3 3 9 6" xfId="7929"/>
    <cellStyle name="Обычный 3 3 9 6 2" xfId="17879"/>
    <cellStyle name="Обычный 3 3 9 6 2 2" xfId="47734"/>
    <cellStyle name="Обычный 3 3 9 6 3" xfId="27829"/>
    <cellStyle name="Обычный 3 3 9 6 3 2" xfId="57684"/>
    <cellStyle name="Обычный 3 3 9 6 4" xfId="37784"/>
    <cellStyle name="Обычный 3 3 9 7" xfId="11244"/>
    <cellStyle name="Обычный 3 3 9 7 2" xfId="41099"/>
    <cellStyle name="Обычный 3 3 9 8" xfId="21193"/>
    <cellStyle name="Обычный 3 3 9 8 2" xfId="51048"/>
    <cellStyle name="Обычный 3 3 9 9" xfId="31148"/>
    <cellStyle name="Обычный 3 4" xfId="65"/>
    <cellStyle name="Обычный 3 4 10" xfId="1294"/>
    <cellStyle name="Обычный 3 4 10 2" xfId="1295"/>
    <cellStyle name="Обычный 3 4 10 2 2" xfId="1296"/>
    <cellStyle name="Обычный 3 4 10 2 2 2" xfId="5654"/>
    <cellStyle name="Обычный 3 4 10 2 2 2 2" xfId="15606"/>
    <cellStyle name="Обычный 3 4 10 2 2 2 2 2" xfId="45461"/>
    <cellStyle name="Обычный 3 4 10 2 2 2 3" xfId="25556"/>
    <cellStyle name="Обычный 3 4 10 2 2 2 3 2" xfId="55411"/>
    <cellStyle name="Обычный 3 4 10 2 2 2 4" xfId="35511"/>
    <cellStyle name="Обычный 3 4 10 2 2 3" xfId="7940"/>
    <cellStyle name="Обычный 3 4 10 2 2 3 2" xfId="17890"/>
    <cellStyle name="Обычный 3 4 10 2 2 3 2 2" xfId="47745"/>
    <cellStyle name="Обычный 3 4 10 2 2 3 3" xfId="27840"/>
    <cellStyle name="Обычный 3 4 10 2 2 3 3 2" xfId="57695"/>
    <cellStyle name="Обычный 3 4 10 2 2 3 4" xfId="37795"/>
    <cellStyle name="Обычный 3 4 10 2 2 4" xfId="11255"/>
    <cellStyle name="Обычный 3 4 10 2 2 4 2" xfId="41110"/>
    <cellStyle name="Обычный 3 4 10 2 2 5" xfId="21204"/>
    <cellStyle name="Обычный 3 4 10 2 2 5 2" xfId="51059"/>
    <cellStyle name="Обычный 3 4 10 2 2 6" xfId="31159"/>
    <cellStyle name="Обычный 3 4 10 2 3" xfId="4675"/>
    <cellStyle name="Обычный 3 4 10 2 3 2" xfId="14627"/>
    <cellStyle name="Обычный 3 4 10 2 3 2 2" xfId="44482"/>
    <cellStyle name="Обычный 3 4 10 2 3 3" xfId="24577"/>
    <cellStyle name="Обычный 3 4 10 2 3 3 2" xfId="54432"/>
    <cellStyle name="Обычный 3 4 10 2 3 4" xfId="34532"/>
    <cellStyle name="Обычный 3 4 10 2 4" xfId="7939"/>
    <cellStyle name="Обычный 3 4 10 2 4 2" xfId="17889"/>
    <cellStyle name="Обычный 3 4 10 2 4 2 2" xfId="47744"/>
    <cellStyle name="Обычный 3 4 10 2 4 3" xfId="27839"/>
    <cellStyle name="Обычный 3 4 10 2 4 3 2" xfId="57694"/>
    <cellStyle name="Обычный 3 4 10 2 4 4" xfId="37794"/>
    <cellStyle name="Обычный 3 4 10 2 5" xfId="11254"/>
    <cellStyle name="Обычный 3 4 10 2 5 2" xfId="41109"/>
    <cellStyle name="Обычный 3 4 10 2 6" xfId="21203"/>
    <cellStyle name="Обычный 3 4 10 2 6 2" xfId="51058"/>
    <cellStyle name="Обычный 3 4 10 2 7" xfId="31158"/>
    <cellStyle name="Обычный 3 4 10 3" xfId="1297"/>
    <cellStyle name="Обычный 3 4 10 3 2" xfId="5655"/>
    <cellStyle name="Обычный 3 4 10 3 2 2" xfId="15607"/>
    <cellStyle name="Обычный 3 4 10 3 2 2 2" xfId="45462"/>
    <cellStyle name="Обычный 3 4 10 3 2 3" xfId="25557"/>
    <cellStyle name="Обычный 3 4 10 3 2 3 2" xfId="55412"/>
    <cellStyle name="Обычный 3 4 10 3 2 4" xfId="35512"/>
    <cellStyle name="Обычный 3 4 10 3 3" xfId="7941"/>
    <cellStyle name="Обычный 3 4 10 3 3 2" xfId="17891"/>
    <cellStyle name="Обычный 3 4 10 3 3 2 2" xfId="47746"/>
    <cellStyle name="Обычный 3 4 10 3 3 3" xfId="27841"/>
    <cellStyle name="Обычный 3 4 10 3 3 3 2" xfId="57696"/>
    <cellStyle name="Обычный 3 4 10 3 3 4" xfId="37796"/>
    <cellStyle name="Обычный 3 4 10 3 4" xfId="11256"/>
    <cellStyle name="Обычный 3 4 10 3 4 2" xfId="41111"/>
    <cellStyle name="Обычный 3 4 10 3 5" xfId="21205"/>
    <cellStyle name="Обычный 3 4 10 3 5 2" xfId="51060"/>
    <cellStyle name="Обычный 3 4 10 3 6" xfId="31160"/>
    <cellStyle name="Обычный 3 4 10 4" xfId="3852"/>
    <cellStyle name="Обычный 3 4 10 4 2" xfId="13804"/>
    <cellStyle name="Обычный 3 4 10 4 2 2" xfId="43659"/>
    <cellStyle name="Обычный 3 4 10 4 3" xfId="23754"/>
    <cellStyle name="Обычный 3 4 10 4 3 2" xfId="53609"/>
    <cellStyle name="Обычный 3 4 10 4 4" xfId="33709"/>
    <cellStyle name="Обычный 3 4 10 5" xfId="7938"/>
    <cellStyle name="Обычный 3 4 10 5 2" xfId="17888"/>
    <cellStyle name="Обычный 3 4 10 5 2 2" xfId="47743"/>
    <cellStyle name="Обычный 3 4 10 5 3" xfId="27838"/>
    <cellStyle name="Обычный 3 4 10 5 3 2" xfId="57693"/>
    <cellStyle name="Обычный 3 4 10 5 4" xfId="37793"/>
    <cellStyle name="Обычный 3 4 10 6" xfId="11253"/>
    <cellStyle name="Обычный 3 4 10 6 2" xfId="41108"/>
    <cellStyle name="Обычный 3 4 10 7" xfId="21202"/>
    <cellStyle name="Обычный 3 4 10 7 2" xfId="51057"/>
    <cellStyle name="Обычный 3 4 10 8" xfId="31157"/>
    <cellStyle name="Обычный 3 4 11" xfId="1298"/>
    <cellStyle name="Обычный 3 4 11 2" xfId="1299"/>
    <cellStyle name="Обычный 3 4 11 2 2" xfId="1300"/>
    <cellStyle name="Обычный 3 4 11 2 2 2" xfId="5656"/>
    <cellStyle name="Обычный 3 4 11 2 2 2 2" xfId="15608"/>
    <cellStyle name="Обычный 3 4 11 2 2 2 2 2" xfId="45463"/>
    <cellStyle name="Обычный 3 4 11 2 2 2 3" xfId="25558"/>
    <cellStyle name="Обычный 3 4 11 2 2 2 3 2" xfId="55413"/>
    <cellStyle name="Обычный 3 4 11 2 2 2 4" xfId="35513"/>
    <cellStyle name="Обычный 3 4 11 2 2 3" xfId="7944"/>
    <cellStyle name="Обычный 3 4 11 2 2 3 2" xfId="17894"/>
    <cellStyle name="Обычный 3 4 11 2 2 3 2 2" xfId="47749"/>
    <cellStyle name="Обычный 3 4 11 2 2 3 3" xfId="27844"/>
    <cellStyle name="Обычный 3 4 11 2 2 3 3 2" xfId="57699"/>
    <cellStyle name="Обычный 3 4 11 2 2 3 4" xfId="37799"/>
    <cellStyle name="Обычный 3 4 11 2 2 4" xfId="11259"/>
    <cellStyle name="Обычный 3 4 11 2 2 4 2" xfId="41114"/>
    <cellStyle name="Обычный 3 4 11 2 2 5" xfId="21208"/>
    <cellStyle name="Обычный 3 4 11 2 2 5 2" xfId="51063"/>
    <cellStyle name="Обычный 3 4 11 2 2 6" xfId="31163"/>
    <cellStyle name="Обычный 3 4 11 2 3" xfId="4914"/>
    <cellStyle name="Обычный 3 4 11 2 3 2" xfId="14866"/>
    <cellStyle name="Обычный 3 4 11 2 3 2 2" xfId="44721"/>
    <cellStyle name="Обычный 3 4 11 2 3 3" xfId="24816"/>
    <cellStyle name="Обычный 3 4 11 2 3 3 2" xfId="54671"/>
    <cellStyle name="Обычный 3 4 11 2 3 4" xfId="34771"/>
    <cellStyle name="Обычный 3 4 11 2 4" xfId="7943"/>
    <cellStyle name="Обычный 3 4 11 2 4 2" xfId="17893"/>
    <cellStyle name="Обычный 3 4 11 2 4 2 2" xfId="47748"/>
    <cellStyle name="Обычный 3 4 11 2 4 3" xfId="27843"/>
    <cellStyle name="Обычный 3 4 11 2 4 3 2" xfId="57698"/>
    <cellStyle name="Обычный 3 4 11 2 4 4" xfId="37798"/>
    <cellStyle name="Обычный 3 4 11 2 5" xfId="11258"/>
    <cellStyle name="Обычный 3 4 11 2 5 2" xfId="41113"/>
    <cellStyle name="Обычный 3 4 11 2 6" xfId="21207"/>
    <cellStyle name="Обычный 3 4 11 2 6 2" xfId="51062"/>
    <cellStyle name="Обычный 3 4 11 2 7" xfId="31162"/>
    <cellStyle name="Обычный 3 4 11 3" xfId="1301"/>
    <cellStyle name="Обычный 3 4 11 3 2" xfId="5657"/>
    <cellStyle name="Обычный 3 4 11 3 2 2" xfId="15609"/>
    <cellStyle name="Обычный 3 4 11 3 2 2 2" xfId="45464"/>
    <cellStyle name="Обычный 3 4 11 3 2 3" xfId="25559"/>
    <cellStyle name="Обычный 3 4 11 3 2 3 2" xfId="55414"/>
    <cellStyle name="Обычный 3 4 11 3 2 4" xfId="35514"/>
    <cellStyle name="Обычный 3 4 11 3 3" xfId="7945"/>
    <cellStyle name="Обычный 3 4 11 3 3 2" xfId="17895"/>
    <cellStyle name="Обычный 3 4 11 3 3 2 2" xfId="47750"/>
    <cellStyle name="Обычный 3 4 11 3 3 3" xfId="27845"/>
    <cellStyle name="Обычный 3 4 11 3 3 3 2" xfId="57700"/>
    <cellStyle name="Обычный 3 4 11 3 3 4" xfId="37800"/>
    <cellStyle name="Обычный 3 4 11 3 4" xfId="11260"/>
    <cellStyle name="Обычный 3 4 11 3 4 2" xfId="41115"/>
    <cellStyle name="Обычный 3 4 11 3 5" xfId="21209"/>
    <cellStyle name="Обычный 3 4 11 3 5 2" xfId="51064"/>
    <cellStyle name="Обычный 3 4 11 3 6" xfId="31164"/>
    <cellStyle name="Обычный 3 4 11 4" xfId="4091"/>
    <cellStyle name="Обычный 3 4 11 4 2" xfId="14043"/>
    <cellStyle name="Обычный 3 4 11 4 2 2" xfId="43898"/>
    <cellStyle name="Обычный 3 4 11 4 3" xfId="23993"/>
    <cellStyle name="Обычный 3 4 11 4 3 2" xfId="53848"/>
    <cellStyle name="Обычный 3 4 11 4 4" xfId="33948"/>
    <cellStyle name="Обычный 3 4 11 5" xfId="7942"/>
    <cellStyle name="Обычный 3 4 11 5 2" xfId="17892"/>
    <cellStyle name="Обычный 3 4 11 5 2 2" xfId="47747"/>
    <cellStyle name="Обычный 3 4 11 5 3" xfId="27842"/>
    <cellStyle name="Обычный 3 4 11 5 3 2" xfId="57697"/>
    <cellStyle name="Обычный 3 4 11 5 4" xfId="37797"/>
    <cellStyle name="Обычный 3 4 11 6" xfId="11257"/>
    <cellStyle name="Обычный 3 4 11 6 2" xfId="41112"/>
    <cellStyle name="Обычный 3 4 11 7" xfId="21206"/>
    <cellStyle name="Обычный 3 4 11 7 2" xfId="51061"/>
    <cellStyle name="Обычный 3 4 11 8" xfId="31161"/>
    <cellStyle name="Обычный 3 4 12" xfId="1302"/>
    <cellStyle name="Обычный 3 4 12 2" xfId="1303"/>
    <cellStyle name="Обычный 3 4 12 2 2" xfId="1304"/>
    <cellStyle name="Обычный 3 4 12 2 2 2" xfId="5658"/>
    <cellStyle name="Обычный 3 4 12 2 2 2 2" xfId="15610"/>
    <cellStyle name="Обычный 3 4 12 2 2 2 2 2" xfId="45465"/>
    <cellStyle name="Обычный 3 4 12 2 2 2 3" xfId="25560"/>
    <cellStyle name="Обычный 3 4 12 2 2 2 3 2" xfId="55415"/>
    <cellStyle name="Обычный 3 4 12 2 2 2 4" xfId="35515"/>
    <cellStyle name="Обычный 3 4 12 2 2 3" xfId="7948"/>
    <cellStyle name="Обычный 3 4 12 2 2 3 2" xfId="17898"/>
    <cellStyle name="Обычный 3 4 12 2 2 3 2 2" xfId="47753"/>
    <cellStyle name="Обычный 3 4 12 2 2 3 3" xfId="27848"/>
    <cellStyle name="Обычный 3 4 12 2 2 3 3 2" xfId="57703"/>
    <cellStyle name="Обычный 3 4 12 2 2 3 4" xfId="37803"/>
    <cellStyle name="Обычный 3 4 12 2 2 4" xfId="11263"/>
    <cellStyle name="Обычный 3 4 12 2 2 4 2" xfId="41118"/>
    <cellStyle name="Обычный 3 4 12 2 2 5" xfId="21212"/>
    <cellStyle name="Обычный 3 4 12 2 2 5 2" xfId="51067"/>
    <cellStyle name="Обычный 3 4 12 2 2 6" xfId="31167"/>
    <cellStyle name="Обычный 3 4 12 2 3" xfId="5001"/>
    <cellStyle name="Обычный 3 4 12 2 3 2" xfId="14953"/>
    <cellStyle name="Обычный 3 4 12 2 3 2 2" xfId="44808"/>
    <cellStyle name="Обычный 3 4 12 2 3 3" xfId="24903"/>
    <cellStyle name="Обычный 3 4 12 2 3 3 2" xfId="54758"/>
    <cellStyle name="Обычный 3 4 12 2 3 4" xfId="34858"/>
    <cellStyle name="Обычный 3 4 12 2 4" xfId="7947"/>
    <cellStyle name="Обычный 3 4 12 2 4 2" xfId="17897"/>
    <cellStyle name="Обычный 3 4 12 2 4 2 2" xfId="47752"/>
    <cellStyle name="Обычный 3 4 12 2 4 3" xfId="27847"/>
    <cellStyle name="Обычный 3 4 12 2 4 3 2" xfId="57702"/>
    <cellStyle name="Обычный 3 4 12 2 4 4" xfId="37802"/>
    <cellStyle name="Обычный 3 4 12 2 5" xfId="11262"/>
    <cellStyle name="Обычный 3 4 12 2 5 2" xfId="41117"/>
    <cellStyle name="Обычный 3 4 12 2 6" xfId="21211"/>
    <cellStyle name="Обычный 3 4 12 2 6 2" xfId="51066"/>
    <cellStyle name="Обычный 3 4 12 2 7" xfId="31166"/>
    <cellStyle name="Обычный 3 4 12 3" xfId="1305"/>
    <cellStyle name="Обычный 3 4 12 3 2" xfId="5659"/>
    <cellStyle name="Обычный 3 4 12 3 2 2" xfId="15611"/>
    <cellStyle name="Обычный 3 4 12 3 2 2 2" xfId="45466"/>
    <cellStyle name="Обычный 3 4 12 3 2 3" xfId="25561"/>
    <cellStyle name="Обычный 3 4 12 3 2 3 2" xfId="55416"/>
    <cellStyle name="Обычный 3 4 12 3 2 4" xfId="35516"/>
    <cellStyle name="Обычный 3 4 12 3 3" xfId="7949"/>
    <cellStyle name="Обычный 3 4 12 3 3 2" xfId="17899"/>
    <cellStyle name="Обычный 3 4 12 3 3 2 2" xfId="47754"/>
    <cellStyle name="Обычный 3 4 12 3 3 3" xfId="27849"/>
    <cellStyle name="Обычный 3 4 12 3 3 3 2" xfId="57704"/>
    <cellStyle name="Обычный 3 4 12 3 3 4" xfId="37804"/>
    <cellStyle name="Обычный 3 4 12 3 4" xfId="11264"/>
    <cellStyle name="Обычный 3 4 12 3 4 2" xfId="41119"/>
    <cellStyle name="Обычный 3 4 12 3 5" xfId="21213"/>
    <cellStyle name="Обычный 3 4 12 3 5 2" xfId="51068"/>
    <cellStyle name="Обычный 3 4 12 3 6" xfId="31168"/>
    <cellStyle name="Обычный 3 4 12 4" xfId="4178"/>
    <cellStyle name="Обычный 3 4 12 4 2" xfId="14130"/>
    <cellStyle name="Обычный 3 4 12 4 2 2" xfId="43985"/>
    <cellStyle name="Обычный 3 4 12 4 3" xfId="24080"/>
    <cellStyle name="Обычный 3 4 12 4 3 2" xfId="53935"/>
    <cellStyle name="Обычный 3 4 12 4 4" xfId="34035"/>
    <cellStyle name="Обычный 3 4 12 5" xfId="7946"/>
    <cellStyle name="Обычный 3 4 12 5 2" xfId="17896"/>
    <cellStyle name="Обычный 3 4 12 5 2 2" xfId="47751"/>
    <cellStyle name="Обычный 3 4 12 5 3" xfId="27846"/>
    <cellStyle name="Обычный 3 4 12 5 3 2" xfId="57701"/>
    <cellStyle name="Обычный 3 4 12 5 4" xfId="37801"/>
    <cellStyle name="Обычный 3 4 12 6" xfId="11261"/>
    <cellStyle name="Обычный 3 4 12 6 2" xfId="41116"/>
    <cellStyle name="Обычный 3 4 12 7" xfId="21210"/>
    <cellStyle name="Обычный 3 4 12 7 2" xfId="51065"/>
    <cellStyle name="Обычный 3 4 12 8" xfId="31165"/>
    <cellStyle name="Обычный 3 4 13" xfId="1306"/>
    <cellStyle name="Обычный 3 4 13 2" xfId="1307"/>
    <cellStyle name="Обычный 3 4 13 2 2" xfId="5660"/>
    <cellStyle name="Обычный 3 4 13 2 2 2" xfId="15612"/>
    <cellStyle name="Обычный 3 4 13 2 2 2 2" xfId="45467"/>
    <cellStyle name="Обычный 3 4 13 2 2 3" xfId="25562"/>
    <cellStyle name="Обычный 3 4 13 2 2 3 2" xfId="55417"/>
    <cellStyle name="Обычный 3 4 13 2 2 4" xfId="35517"/>
    <cellStyle name="Обычный 3 4 13 2 3" xfId="7951"/>
    <cellStyle name="Обычный 3 4 13 2 3 2" xfId="17901"/>
    <cellStyle name="Обычный 3 4 13 2 3 2 2" xfId="47756"/>
    <cellStyle name="Обычный 3 4 13 2 3 3" xfId="27851"/>
    <cellStyle name="Обычный 3 4 13 2 3 3 2" xfId="57706"/>
    <cellStyle name="Обычный 3 4 13 2 3 4" xfId="37806"/>
    <cellStyle name="Обычный 3 4 13 2 4" xfId="11266"/>
    <cellStyle name="Обычный 3 4 13 2 4 2" xfId="41121"/>
    <cellStyle name="Обычный 3 4 13 2 5" xfId="21215"/>
    <cellStyle name="Обычный 3 4 13 2 5 2" xfId="51070"/>
    <cellStyle name="Обычный 3 4 13 2 6" xfId="31170"/>
    <cellStyle name="Обычный 3 4 13 3" xfId="4254"/>
    <cellStyle name="Обычный 3 4 13 3 2" xfId="14206"/>
    <cellStyle name="Обычный 3 4 13 3 2 2" xfId="44061"/>
    <cellStyle name="Обычный 3 4 13 3 3" xfId="24156"/>
    <cellStyle name="Обычный 3 4 13 3 3 2" xfId="54011"/>
    <cellStyle name="Обычный 3 4 13 3 4" xfId="34111"/>
    <cellStyle name="Обычный 3 4 13 4" xfId="7950"/>
    <cellStyle name="Обычный 3 4 13 4 2" xfId="17900"/>
    <cellStyle name="Обычный 3 4 13 4 2 2" xfId="47755"/>
    <cellStyle name="Обычный 3 4 13 4 3" xfId="27850"/>
    <cellStyle name="Обычный 3 4 13 4 3 2" xfId="57705"/>
    <cellStyle name="Обычный 3 4 13 4 4" xfId="37805"/>
    <cellStyle name="Обычный 3 4 13 5" xfId="11265"/>
    <cellStyle name="Обычный 3 4 13 5 2" xfId="41120"/>
    <cellStyle name="Обычный 3 4 13 6" xfId="21214"/>
    <cellStyle name="Обычный 3 4 13 6 2" xfId="51069"/>
    <cellStyle name="Обычный 3 4 13 7" xfId="31169"/>
    <cellStyle name="Обычный 3 4 14" xfId="1308"/>
    <cellStyle name="Обычный 3 4 14 2" xfId="5661"/>
    <cellStyle name="Обычный 3 4 14 2 2" xfId="15613"/>
    <cellStyle name="Обычный 3 4 14 2 2 2" xfId="45468"/>
    <cellStyle name="Обычный 3 4 14 2 3" xfId="25563"/>
    <cellStyle name="Обычный 3 4 14 2 3 2" xfId="55418"/>
    <cellStyle name="Обычный 3 4 14 2 4" xfId="35518"/>
    <cellStyle name="Обычный 3 4 14 3" xfId="7952"/>
    <cellStyle name="Обычный 3 4 14 3 2" xfId="17902"/>
    <cellStyle name="Обычный 3 4 14 3 2 2" xfId="47757"/>
    <cellStyle name="Обычный 3 4 14 3 3" xfId="27852"/>
    <cellStyle name="Обычный 3 4 14 3 3 2" xfId="57707"/>
    <cellStyle name="Обычный 3 4 14 3 4" xfId="37807"/>
    <cellStyle name="Обычный 3 4 14 4" xfId="11267"/>
    <cellStyle name="Обычный 3 4 14 4 2" xfId="41122"/>
    <cellStyle name="Обычный 3 4 14 5" xfId="21216"/>
    <cellStyle name="Обычный 3 4 14 5 2" xfId="51071"/>
    <cellStyle name="Обычный 3 4 14 6" xfId="31171"/>
    <cellStyle name="Обычный 3 4 15" xfId="1293"/>
    <cellStyle name="Обычный 3 4 15 2" xfId="6733"/>
    <cellStyle name="Обычный 3 4 15 2 2" xfId="16683"/>
    <cellStyle name="Обычный 3 4 15 2 2 2" xfId="46538"/>
    <cellStyle name="Обычный 3 4 15 2 3" xfId="26633"/>
    <cellStyle name="Обычный 3 4 15 2 3 2" xfId="56488"/>
    <cellStyle name="Обычный 3 4 15 2 4" xfId="36588"/>
    <cellStyle name="Обычный 3 4 15 3" xfId="7937"/>
    <cellStyle name="Обычный 3 4 15 3 2" xfId="17887"/>
    <cellStyle name="Обычный 3 4 15 3 2 2" xfId="47742"/>
    <cellStyle name="Обычный 3 4 15 3 3" xfId="27837"/>
    <cellStyle name="Обычный 3 4 15 3 3 2" xfId="57692"/>
    <cellStyle name="Обычный 3 4 15 3 4" xfId="37792"/>
    <cellStyle name="Обычный 3 4 15 4" xfId="11252"/>
    <cellStyle name="Обычный 3 4 15 4 2" xfId="41107"/>
    <cellStyle name="Обычный 3 4 15 5" xfId="21201"/>
    <cellStyle name="Обычный 3 4 15 5 2" xfId="51056"/>
    <cellStyle name="Обычный 3 4 15 6" xfId="31156"/>
    <cellStyle name="Обычный 3 4 16" xfId="3431"/>
    <cellStyle name="Обычный 3 4 16 2" xfId="13383"/>
    <cellStyle name="Обычный 3 4 16 2 2" xfId="43238"/>
    <cellStyle name="Обычный 3 4 16 3" xfId="23333"/>
    <cellStyle name="Обычный 3 4 16 3 2" xfId="53188"/>
    <cellStyle name="Обычный 3 4 16 4" xfId="33288"/>
    <cellStyle name="Обычный 3 4 2" xfId="1309"/>
    <cellStyle name="Обычный 3 4 2 10" xfId="7953"/>
    <cellStyle name="Обычный 3 4 2 10 2" xfId="17903"/>
    <cellStyle name="Обычный 3 4 2 10 2 2" xfId="47758"/>
    <cellStyle name="Обычный 3 4 2 10 3" xfId="27853"/>
    <cellStyle name="Обычный 3 4 2 10 3 2" xfId="57708"/>
    <cellStyle name="Обычный 3 4 2 10 4" xfId="37808"/>
    <cellStyle name="Обычный 3 4 2 11" xfId="11268"/>
    <cellStyle name="Обычный 3 4 2 11 2" xfId="41123"/>
    <cellStyle name="Обычный 3 4 2 12" xfId="21217"/>
    <cellStyle name="Обычный 3 4 2 12 2" xfId="51072"/>
    <cellStyle name="Обычный 3 4 2 13" xfId="31172"/>
    <cellStyle name="Обычный 3 4 2 2" xfId="1310"/>
    <cellStyle name="Обычный 3 4 2 2 2" xfId="1311"/>
    <cellStyle name="Обычный 3 4 2 2 2 2" xfId="1312"/>
    <cellStyle name="Обычный 3 4 2 2 2 2 2" xfId="1313"/>
    <cellStyle name="Обычный 3 4 2 2 2 2 2 2" xfId="5662"/>
    <cellStyle name="Обычный 3 4 2 2 2 2 2 2 2" xfId="15614"/>
    <cellStyle name="Обычный 3 4 2 2 2 2 2 2 2 2" xfId="45469"/>
    <cellStyle name="Обычный 3 4 2 2 2 2 2 2 3" xfId="25564"/>
    <cellStyle name="Обычный 3 4 2 2 2 2 2 2 3 2" xfId="55419"/>
    <cellStyle name="Обычный 3 4 2 2 2 2 2 2 4" xfId="35519"/>
    <cellStyle name="Обычный 3 4 2 2 2 2 2 3" xfId="7957"/>
    <cellStyle name="Обычный 3 4 2 2 2 2 2 3 2" xfId="17907"/>
    <cellStyle name="Обычный 3 4 2 2 2 2 2 3 2 2" xfId="47762"/>
    <cellStyle name="Обычный 3 4 2 2 2 2 2 3 3" xfId="27857"/>
    <cellStyle name="Обычный 3 4 2 2 2 2 2 3 3 2" xfId="57712"/>
    <cellStyle name="Обычный 3 4 2 2 2 2 2 3 4" xfId="37812"/>
    <cellStyle name="Обычный 3 4 2 2 2 2 2 4" xfId="11272"/>
    <cellStyle name="Обычный 3 4 2 2 2 2 2 4 2" xfId="41127"/>
    <cellStyle name="Обычный 3 4 2 2 2 2 2 5" xfId="21221"/>
    <cellStyle name="Обычный 3 4 2 2 2 2 2 5 2" xfId="51076"/>
    <cellStyle name="Обычный 3 4 2 2 2 2 2 6" xfId="31176"/>
    <cellStyle name="Обычный 3 4 2 2 2 2 3" xfId="4677"/>
    <cellStyle name="Обычный 3 4 2 2 2 2 3 2" xfId="14629"/>
    <cellStyle name="Обычный 3 4 2 2 2 2 3 2 2" xfId="44484"/>
    <cellStyle name="Обычный 3 4 2 2 2 2 3 3" xfId="24579"/>
    <cellStyle name="Обычный 3 4 2 2 2 2 3 3 2" xfId="54434"/>
    <cellStyle name="Обычный 3 4 2 2 2 2 3 4" xfId="34534"/>
    <cellStyle name="Обычный 3 4 2 2 2 2 4" xfId="7956"/>
    <cellStyle name="Обычный 3 4 2 2 2 2 4 2" xfId="17906"/>
    <cellStyle name="Обычный 3 4 2 2 2 2 4 2 2" xfId="47761"/>
    <cellStyle name="Обычный 3 4 2 2 2 2 4 3" xfId="27856"/>
    <cellStyle name="Обычный 3 4 2 2 2 2 4 3 2" xfId="57711"/>
    <cellStyle name="Обычный 3 4 2 2 2 2 4 4" xfId="37811"/>
    <cellStyle name="Обычный 3 4 2 2 2 2 5" xfId="11271"/>
    <cellStyle name="Обычный 3 4 2 2 2 2 5 2" xfId="41126"/>
    <cellStyle name="Обычный 3 4 2 2 2 2 6" xfId="21220"/>
    <cellStyle name="Обычный 3 4 2 2 2 2 6 2" xfId="51075"/>
    <cellStyle name="Обычный 3 4 2 2 2 2 7" xfId="31175"/>
    <cellStyle name="Обычный 3 4 2 2 2 3" xfId="1314"/>
    <cellStyle name="Обычный 3 4 2 2 2 3 2" xfId="5663"/>
    <cellStyle name="Обычный 3 4 2 2 2 3 2 2" xfId="15615"/>
    <cellStyle name="Обычный 3 4 2 2 2 3 2 2 2" xfId="45470"/>
    <cellStyle name="Обычный 3 4 2 2 2 3 2 3" xfId="25565"/>
    <cellStyle name="Обычный 3 4 2 2 2 3 2 3 2" xfId="55420"/>
    <cellStyle name="Обычный 3 4 2 2 2 3 2 4" xfId="35520"/>
    <cellStyle name="Обычный 3 4 2 2 2 3 3" xfId="7958"/>
    <cellStyle name="Обычный 3 4 2 2 2 3 3 2" xfId="17908"/>
    <cellStyle name="Обычный 3 4 2 2 2 3 3 2 2" xfId="47763"/>
    <cellStyle name="Обычный 3 4 2 2 2 3 3 3" xfId="27858"/>
    <cellStyle name="Обычный 3 4 2 2 2 3 3 3 2" xfId="57713"/>
    <cellStyle name="Обычный 3 4 2 2 2 3 3 4" xfId="37813"/>
    <cellStyle name="Обычный 3 4 2 2 2 3 4" xfId="11273"/>
    <cellStyle name="Обычный 3 4 2 2 2 3 4 2" xfId="41128"/>
    <cellStyle name="Обычный 3 4 2 2 2 3 5" xfId="21222"/>
    <cellStyle name="Обычный 3 4 2 2 2 3 5 2" xfId="51077"/>
    <cellStyle name="Обычный 3 4 2 2 2 3 6" xfId="31177"/>
    <cellStyle name="Обычный 3 4 2 2 2 4" xfId="3854"/>
    <cellStyle name="Обычный 3 4 2 2 2 4 2" xfId="13806"/>
    <cellStyle name="Обычный 3 4 2 2 2 4 2 2" xfId="43661"/>
    <cellStyle name="Обычный 3 4 2 2 2 4 3" xfId="23756"/>
    <cellStyle name="Обычный 3 4 2 2 2 4 3 2" xfId="53611"/>
    <cellStyle name="Обычный 3 4 2 2 2 4 4" xfId="33711"/>
    <cellStyle name="Обычный 3 4 2 2 2 5" xfId="7955"/>
    <cellStyle name="Обычный 3 4 2 2 2 5 2" xfId="17905"/>
    <cellStyle name="Обычный 3 4 2 2 2 5 2 2" xfId="47760"/>
    <cellStyle name="Обычный 3 4 2 2 2 5 3" xfId="27855"/>
    <cellStyle name="Обычный 3 4 2 2 2 5 3 2" xfId="57710"/>
    <cellStyle name="Обычный 3 4 2 2 2 5 4" xfId="37810"/>
    <cellStyle name="Обычный 3 4 2 2 2 6" xfId="11270"/>
    <cellStyle name="Обычный 3 4 2 2 2 6 2" xfId="41125"/>
    <cellStyle name="Обычный 3 4 2 2 2 7" xfId="21219"/>
    <cellStyle name="Обычный 3 4 2 2 2 7 2" xfId="51074"/>
    <cellStyle name="Обычный 3 4 2 2 2 8" xfId="31174"/>
    <cellStyle name="Обычный 3 4 2 2 3" xfId="1315"/>
    <cellStyle name="Обычный 3 4 2 2 3 2" xfId="1316"/>
    <cellStyle name="Обычный 3 4 2 2 3 2 2" xfId="5664"/>
    <cellStyle name="Обычный 3 4 2 2 3 2 2 2" xfId="15616"/>
    <cellStyle name="Обычный 3 4 2 2 3 2 2 2 2" xfId="45471"/>
    <cellStyle name="Обычный 3 4 2 2 3 2 2 3" xfId="25566"/>
    <cellStyle name="Обычный 3 4 2 2 3 2 2 3 2" xfId="55421"/>
    <cellStyle name="Обычный 3 4 2 2 3 2 2 4" xfId="35521"/>
    <cellStyle name="Обычный 3 4 2 2 3 2 3" xfId="7960"/>
    <cellStyle name="Обычный 3 4 2 2 3 2 3 2" xfId="17910"/>
    <cellStyle name="Обычный 3 4 2 2 3 2 3 2 2" xfId="47765"/>
    <cellStyle name="Обычный 3 4 2 2 3 2 3 3" xfId="27860"/>
    <cellStyle name="Обычный 3 4 2 2 3 2 3 3 2" xfId="57715"/>
    <cellStyle name="Обычный 3 4 2 2 3 2 3 4" xfId="37815"/>
    <cellStyle name="Обычный 3 4 2 2 3 2 4" xfId="11275"/>
    <cellStyle name="Обычный 3 4 2 2 3 2 4 2" xfId="41130"/>
    <cellStyle name="Обычный 3 4 2 2 3 2 5" xfId="21224"/>
    <cellStyle name="Обычный 3 4 2 2 3 2 5 2" xfId="51079"/>
    <cellStyle name="Обычный 3 4 2 2 3 2 6" xfId="31179"/>
    <cellStyle name="Обычный 3 4 2 2 3 3" xfId="4407"/>
    <cellStyle name="Обычный 3 4 2 2 3 3 2" xfId="14359"/>
    <cellStyle name="Обычный 3 4 2 2 3 3 2 2" xfId="44214"/>
    <cellStyle name="Обычный 3 4 2 2 3 3 3" xfId="24309"/>
    <cellStyle name="Обычный 3 4 2 2 3 3 3 2" xfId="54164"/>
    <cellStyle name="Обычный 3 4 2 2 3 3 4" xfId="34264"/>
    <cellStyle name="Обычный 3 4 2 2 3 4" xfId="7959"/>
    <cellStyle name="Обычный 3 4 2 2 3 4 2" xfId="17909"/>
    <cellStyle name="Обычный 3 4 2 2 3 4 2 2" xfId="47764"/>
    <cellStyle name="Обычный 3 4 2 2 3 4 3" xfId="27859"/>
    <cellStyle name="Обычный 3 4 2 2 3 4 3 2" xfId="57714"/>
    <cellStyle name="Обычный 3 4 2 2 3 4 4" xfId="37814"/>
    <cellStyle name="Обычный 3 4 2 2 3 5" xfId="11274"/>
    <cellStyle name="Обычный 3 4 2 2 3 5 2" xfId="41129"/>
    <cellStyle name="Обычный 3 4 2 2 3 6" xfId="21223"/>
    <cellStyle name="Обычный 3 4 2 2 3 6 2" xfId="51078"/>
    <cellStyle name="Обычный 3 4 2 2 3 7" xfId="31178"/>
    <cellStyle name="Обычный 3 4 2 2 4" xfId="1317"/>
    <cellStyle name="Обычный 3 4 2 2 4 2" xfId="5665"/>
    <cellStyle name="Обычный 3 4 2 2 4 2 2" xfId="15617"/>
    <cellStyle name="Обычный 3 4 2 2 4 2 2 2" xfId="45472"/>
    <cellStyle name="Обычный 3 4 2 2 4 2 3" xfId="25567"/>
    <cellStyle name="Обычный 3 4 2 2 4 2 3 2" xfId="55422"/>
    <cellStyle name="Обычный 3 4 2 2 4 2 4" xfId="35522"/>
    <cellStyle name="Обычный 3 4 2 2 4 3" xfId="7961"/>
    <cellStyle name="Обычный 3 4 2 2 4 3 2" xfId="17911"/>
    <cellStyle name="Обычный 3 4 2 2 4 3 2 2" xfId="47766"/>
    <cellStyle name="Обычный 3 4 2 2 4 3 3" xfId="27861"/>
    <cellStyle name="Обычный 3 4 2 2 4 3 3 2" xfId="57716"/>
    <cellStyle name="Обычный 3 4 2 2 4 3 4" xfId="37816"/>
    <cellStyle name="Обычный 3 4 2 2 4 4" xfId="11276"/>
    <cellStyle name="Обычный 3 4 2 2 4 4 2" xfId="41131"/>
    <cellStyle name="Обычный 3 4 2 2 4 5" xfId="21225"/>
    <cellStyle name="Обычный 3 4 2 2 4 5 2" xfId="51080"/>
    <cellStyle name="Обычный 3 4 2 2 4 6" xfId="31180"/>
    <cellStyle name="Обычный 3 4 2 2 5" xfId="3584"/>
    <cellStyle name="Обычный 3 4 2 2 5 2" xfId="13536"/>
    <cellStyle name="Обычный 3 4 2 2 5 2 2" xfId="43391"/>
    <cellStyle name="Обычный 3 4 2 2 5 3" xfId="23486"/>
    <cellStyle name="Обычный 3 4 2 2 5 3 2" xfId="53341"/>
    <cellStyle name="Обычный 3 4 2 2 5 4" xfId="33441"/>
    <cellStyle name="Обычный 3 4 2 2 6" xfId="7954"/>
    <cellStyle name="Обычный 3 4 2 2 6 2" xfId="17904"/>
    <cellStyle name="Обычный 3 4 2 2 6 2 2" xfId="47759"/>
    <cellStyle name="Обычный 3 4 2 2 6 3" xfId="27854"/>
    <cellStyle name="Обычный 3 4 2 2 6 3 2" xfId="57709"/>
    <cellStyle name="Обычный 3 4 2 2 6 4" xfId="37809"/>
    <cellStyle name="Обычный 3 4 2 2 7" xfId="11269"/>
    <cellStyle name="Обычный 3 4 2 2 7 2" xfId="41124"/>
    <cellStyle name="Обычный 3 4 2 2 8" xfId="21218"/>
    <cellStyle name="Обычный 3 4 2 2 8 2" xfId="51073"/>
    <cellStyle name="Обычный 3 4 2 2 9" xfId="31173"/>
    <cellStyle name="Обычный 3 4 2 3" xfId="1318"/>
    <cellStyle name="Обычный 3 4 2 3 2" xfId="1319"/>
    <cellStyle name="Обычный 3 4 2 3 2 2" xfId="1320"/>
    <cellStyle name="Обычный 3 4 2 3 2 2 2" xfId="1321"/>
    <cellStyle name="Обычный 3 4 2 3 2 2 2 2" xfId="5666"/>
    <cellStyle name="Обычный 3 4 2 3 2 2 2 2 2" xfId="15618"/>
    <cellStyle name="Обычный 3 4 2 3 2 2 2 2 2 2" xfId="45473"/>
    <cellStyle name="Обычный 3 4 2 3 2 2 2 2 3" xfId="25568"/>
    <cellStyle name="Обычный 3 4 2 3 2 2 2 2 3 2" xfId="55423"/>
    <cellStyle name="Обычный 3 4 2 3 2 2 2 2 4" xfId="35523"/>
    <cellStyle name="Обычный 3 4 2 3 2 2 2 3" xfId="7965"/>
    <cellStyle name="Обычный 3 4 2 3 2 2 2 3 2" xfId="17915"/>
    <cellStyle name="Обычный 3 4 2 3 2 2 2 3 2 2" xfId="47770"/>
    <cellStyle name="Обычный 3 4 2 3 2 2 2 3 3" xfId="27865"/>
    <cellStyle name="Обычный 3 4 2 3 2 2 2 3 3 2" xfId="57720"/>
    <cellStyle name="Обычный 3 4 2 3 2 2 2 3 4" xfId="37820"/>
    <cellStyle name="Обычный 3 4 2 3 2 2 2 4" xfId="11280"/>
    <cellStyle name="Обычный 3 4 2 3 2 2 2 4 2" xfId="41135"/>
    <cellStyle name="Обычный 3 4 2 3 2 2 2 5" xfId="21229"/>
    <cellStyle name="Обычный 3 4 2 3 2 2 2 5 2" xfId="51084"/>
    <cellStyle name="Обычный 3 4 2 3 2 2 2 6" xfId="31184"/>
    <cellStyle name="Обычный 3 4 2 3 2 2 3" xfId="4678"/>
    <cellStyle name="Обычный 3 4 2 3 2 2 3 2" xfId="14630"/>
    <cellStyle name="Обычный 3 4 2 3 2 2 3 2 2" xfId="44485"/>
    <cellStyle name="Обычный 3 4 2 3 2 2 3 3" xfId="24580"/>
    <cellStyle name="Обычный 3 4 2 3 2 2 3 3 2" xfId="54435"/>
    <cellStyle name="Обычный 3 4 2 3 2 2 3 4" xfId="34535"/>
    <cellStyle name="Обычный 3 4 2 3 2 2 4" xfId="7964"/>
    <cellStyle name="Обычный 3 4 2 3 2 2 4 2" xfId="17914"/>
    <cellStyle name="Обычный 3 4 2 3 2 2 4 2 2" xfId="47769"/>
    <cellStyle name="Обычный 3 4 2 3 2 2 4 3" xfId="27864"/>
    <cellStyle name="Обычный 3 4 2 3 2 2 4 3 2" xfId="57719"/>
    <cellStyle name="Обычный 3 4 2 3 2 2 4 4" xfId="37819"/>
    <cellStyle name="Обычный 3 4 2 3 2 2 5" xfId="11279"/>
    <cellStyle name="Обычный 3 4 2 3 2 2 5 2" xfId="41134"/>
    <cellStyle name="Обычный 3 4 2 3 2 2 6" xfId="21228"/>
    <cellStyle name="Обычный 3 4 2 3 2 2 6 2" xfId="51083"/>
    <cellStyle name="Обычный 3 4 2 3 2 2 7" xfId="31183"/>
    <cellStyle name="Обычный 3 4 2 3 2 3" xfId="1322"/>
    <cellStyle name="Обычный 3 4 2 3 2 3 2" xfId="5667"/>
    <cellStyle name="Обычный 3 4 2 3 2 3 2 2" xfId="15619"/>
    <cellStyle name="Обычный 3 4 2 3 2 3 2 2 2" xfId="45474"/>
    <cellStyle name="Обычный 3 4 2 3 2 3 2 3" xfId="25569"/>
    <cellStyle name="Обычный 3 4 2 3 2 3 2 3 2" xfId="55424"/>
    <cellStyle name="Обычный 3 4 2 3 2 3 2 4" xfId="35524"/>
    <cellStyle name="Обычный 3 4 2 3 2 3 3" xfId="7966"/>
    <cellStyle name="Обычный 3 4 2 3 2 3 3 2" xfId="17916"/>
    <cellStyle name="Обычный 3 4 2 3 2 3 3 2 2" xfId="47771"/>
    <cellStyle name="Обычный 3 4 2 3 2 3 3 3" xfId="27866"/>
    <cellStyle name="Обычный 3 4 2 3 2 3 3 3 2" xfId="57721"/>
    <cellStyle name="Обычный 3 4 2 3 2 3 3 4" xfId="37821"/>
    <cellStyle name="Обычный 3 4 2 3 2 3 4" xfId="11281"/>
    <cellStyle name="Обычный 3 4 2 3 2 3 4 2" xfId="41136"/>
    <cellStyle name="Обычный 3 4 2 3 2 3 5" xfId="21230"/>
    <cellStyle name="Обычный 3 4 2 3 2 3 5 2" xfId="51085"/>
    <cellStyle name="Обычный 3 4 2 3 2 3 6" xfId="31185"/>
    <cellStyle name="Обычный 3 4 2 3 2 4" xfId="3855"/>
    <cellStyle name="Обычный 3 4 2 3 2 4 2" xfId="13807"/>
    <cellStyle name="Обычный 3 4 2 3 2 4 2 2" xfId="43662"/>
    <cellStyle name="Обычный 3 4 2 3 2 4 3" xfId="23757"/>
    <cellStyle name="Обычный 3 4 2 3 2 4 3 2" xfId="53612"/>
    <cellStyle name="Обычный 3 4 2 3 2 4 4" xfId="33712"/>
    <cellStyle name="Обычный 3 4 2 3 2 5" xfId="7963"/>
    <cellStyle name="Обычный 3 4 2 3 2 5 2" xfId="17913"/>
    <cellStyle name="Обычный 3 4 2 3 2 5 2 2" xfId="47768"/>
    <cellStyle name="Обычный 3 4 2 3 2 5 3" xfId="27863"/>
    <cellStyle name="Обычный 3 4 2 3 2 5 3 2" xfId="57718"/>
    <cellStyle name="Обычный 3 4 2 3 2 5 4" xfId="37818"/>
    <cellStyle name="Обычный 3 4 2 3 2 6" xfId="11278"/>
    <cellStyle name="Обычный 3 4 2 3 2 6 2" xfId="41133"/>
    <cellStyle name="Обычный 3 4 2 3 2 7" xfId="21227"/>
    <cellStyle name="Обычный 3 4 2 3 2 7 2" xfId="51082"/>
    <cellStyle name="Обычный 3 4 2 3 2 8" xfId="31182"/>
    <cellStyle name="Обычный 3 4 2 3 3" xfId="1323"/>
    <cellStyle name="Обычный 3 4 2 3 3 2" xfId="1324"/>
    <cellStyle name="Обычный 3 4 2 3 3 2 2" xfId="5668"/>
    <cellStyle name="Обычный 3 4 2 3 3 2 2 2" xfId="15620"/>
    <cellStyle name="Обычный 3 4 2 3 3 2 2 2 2" xfId="45475"/>
    <cellStyle name="Обычный 3 4 2 3 3 2 2 3" xfId="25570"/>
    <cellStyle name="Обычный 3 4 2 3 3 2 2 3 2" xfId="55425"/>
    <cellStyle name="Обычный 3 4 2 3 3 2 2 4" xfId="35525"/>
    <cellStyle name="Обычный 3 4 2 3 3 2 3" xfId="7968"/>
    <cellStyle name="Обычный 3 4 2 3 3 2 3 2" xfId="17918"/>
    <cellStyle name="Обычный 3 4 2 3 3 2 3 2 2" xfId="47773"/>
    <cellStyle name="Обычный 3 4 2 3 3 2 3 3" xfId="27868"/>
    <cellStyle name="Обычный 3 4 2 3 3 2 3 3 2" xfId="57723"/>
    <cellStyle name="Обычный 3 4 2 3 3 2 3 4" xfId="37823"/>
    <cellStyle name="Обычный 3 4 2 3 3 2 4" xfId="11283"/>
    <cellStyle name="Обычный 3 4 2 3 3 2 4 2" xfId="41138"/>
    <cellStyle name="Обычный 3 4 2 3 3 2 5" xfId="21232"/>
    <cellStyle name="Обычный 3 4 2 3 3 2 5 2" xfId="51087"/>
    <cellStyle name="Обычный 3 4 2 3 3 2 6" xfId="31187"/>
    <cellStyle name="Обычный 3 4 2 3 3 3" xfId="4491"/>
    <cellStyle name="Обычный 3 4 2 3 3 3 2" xfId="14443"/>
    <cellStyle name="Обычный 3 4 2 3 3 3 2 2" xfId="44298"/>
    <cellStyle name="Обычный 3 4 2 3 3 3 3" xfId="24393"/>
    <cellStyle name="Обычный 3 4 2 3 3 3 3 2" xfId="54248"/>
    <cellStyle name="Обычный 3 4 2 3 3 3 4" xfId="34348"/>
    <cellStyle name="Обычный 3 4 2 3 3 4" xfId="7967"/>
    <cellStyle name="Обычный 3 4 2 3 3 4 2" xfId="17917"/>
    <cellStyle name="Обычный 3 4 2 3 3 4 2 2" xfId="47772"/>
    <cellStyle name="Обычный 3 4 2 3 3 4 3" xfId="27867"/>
    <cellStyle name="Обычный 3 4 2 3 3 4 3 2" xfId="57722"/>
    <cellStyle name="Обычный 3 4 2 3 3 4 4" xfId="37822"/>
    <cellStyle name="Обычный 3 4 2 3 3 5" xfId="11282"/>
    <cellStyle name="Обычный 3 4 2 3 3 5 2" xfId="41137"/>
    <cellStyle name="Обычный 3 4 2 3 3 6" xfId="21231"/>
    <cellStyle name="Обычный 3 4 2 3 3 6 2" xfId="51086"/>
    <cellStyle name="Обычный 3 4 2 3 3 7" xfId="31186"/>
    <cellStyle name="Обычный 3 4 2 3 4" xfId="1325"/>
    <cellStyle name="Обычный 3 4 2 3 4 2" xfId="5669"/>
    <cellStyle name="Обычный 3 4 2 3 4 2 2" xfId="15621"/>
    <cellStyle name="Обычный 3 4 2 3 4 2 2 2" xfId="45476"/>
    <cellStyle name="Обычный 3 4 2 3 4 2 3" xfId="25571"/>
    <cellStyle name="Обычный 3 4 2 3 4 2 3 2" xfId="55426"/>
    <cellStyle name="Обычный 3 4 2 3 4 2 4" xfId="35526"/>
    <cellStyle name="Обычный 3 4 2 3 4 3" xfId="7969"/>
    <cellStyle name="Обычный 3 4 2 3 4 3 2" xfId="17919"/>
    <cellStyle name="Обычный 3 4 2 3 4 3 2 2" xfId="47774"/>
    <cellStyle name="Обычный 3 4 2 3 4 3 3" xfId="27869"/>
    <cellStyle name="Обычный 3 4 2 3 4 3 3 2" xfId="57724"/>
    <cellStyle name="Обычный 3 4 2 3 4 3 4" xfId="37824"/>
    <cellStyle name="Обычный 3 4 2 3 4 4" xfId="11284"/>
    <cellStyle name="Обычный 3 4 2 3 4 4 2" xfId="41139"/>
    <cellStyle name="Обычный 3 4 2 3 4 5" xfId="21233"/>
    <cellStyle name="Обычный 3 4 2 3 4 5 2" xfId="51088"/>
    <cellStyle name="Обычный 3 4 2 3 4 6" xfId="31188"/>
    <cellStyle name="Обычный 3 4 2 3 5" xfId="3668"/>
    <cellStyle name="Обычный 3 4 2 3 5 2" xfId="13620"/>
    <cellStyle name="Обычный 3 4 2 3 5 2 2" xfId="43475"/>
    <cellStyle name="Обычный 3 4 2 3 5 3" xfId="23570"/>
    <cellStyle name="Обычный 3 4 2 3 5 3 2" xfId="53425"/>
    <cellStyle name="Обычный 3 4 2 3 5 4" xfId="33525"/>
    <cellStyle name="Обычный 3 4 2 3 6" xfId="7962"/>
    <cellStyle name="Обычный 3 4 2 3 6 2" xfId="17912"/>
    <cellStyle name="Обычный 3 4 2 3 6 2 2" xfId="47767"/>
    <cellStyle name="Обычный 3 4 2 3 6 3" xfId="27862"/>
    <cellStyle name="Обычный 3 4 2 3 6 3 2" xfId="57717"/>
    <cellStyle name="Обычный 3 4 2 3 6 4" xfId="37817"/>
    <cellStyle name="Обычный 3 4 2 3 7" xfId="11277"/>
    <cellStyle name="Обычный 3 4 2 3 7 2" xfId="41132"/>
    <cellStyle name="Обычный 3 4 2 3 8" xfId="21226"/>
    <cellStyle name="Обычный 3 4 2 3 8 2" xfId="51081"/>
    <cellStyle name="Обычный 3 4 2 3 9" xfId="31181"/>
    <cellStyle name="Обычный 3 4 2 4" xfId="1326"/>
    <cellStyle name="Обычный 3 4 2 4 2" xfId="1327"/>
    <cellStyle name="Обычный 3 4 2 4 2 2" xfId="1328"/>
    <cellStyle name="Обычный 3 4 2 4 2 2 2" xfId="5670"/>
    <cellStyle name="Обычный 3 4 2 4 2 2 2 2" xfId="15622"/>
    <cellStyle name="Обычный 3 4 2 4 2 2 2 2 2" xfId="45477"/>
    <cellStyle name="Обычный 3 4 2 4 2 2 2 3" xfId="25572"/>
    <cellStyle name="Обычный 3 4 2 4 2 2 2 3 2" xfId="55427"/>
    <cellStyle name="Обычный 3 4 2 4 2 2 2 4" xfId="35527"/>
    <cellStyle name="Обычный 3 4 2 4 2 2 3" xfId="7972"/>
    <cellStyle name="Обычный 3 4 2 4 2 2 3 2" xfId="17922"/>
    <cellStyle name="Обычный 3 4 2 4 2 2 3 2 2" xfId="47777"/>
    <cellStyle name="Обычный 3 4 2 4 2 2 3 3" xfId="27872"/>
    <cellStyle name="Обычный 3 4 2 4 2 2 3 3 2" xfId="57727"/>
    <cellStyle name="Обычный 3 4 2 4 2 2 3 4" xfId="37827"/>
    <cellStyle name="Обычный 3 4 2 4 2 2 4" xfId="11287"/>
    <cellStyle name="Обычный 3 4 2 4 2 2 4 2" xfId="41142"/>
    <cellStyle name="Обычный 3 4 2 4 2 2 5" xfId="21236"/>
    <cellStyle name="Обычный 3 4 2 4 2 2 5 2" xfId="51091"/>
    <cellStyle name="Обычный 3 4 2 4 2 2 6" xfId="31191"/>
    <cellStyle name="Обычный 3 4 2 4 2 3" xfId="4676"/>
    <cellStyle name="Обычный 3 4 2 4 2 3 2" xfId="14628"/>
    <cellStyle name="Обычный 3 4 2 4 2 3 2 2" xfId="44483"/>
    <cellStyle name="Обычный 3 4 2 4 2 3 3" xfId="24578"/>
    <cellStyle name="Обычный 3 4 2 4 2 3 3 2" xfId="54433"/>
    <cellStyle name="Обычный 3 4 2 4 2 3 4" xfId="34533"/>
    <cellStyle name="Обычный 3 4 2 4 2 4" xfId="7971"/>
    <cellStyle name="Обычный 3 4 2 4 2 4 2" xfId="17921"/>
    <cellStyle name="Обычный 3 4 2 4 2 4 2 2" xfId="47776"/>
    <cellStyle name="Обычный 3 4 2 4 2 4 3" xfId="27871"/>
    <cellStyle name="Обычный 3 4 2 4 2 4 3 2" xfId="57726"/>
    <cellStyle name="Обычный 3 4 2 4 2 4 4" xfId="37826"/>
    <cellStyle name="Обычный 3 4 2 4 2 5" xfId="11286"/>
    <cellStyle name="Обычный 3 4 2 4 2 5 2" xfId="41141"/>
    <cellStyle name="Обычный 3 4 2 4 2 6" xfId="21235"/>
    <cellStyle name="Обычный 3 4 2 4 2 6 2" xfId="51090"/>
    <cellStyle name="Обычный 3 4 2 4 2 7" xfId="31190"/>
    <cellStyle name="Обычный 3 4 2 4 3" xfId="1329"/>
    <cellStyle name="Обычный 3 4 2 4 3 2" xfId="5671"/>
    <cellStyle name="Обычный 3 4 2 4 3 2 2" xfId="15623"/>
    <cellStyle name="Обычный 3 4 2 4 3 2 2 2" xfId="45478"/>
    <cellStyle name="Обычный 3 4 2 4 3 2 3" xfId="25573"/>
    <cellStyle name="Обычный 3 4 2 4 3 2 3 2" xfId="55428"/>
    <cellStyle name="Обычный 3 4 2 4 3 2 4" xfId="35528"/>
    <cellStyle name="Обычный 3 4 2 4 3 3" xfId="7973"/>
    <cellStyle name="Обычный 3 4 2 4 3 3 2" xfId="17923"/>
    <cellStyle name="Обычный 3 4 2 4 3 3 2 2" xfId="47778"/>
    <cellStyle name="Обычный 3 4 2 4 3 3 3" xfId="27873"/>
    <cellStyle name="Обычный 3 4 2 4 3 3 3 2" xfId="57728"/>
    <cellStyle name="Обычный 3 4 2 4 3 3 4" xfId="37828"/>
    <cellStyle name="Обычный 3 4 2 4 3 4" xfId="11288"/>
    <cellStyle name="Обычный 3 4 2 4 3 4 2" xfId="41143"/>
    <cellStyle name="Обычный 3 4 2 4 3 5" xfId="21237"/>
    <cellStyle name="Обычный 3 4 2 4 3 5 2" xfId="51092"/>
    <cellStyle name="Обычный 3 4 2 4 3 6" xfId="31192"/>
    <cellStyle name="Обычный 3 4 2 4 4" xfId="3853"/>
    <cellStyle name="Обычный 3 4 2 4 4 2" xfId="13805"/>
    <cellStyle name="Обычный 3 4 2 4 4 2 2" xfId="43660"/>
    <cellStyle name="Обычный 3 4 2 4 4 3" xfId="23755"/>
    <cellStyle name="Обычный 3 4 2 4 4 3 2" xfId="53610"/>
    <cellStyle name="Обычный 3 4 2 4 4 4" xfId="33710"/>
    <cellStyle name="Обычный 3 4 2 4 5" xfId="7970"/>
    <cellStyle name="Обычный 3 4 2 4 5 2" xfId="17920"/>
    <cellStyle name="Обычный 3 4 2 4 5 2 2" xfId="47775"/>
    <cellStyle name="Обычный 3 4 2 4 5 3" xfId="27870"/>
    <cellStyle name="Обычный 3 4 2 4 5 3 2" xfId="57725"/>
    <cellStyle name="Обычный 3 4 2 4 5 4" xfId="37825"/>
    <cellStyle name="Обычный 3 4 2 4 6" xfId="11285"/>
    <cellStyle name="Обычный 3 4 2 4 6 2" xfId="41140"/>
    <cellStyle name="Обычный 3 4 2 4 7" xfId="21234"/>
    <cellStyle name="Обычный 3 4 2 4 7 2" xfId="51089"/>
    <cellStyle name="Обычный 3 4 2 4 8" xfId="31189"/>
    <cellStyle name="Обычный 3 4 2 5" xfId="1330"/>
    <cellStyle name="Обычный 3 4 2 5 2" xfId="1331"/>
    <cellStyle name="Обычный 3 4 2 5 2 2" xfId="1332"/>
    <cellStyle name="Обычный 3 4 2 5 2 2 2" xfId="5672"/>
    <cellStyle name="Обычный 3 4 2 5 2 2 2 2" xfId="15624"/>
    <cellStyle name="Обычный 3 4 2 5 2 2 2 2 2" xfId="45479"/>
    <cellStyle name="Обычный 3 4 2 5 2 2 2 3" xfId="25574"/>
    <cellStyle name="Обычный 3 4 2 5 2 2 2 3 2" xfId="55429"/>
    <cellStyle name="Обычный 3 4 2 5 2 2 2 4" xfId="35529"/>
    <cellStyle name="Обычный 3 4 2 5 2 2 3" xfId="7976"/>
    <cellStyle name="Обычный 3 4 2 5 2 2 3 2" xfId="17926"/>
    <cellStyle name="Обычный 3 4 2 5 2 2 3 2 2" xfId="47781"/>
    <cellStyle name="Обычный 3 4 2 5 2 2 3 3" xfId="27876"/>
    <cellStyle name="Обычный 3 4 2 5 2 2 3 3 2" xfId="57731"/>
    <cellStyle name="Обычный 3 4 2 5 2 2 3 4" xfId="37831"/>
    <cellStyle name="Обычный 3 4 2 5 2 2 4" xfId="11291"/>
    <cellStyle name="Обычный 3 4 2 5 2 2 4 2" xfId="41146"/>
    <cellStyle name="Обычный 3 4 2 5 2 2 5" xfId="21240"/>
    <cellStyle name="Обычный 3 4 2 5 2 2 5 2" xfId="51095"/>
    <cellStyle name="Обычный 3 4 2 5 2 2 6" xfId="31195"/>
    <cellStyle name="Обычный 3 4 2 5 2 3" xfId="4915"/>
    <cellStyle name="Обычный 3 4 2 5 2 3 2" xfId="14867"/>
    <cellStyle name="Обычный 3 4 2 5 2 3 2 2" xfId="44722"/>
    <cellStyle name="Обычный 3 4 2 5 2 3 3" xfId="24817"/>
    <cellStyle name="Обычный 3 4 2 5 2 3 3 2" xfId="54672"/>
    <cellStyle name="Обычный 3 4 2 5 2 3 4" xfId="34772"/>
    <cellStyle name="Обычный 3 4 2 5 2 4" xfId="7975"/>
    <cellStyle name="Обычный 3 4 2 5 2 4 2" xfId="17925"/>
    <cellStyle name="Обычный 3 4 2 5 2 4 2 2" xfId="47780"/>
    <cellStyle name="Обычный 3 4 2 5 2 4 3" xfId="27875"/>
    <cellStyle name="Обычный 3 4 2 5 2 4 3 2" xfId="57730"/>
    <cellStyle name="Обычный 3 4 2 5 2 4 4" xfId="37830"/>
    <cellStyle name="Обычный 3 4 2 5 2 5" xfId="11290"/>
    <cellStyle name="Обычный 3 4 2 5 2 5 2" xfId="41145"/>
    <cellStyle name="Обычный 3 4 2 5 2 6" xfId="21239"/>
    <cellStyle name="Обычный 3 4 2 5 2 6 2" xfId="51094"/>
    <cellStyle name="Обычный 3 4 2 5 2 7" xfId="31194"/>
    <cellStyle name="Обычный 3 4 2 5 3" xfId="1333"/>
    <cellStyle name="Обычный 3 4 2 5 3 2" xfId="5673"/>
    <cellStyle name="Обычный 3 4 2 5 3 2 2" xfId="15625"/>
    <cellStyle name="Обычный 3 4 2 5 3 2 2 2" xfId="45480"/>
    <cellStyle name="Обычный 3 4 2 5 3 2 3" xfId="25575"/>
    <cellStyle name="Обычный 3 4 2 5 3 2 3 2" xfId="55430"/>
    <cellStyle name="Обычный 3 4 2 5 3 2 4" xfId="35530"/>
    <cellStyle name="Обычный 3 4 2 5 3 3" xfId="7977"/>
    <cellStyle name="Обычный 3 4 2 5 3 3 2" xfId="17927"/>
    <cellStyle name="Обычный 3 4 2 5 3 3 2 2" xfId="47782"/>
    <cellStyle name="Обычный 3 4 2 5 3 3 3" xfId="27877"/>
    <cellStyle name="Обычный 3 4 2 5 3 3 3 2" xfId="57732"/>
    <cellStyle name="Обычный 3 4 2 5 3 3 4" xfId="37832"/>
    <cellStyle name="Обычный 3 4 2 5 3 4" xfId="11292"/>
    <cellStyle name="Обычный 3 4 2 5 3 4 2" xfId="41147"/>
    <cellStyle name="Обычный 3 4 2 5 3 5" xfId="21241"/>
    <cellStyle name="Обычный 3 4 2 5 3 5 2" xfId="51096"/>
    <cellStyle name="Обычный 3 4 2 5 3 6" xfId="31196"/>
    <cellStyle name="Обычный 3 4 2 5 4" xfId="4092"/>
    <cellStyle name="Обычный 3 4 2 5 4 2" xfId="14044"/>
    <cellStyle name="Обычный 3 4 2 5 4 2 2" xfId="43899"/>
    <cellStyle name="Обычный 3 4 2 5 4 3" xfId="23994"/>
    <cellStyle name="Обычный 3 4 2 5 4 3 2" xfId="53849"/>
    <cellStyle name="Обычный 3 4 2 5 4 4" xfId="33949"/>
    <cellStyle name="Обычный 3 4 2 5 5" xfId="7974"/>
    <cellStyle name="Обычный 3 4 2 5 5 2" xfId="17924"/>
    <cellStyle name="Обычный 3 4 2 5 5 2 2" xfId="47779"/>
    <cellStyle name="Обычный 3 4 2 5 5 3" xfId="27874"/>
    <cellStyle name="Обычный 3 4 2 5 5 3 2" xfId="57729"/>
    <cellStyle name="Обычный 3 4 2 5 5 4" xfId="37829"/>
    <cellStyle name="Обычный 3 4 2 5 6" xfId="11289"/>
    <cellStyle name="Обычный 3 4 2 5 6 2" xfId="41144"/>
    <cellStyle name="Обычный 3 4 2 5 7" xfId="21238"/>
    <cellStyle name="Обычный 3 4 2 5 7 2" xfId="51093"/>
    <cellStyle name="Обычный 3 4 2 5 8" xfId="31193"/>
    <cellStyle name="Обычный 3 4 2 6" xfId="1334"/>
    <cellStyle name="Обычный 3 4 2 6 2" xfId="1335"/>
    <cellStyle name="Обычный 3 4 2 6 2 2" xfId="1336"/>
    <cellStyle name="Обычный 3 4 2 6 2 2 2" xfId="5674"/>
    <cellStyle name="Обычный 3 4 2 6 2 2 2 2" xfId="15626"/>
    <cellStyle name="Обычный 3 4 2 6 2 2 2 2 2" xfId="45481"/>
    <cellStyle name="Обычный 3 4 2 6 2 2 2 3" xfId="25576"/>
    <cellStyle name="Обычный 3 4 2 6 2 2 2 3 2" xfId="55431"/>
    <cellStyle name="Обычный 3 4 2 6 2 2 2 4" xfId="35531"/>
    <cellStyle name="Обычный 3 4 2 6 2 2 3" xfId="7980"/>
    <cellStyle name="Обычный 3 4 2 6 2 2 3 2" xfId="17930"/>
    <cellStyle name="Обычный 3 4 2 6 2 2 3 2 2" xfId="47785"/>
    <cellStyle name="Обычный 3 4 2 6 2 2 3 3" xfId="27880"/>
    <cellStyle name="Обычный 3 4 2 6 2 2 3 3 2" xfId="57735"/>
    <cellStyle name="Обычный 3 4 2 6 2 2 3 4" xfId="37835"/>
    <cellStyle name="Обычный 3 4 2 6 2 2 4" xfId="11295"/>
    <cellStyle name="Обычный 3 4 2 6 2 2 4 2" xfId="41150"/>
    <cellStyle name="Обычный 3 4 2 6 2 2 5" xfId="21244"/>
    <cellStyle name="Обычный 3 4 2 6 2 2 5 2" xfId="51099"/>
    <cellStyle name="Обычный 3 4 2 6 2 2 6" xfId="31199"/>
    <cellStyle name="Обычный 3 4 2 6 2 3" xfId="5002"/>
    <cellStyle name="Обычный 3 4 2 6 2 3 2" xfId="14954"/>
    <cellStyle name="Обычный 3 4 2 6 2 3 2 2" xfId="44809"/>
    <cellStyle name="Обычный 3 4 2 6 2 3 3" xfId="24904"/>
    <cellStyle name="Обычный 3 4 2 6 2 3 3 2" xfId="54759"/>
    <cellStyle name="Обычный 3 4 2 6 2 3 4" xfId="34859"/>
    <cellStyle name="Обычный 3 4 2 6 2 4" xfId="7979"/>
    <cellStyle name="Обычный 3 4 2 6 2 4 2" xfId="17929"/>
    <cellStyle name="Обычный 3 4 2 6 2 4 2 2" xfId="47784"/>
    <cellStyle name="Обычный 3 4 2 6 2 4 3" xfId="27879"/>
    <cellStyle name="Обычный 3 4 2 6 2 4 3 2" xfId="57734"/>
    <cellStyle name="Обычный 3 4 2 6 2 4 4" xfId="37834"/>
    <cellStyle name="Обычный 3 4 2 6 2 5" xfId="11294"/>
    <cellStyle name="Обычный 3 4 2 6 2 5 2" xfId="41149"/>
    <cellStyle name="Обычный 3 4 2 6 2 6" xfId="21243"/>
    <cellStyle name="Обычный 3 4 2 6 2 6 2" xfId="51098"/>
    <cellStyle name="Обычный 3 4 2 6 2 7" xfId="31198"/>
    <cellStyle name="Обычный 3 4 2 6 3" xfId="1337"/>
    <cellStyle name="Обычный 3 4 2 6 3 2" xfId="5675"/>
    <cellStyle name="Обычный 3 4 2 6 3 2 2" xfId="15627"/>
    <cellStyle name="Обычный 3 4 2 6 3 2 2 2" xfId="45482"/>
    <cellStyle name="Обычный 3 4 2 6 3 2 3" xfId="25577"/>
    <cellStyle name="Обычный 3 4 2 6 3 2 3 2" xfId="55432"/>
    <cellStyle name="Обычный 3 4 2 6 3 2 4" xfId="35532"/>
    <cellStyle name="Обычный 3 4 2 6 3 3" xfId="7981"/>
    <cellStyle name="Обычный 3 4 2 6 3 3 2" xfId="17931"/>
    <cellStyle name="Обычный 3 4 2 6 3 3 2 2" xfId="47786"/>
    <cellStyle name="Обычный 3 4 2 6 3 3 3" xfId="27881"/>
    <cellStyle name="Обычный 3 4 2 6 3 3 3 2" xfId="57736"/>
    <cellStyle name="Обычный 3 4 2 6 3 3 4" xfId="37836"/>
    <cellStyle name="Обычный 3 4 2 6 3 4" xfId="11296"/>
    <cellStyle name="Обычный 3 4 2 6 3 4 2" xfId="41151"/>
    <cellStyle name="Обычный 3 4 2 6 3 5" xfId="21245"/>
    <cellStyle name="Обычный 3 4 2 6 3 5 2" xfId="51100"/>
    <cellStyle name="Обычный 3 4 2 6 3 6" xfId="31200"/>
    <cellStyle name="Обычный 3 4 2 6 4" xfId="4179"/>
    <cellStyle name="Обычный 3 4 2 6 4 2" xfId="14131"/>
    <cellStyle name="Обычный 3 4 2 6 4 2 2" xfId="43986"/>
    <cellStyle name="Обычный 3 4 2 6 4 3" xfId="24081"/>
    <cellStyle name="Обычный 3 4 2 6 4 3 2" xfId="53936"/>
    <cellStyle name="Обычный 3 4 2 6 4 4" xfId="34036"/>
    <cellStyle name="Обычный 3 4 2 6 5" xfId="7978"/>
    <cellStyle name="Обычный 3 4 2 6 5 2" xfId="17928"/>
    <cellStyle name="Обычный 3 4 2 6 5 2 2" xfId="47783"/>
    <cellStyle name="Обычный 3 4 2 6 5 3" xfId="27878"/>
    <cellStyle name="Обычный 3 4 2 6 5 3 2" xfId="57733"/>
    <cellStyle name="Обычный 3 4 2 6 5 4" xfId="37833"/>
    <cellStyle name="Обычный 3 4 2 6 6" xfId="11293"/>
    <cellStyle name="Обычный 3 4 2 6 6 2" xfId="41148"/>
    <cellStyle name="Обычный 3 4 2 6 7" xfId="21242"/>
    <cellStyle name="Обычный 3 4 2 6 7 2" xfId="51097"/>
    <cellStyle name="Обычный 3 4 2 6 8" xfId="31197"/>
    <cellStyle name="Обычный 3 4 2 7" xfId="1338"/>
    <cellStyle name="Обычный 3 4 2 7 2" xfId="1339"/>
    <cellStyle name="Обычный 3 4 2 7 2 2" xfId="5676"/>
    <cellStyle name="Обычный 3 4 2 7 2 2 2" xfId="15628"/>
    <cellStyle name="Обычный 3 4 2 7 2 2 2 2" xfId="45483"/>
    <cellStyle name="Обычный 3 4 2 7 2 2 3" xfId="25578"/>
    <cellStyle name="Обычный 3 4 2 7 2 2 3 2" xfId="55433"/>
    <cellStyle name="Обычный 3 4 2 7 2 2 4" xfId="35533"/>
    <cellStyle name="Обычный 3 4 2 7 2 3" xfId="7983"/>
    <cellStyle name="Обычный 3 4 2 7 2 3 2" xfId="17933"/>
    <cellStyle name="Обычный 3 4 2 7 2 3 2 2" xfId="47788"/>
    <cellStyle name="Обычный 3 4 2 7 2 3 3" xfId="27883"/>
    <cellStyle name="Обычный 3 4 2 7 2 3 3 2" xfId="57738"/>
    <cellStyle name="Обычный 3 4 2 7 2 3 4" xfId="37838"/>
    <cellStyle name="Обычный 3 4 2 7 2 4" xfId="11298"/>
    <cellStyle name="Обычный 3 4 2 7 2 4 2" xfId="41153"/>
    <cellStyle name="Обычный 3 4 2 7 2 5" xfId="21247"/>
    <cellStyle name="Обычный 3 4 2 7 2 5 2" xfId="51102"/>
    <cellStyle name="Обычный 3 4 2 7 2 6" xfId="31202"/>
    <cellStyle name="Обычный 3 4 2 7 3" xfId="4275"/>
    <cellStyle name="Обычный 3 4 2 7 3 2" xfId="14227"/>
    <cellStyle name="Обычный 3 4 2 7 3 2 2" xfId="44082"/>
    <cellStyle name="Обычный 3 4 2 7 3 3" xfId="24177"/>
    <cellStyle name="Обычный 3 4 2 7 3 3 2" xfId="54032"/>
    <cellStyle name="Обычный 3 4 2 7 3 4" xfId="34132"/>
    <cellStyle name="Обычный 3 4 2 7 4" xfId="7982"/>
    <cellStyle name="Обычный 3 4 2 7 4 2" xfId="17932"/>
    <cellStyle name="Обычный 3 4 2 7 4 2 2" xfId="47787"/>
    <cellStyle name="Обычный 3 4 2 7 4 3" xfId="27882"/>
    <cellStyle name="Обычный 3 4 2 7 4 3 2" xfId="57737"/>
    <cellStyle name="Обычный 3 4 2 7 4 4" xfId="37837"/>
    <cellStyle name="Обычный 3 4 2 7 5" xfId="11297"/>
    <cellStyle name="Обычный 3 4 2 7 5 2" xfId="41152"/>
    <cellStyle name="Обычный 3 4 2 7 6" xfId="21246"/>
    <cellStyle name="Обычный 3 4 2 7 6 2" xfId="51101"/>
    <cellStyle name="Обычный 3 4 2 7 7" xfId="31201"/>
    <cellStyle name="Обычный 3 4 2 8" xfId="1340"/>
    <cellStyle name="Обычный 3 4 2 8 2" xfId="5677"/>
    <cellStyle name="Обычный 3 4 2 8 2 2" xfId="15629"/>
    <cellStyle name="Обычный 3 4 2 8 2 2 2" xfId="45484"/>
    <cellStyle name="Обычный 3 4 2 8 2 3" xfId="25579"/>
    <cellStyle name="Обычный 3 4 2 8 2 3 2" xfId="55434"/>
    <cellStyle name="Обычный 3 4 2 8 2 4" xfId="35534"/>
    <cellStyle name="Обычный 3 4 2 8 3" xfId="7984"/>
    <cellStyle name="Обычный 3 4 2 8 3 2" xfId="17934"/>
    <cellStyle name="Обычный 3 4 2 8 3 2 2" xfId="47789"/>
    <cellStyle name="Обычный 3 4 2 8 3 3" xfId="27884"/>
    <cellStyle name="Обычный 3 4 2 8 3 3 2" xfId="57739"/>
    <cellStyle name="Обычный 3 4 2 8 3 4" xfId="37839"/>
    <cellStyle name="Обычный 3 4 2 8 4" xfId="11299"/>
    <cellStyle name="Обычный 3 4 2 8 4 2" xfId="41154"/>
    <cellStyle name="Обычный 3 4 2 8 5" xfId="21248"/>
    <cellStyle name="Обычный 3 4 2 8 5 2" xfId="51103"/>
    <cellStyle name="Обычный 3 4 2 8 6" xfId="31203"/>
    <cellStyle name="Обычный 3 4 2 9" xfId="3452"/>
    <cellStyle name="Обычный 3 4 2 9 2" xfId="13404"/>
    <cellStyle name="Обычный 3 4 2 9 2 2" xfId="43259"/>
    <cellStyle name="Обычный 3 4 2 9 3" xfId="23354"/>
    <cellStyle name="Обычный 3 4 2 9 3 2" xfId="53209"/>
    <cellStyle name="Обычный 3 4 2 9 4" xfId="33309"/>
    <cellStyle name="Обычный 3 4 3" xfId="1341"/>
    <cellStyle name="Обычный 3 4 3 10" xfId="7985"/>
    <cellStyle name="Обычный 3 4 3 10 2" xfId="17935"/>
    <cellStyle name="Обычный 3 4 3 10 2 2" xfId="47790"/>
    <cellStyle name="Обычный 3 4 3 10 3" xfId="27885"/>
    <cellStyle name="Обычный 3 4 3 10 3 2" xfId="57740"/>
    <cellStyle name="Обычный 3 4 3 10 4" xfId="37840"/>
    <cellStyle name="Обычный 3 4 3 11" xfId="11300"/>
    <cellStyle name="Обычный 3 4 3 11 2" xfId="41155"/>
    <cellStyle name="Обычный 3 4 3 12" xfId="21249"/>
    <cellStyle name="Обычный 3 4 3 12 2" xfId="51104"/>
    <cellStyle name="Обычный 3 4 3 13" xfId="31204"/>
    <cellStyle name="Обычный 3 4 3 2" xfId="1342"/>
    <cellStyle name="Обычный 3 4 3 2 2" xfId="1343"/>
    <cellStyle name="Обычный 3 4 3 2 2 2" xfId="1344"/>
    <cellStyle name="Обычный 3 4 3 2 2 2 2" xfId="1345"/>
    <cellStyle name="Обычный 3 4 3 2 2 2 2 2" xfId="5678"/>
    <cellStyle name="Обычный 3 4 3 2 2 2 2 2 2" xfId="15630"/>
    <cellStyle name="Обычный 3 4 3 2 2 2 2 2 2 2" xfId="45485"/>
    <cellStyle name="Обычный 3 4 3 2 2 2 2 2 3" xfId="25580"/>
    <cellStyle name="Обычный 3 4 3 2 2 2 2 2 3 2" xfId="55435"/>
    <cellStyle name="Обычный 3 4 3 2 2 2 2 2 4" xfId="35535"/>
    <cellStyle name="Обычный 3 4 3 2 2 2 2 3" xfId="7989"/>
    <cellStyle name="Обычный 3 4 3 2 2 2 2 3 2" xfId="17939"/>
    <cellStyle name="Обычный 3 4 3 2 2 2 2 3 2 2" xfId="47794"/>
    <cellStyle name="Обычный 3 4 3 2 2 2 2 3 3" xfId="27889"/>
    <cellStyle name="Обычный 3 4 3 2 2 2 2 3 3 2" xfId="57744"/>
    <cellStyle name="Обычный 3 4 3 2 2 2 2 3 4" xfId="37844"/>
    <cellStyle name="Обычный 3 4 3 2 2 2 2 4" xfId="11304"/>
    <cellStyle name="Обычный 3 4 3 2 2 2 2 4 2" xfId="41159"/>
    <cellStyle name="Обычный 3 4 3 2 2 2 2 5" xfId="21253"/>
    <cellStyle name="Обычный 3 4 3 2 2 2 2 5 2" xfId="51108"/>
    <cellStyle name="Обычный 3 4 3 2 2 2 2 6" xfId="31208"/>
    <cellStyle name="Обычный 3 4 3 2 2 2 3" xfId="4680"/>
    <cellStyle name="Обычный 3 4 3 2 2 2 3 2" xfId="14632"/>
    <cellStyle name="Обычный 3 4 3 2 2 2 3 2 2" xfId="44487"/>
    <cellStyle name="Обычный 3 4 3 2 2 2 3 3" xfId="24582"/>
    <cellStyle name="Обычный 3 4 3 2 2 2 3 3 2" xfId="54437"/>
    <cellStyle name="Обычный 3 4 3 2 2 2 3 4" xfId="34537"/>
    <cellStyle name="Обычный 3 4 3 2 2 2 4" xfId="7988"/>
    <cellStyle name="Обычный 3 4 3 2 2 2 4 2" xfId="17938"/>
    <cellStyle name="Обычный 3 4 3 2 2 2 4 2 2" xfId="47793"/>
    <cellStyle name="Обычный 3 4 3 2 2 2 4 3" xfId="27888"/>
    <cellStyle name="Обычный 3 4 3 2 2 2 4 3 2" xfId="57743"/>
    <cellStyle name="Обычный 3 4 3 2 2 2 4 4" xfId="37843"/>
    <cellStyle name="Обычный 3 4 3 2 2 2 5" xfId="11303"/>
    <cellStyle name="Обычный 3 4 3 2 2 2 5 2" xfId="41158"/>
    <cellStyle name="Обычный 3 4 3 2 2 2 6" xfId="21252"/>
    <cellStyle name="Обычный 3 4 3 2 2 2 6 2" xfId="51107"/>
    <cellStyle name="Обычный 3 4 3 2 2 2 7" xfId="31207"/>
    <cellStyle name="Обычный 3 4 3 2 2 3" xfId="1346"/>
    <cellStyle name="Обычный 3 4 3 2 2 3 2" xfId="5679"/>
    <cellStyle name="Обычный 3 4 3 2 2 3 2 2" xfId="15631"/>
    <cellStyle name="Обычный 3 4 3 2 2 3 2 2 2" xfId="45486"/>
    <cellStyle name="Обычный 3 4 3 2 2 3 2 3" xfId="25581"/>
    <cellStyle name="Обычный 3 4 3 2 2 3 2 3 2" xfId="55436"/>
    <cellStyle name="Обычный 3 4 3 2 2 3 2 4" xfId="35536"/>
    <cellStyle name="Обычный 3 4 3 2 2 3 3" xfId="7990"/>
    <cellStyle name="Обычный 3 4 3 2 2 3 3 2" xfId="17940"/>
    <cellStyle name="Обычный 3 4 3 2 2 3 3 2 2" xfId="47795"/>
    <cellStyle name="Обычный 3 4 3 2 2 3 3 3" xfId="27890"/>
    <cellStyle name="Обычный 3 4 3 2 2 3 3 3 2" xfId="57745"/>
    <cellStyle name="Обычный 3 4 3 2 2 3 3 4" xfId="37845"/>
    <cellStyle name="Обычный 3 4 3 2 2 3 4" xfId="11305"/>
    <cellStyle name="Обычный 3 4 3 2 2 3 4 2" xfId="41160"/>
    <cellStyle name="Обычный 3 4 3 2 2 3 5" xfId="21254"/>
    <cellStyle name="Обычный 3 4 3 2 2 3 5 2" xfId="51109"/>
    <cellStyle name="Обычный 3 4 3 2 2 3 6" xfId="31209"/>
    <cellStyle name="Обычный 3 4 3 2 2 4" xfId="3857"/>
    <cellStyle name="Обычный 3 4 3 2 2 4 2" xfId="13809"/>
    <cellStyle name="Обычный 3 4 3 2 2 4 2 2" xfId="43664"/>
    <cellStyle name="Обычный 3 4 3 2 2 4 3" xfId="23759"/>
    <cellStyle name="Обычный 3 4 3 2 2 4 3 2" xfId="53614"/>
    <cellStyle name="Обычный 3 4 3 2 2 4 4" xfId="33714"/>
    <cellStyle name="Обычный 3 4 3 2 2 5" xfId="7987"/>
    <cellStyle name="Обычный 3 4 3 2 2 5 2" xfId="17937"/>
    <cellStyle name="Обычный 3 4 3 2 2 5 2 2" xfId="47792"/>
    <cellStyle name="Обычный 3 4 3 2 2 5 3" xfId="27887"/>
    <cellStyle name="Обычный 3 4 3 2 2 5 3 2" xfId="57742"/>
    <cellStyle name="Обычный 3 4 3 2 2 5 4" xfId="37842"/>
    <cellStyle name="Обычный 3 4 3 2 2 6" xfId="11302"/>
    <cellStyle name="Обычный 3 4 3 2 2 6 2" xfId="41157"/>
    <cellStyle name="Обычный 3 4 3 2 2 7" xfId="21251"/>
    <cellStyle name="Обычный 3 4 3 2 2 7 2" xfId="51106"/>
    <cellStyle name="Обычный 3 4 3 2 2 8" xfId="31206"/>
    <cellStyle name="Обычный 3 4 3 2 3" xfId="1347"/>
    <cellStyle name="Обычный 3 4 3 2 3 2" xfId="1348"/>
    <cellStyle name="Обычный 3 4 3 2 3 2 2" xfId="5680"/>
    <cellStyle name="Обычный 3 4 3 2 3 2 2 2" xfId="15632"/>
    <cellStyle name="Обычный 3 4 3 2 3 2 2 2 2" xfId="45487"/>
    <cellStyle name="Обычный 3 4 3 2 3 2 2 3" xfId="25582"/>
    <cellStyle name="Обычный 3 4 3 2 3 2 2 3 2" xfId="55437"/>
    <cellStyle name="Обычный 3 4 3 2 3 2 2 4" xfId="35537"/>
    <cellStyle name="Обычный 3 4 3 2 3 2 3" xfId="7992"/>
    <cellStyle name="Обычный 3 4 3 2 3 2 3 2" xfId="17942"/>
    <cellStyle name="Обычный 3 4 3 2 3 2 3 2 2" xfId="47797"/>
    <cellStyle name="Обычный 3 4 3 2 3 2 3 3" xfId="27892"/>
    <cellStyle name="Обычный 3 4 3 2 3 2 3 3 2" xfId="57747"/>
    <cellStyle name="Обычный 3 4 3 2 3 2 3 4" xfId="37847"/>
    <cellStyle name="Обычный 3 4 3 2 3 2 4" xfId="11307"/>
    <cellStyle name="Обычный 3 4 3 2 3 2 4 2" xfId="41162"/>
    <cellStyle name="Обычный 3 4 3 2 3 2 5" xfId="21256"/>
    <cellStyle name="Обычный 3 4 3 2 3 2 5 2" xfId="51111"/>
    <cellStyle name="Обычный 3 4 3 2 3 2 6" xfId="31211"/>
    <cellStyle name="Обычный 3 4 3 2 3 3" xfId="4426"/>
    <cellStyle name="Обычный 3 4 3 2 3 3 2" xfId="14378"/>
    <cellStyle name="Обычный 3 4 3 2 3 3 2 2" xfId="44233"/>
    <cellStyle name="Обычный 3 4 3 2 3 3 3" xfId="24328"/>
    <cellStyle name="Обычный 3 4 3 2 3 3 3 2" xfId="54183"/>
    <cellStyle name="Обычный 3 4 3 2 3 3 4" xfId="34283"/>
    <cellStyle name="Обычный 3 4 3 2 3 4" xfId="7991"/>
    <cellStyle name="Обычный 3 4 3 2 3 4 2" xfId="17941"/>
    <cellStyle name="Обычный 3 4 3 2 3 4 2 2" xfId="47796"/>
    <cellStyle name="Обычный 3 4 3 2 3 4 3" xfId="27891"/>
    <cellStyle name="Обычный 3 4 3 2 3 4 3 2" xfId="57746"/>
    <cellStyle name="Обычный 3 4 3 2 3 4 4" xfId="37846"/>
    <cellStyle name="Обычный 3 4 3 2 3 5" xfId="11306"/>
    <cellStyle name="Обычный 3 4 3 2 3 5 2" xfId="41161"/>
    <cellStyle name="Обычный 3 4 3 2 3 6" xfId="21255"/>
    <cellStyle name="Обычный 3 4 3 2 3 6 2" xfId="51110"/>
    <cellStyle name="Обычный 3 4 3 2 3 7" xfId="31210"/>
    <cellStyle name="Обычный 3 4 3 2 4" xfId="1349"/>
    <cellStyle name="Обычный 3 4 3 2 4 2" xfId="5681"/>
    <cellStyle name="Обычный 3 4 3 2 4 2 2" xfId="15633"/>
    <cellStyle name="Обычный 3 4 3 2 4 2 2 2" xfId="45488"/>
    <cellStyle name="Обычный 3 4 3 2 4 2 3" xfId="25583"/>
    <cellStyle name="Обычный 3 4 3 2 4 2 3 2" xfId="55438"/>
    <cellStyle name="Обычный 3 4 3 2 4 2 4" xfId="35538"/>
    <cellStyle name="Обычный 3 4 3 2 4 3" xfId="7993"/>
    <cellStyle name="Обычный 3 4 3 2 4 3 2" xfId="17943"/>
    <cellStyle name="Обычный 3 4 3 2 4 3 2 2" xfId="47798"/>
    <cellStyle name="Обычный 3 4 3 2 4 3 3" xfId="27893"/>
    <cellStyle name="Обычный 3 4 3 2 4 3 3 2" xfId="57748"/>
    <cellStyle name="Обычный 3 4 3 2 4 3 4" xfId="37848"/>
    <cellStyle name="Обычный 3 4 3 2 4 4" xfId="11308"/>
    <cellStyle name="Обычный 3 4 3 2 4 4 2" xfId="41163"/>
    <cellStyle name="Обычный 3 4 3 2 4 5" xfId="21257"/>
    <cellStyle name="Обычный 3 4 3 2 4 5 2" xfId="51112"/>
    <cellStyle name="Обычный 3 4 3 2 4 6" xfId="31212"/>
    <cellStyle name="Обычный 3 4 3 2 5" xfId="3603"/>
    <cellStyle name="Обычный 3 4 3 2 5 2" xfId="13555"/>
    <cellStyle name="Обычный 3 4 3 2 5 2 2" xfId="43410"/>
    <cellStyle name="Обычный 3 4 3 2 5 3" xfId="23505"/>
    <cellStyle name="Обычный 3 4 3 2 5 3 2" xfId="53360"/>
    <cellStyle name="Обычный 3 4 3 2 5 4" xfId="33460"/>
    <cellStyle name="Обычный 3 4 3 2 6" xfId="7986"/>
    <cellStyle name="Обычный 3 4 3 2 6 2" xfId="17936"/>
    <cellStyle name="Обычный 3 4 3 2 6 2 2" xfId="47791"/>
    <cellStyle name="Обычный 3 4 3 2 6 3" xfId="27886"/>
    <cellStyle name="Обычный 3 4 3 2 6 3 2" xfId="57741"/>
    <cellStyle name="Обычный 3 4 3 2 6 4" xfId="37841"/>
    <cellStyle name="Обычный 3 4 3 2 7" xfId="11301"/>
    <cellStyle name="Обычный 3 4 3 2 7 2" xfId="41156"/>
    <cellStyle name="Обычный 3 4 3 2 8" xfId="21250"/>
    <cellStyle name="Обычный 3 4 3 2 8 2" xfId="51105"/>
    <cellStyle name="Обычный 3 4 3 2 9" xfId="31205"/>
    <cellStyle name="Обычный 3 4 3 3" xfId="1350"/>
    <cellStyle name="Обычный 3 4 3 3 2" xfId="1351"/>
    <cellStyle name="Обычный 3 4 3 3 2 2" xfId="1352"/>
    <cellStyle name="Обычный 3 4 3 3 2 2 2" xfId="1353"/>
    <cellStyle name="Обычный 3 4 3 3 2 2 2 2" xfId="5682"/>
    <cellStyle name="Обычный 3 4 3 3 2 2 2 2 2" xfId="15634"/>
    <cellStyle name="Обычный 3 4 3 3 2 2 2 2 2 2" xfId="45489"/>
    <cellStyle name="Обычный 3 4 3 3 2 2 2 2 3" xfId="25584"/>
    <cellStyle name="Обычный 3 4 3 3 2 2 2 2 3 2" xfId="55439"/>
    <cellStyle name="Обычный 3 4 3 3 2 2 2 2 4" xfId="35539"/>
    <cellStyle name="Обычный 3 4 3 3 2 2 2 3" xfId="7997"/>
    <cellStyle name="Обычный 3 4 3 3 2 2 2 3 2" xfId="17947"/>
    <cellStyle name="Обычный 3 4 3 3 2 2 2 3 2 2" xfId="47802"/>
    <cellStyle name="Обычный 3 4 3 3 2 2 2 3 3" xfId="27897"/>
    <cellStyle name="Обычный 3 4 3 3 2 2 2 3 3 2" xfId="57752"/>
    <cellStyle name="Обычный 3 4 3 3 2 2 2 3 4" xfId="37852"/>
    <cellStyle name="Обычный 3 4 3 3 2 2 2 4" xfId="11312"/>
    <cellStyle name="Обычный 3 4 3 3 2 2 2 4 2" xfId="41167"/>
    <cellStyle name="Обычный 3 4 3 3 2 2 2 5" xfId="21261"/>
    <cellStyle name="Обычный 3 4 3 3 2 2 2 5 2" xfId="51116"/>
    <cellStyle name="Обычный 3 4 3 3 2 2 2 6" xfId="31216"/>
    <cellStyle name="Обычный 3 4 3 3 2 2 3" xfId="4681"/>
    <cellStyle name="Обычный 3 4 3 3 2 2 3 2" xfId="14633"/>
    <cellStyle name="Обычный 3 4 3 3 2 2 3 2 2" xfId="44488"/>
    <cellStyle name="Обычный 3 4 3 3 2 2 3 3" xfId="24583"/>
    <cellStyle name="Обычный 3 4 3 3 2 2 3 3 2" xfId="54438"/>
    <cellStyle name="Обычный 3 4 3 3 2 2 3 4" xfId="34538"/>
    <cellStyle name="Обычный 3 4 3 3 2 2 4" xfId="7996"/>
    <cellStyle name="Обычный 3 4 3 3 2 2 4 2" xfId="17946"/>
    <cellStyle name="Обычный 3 4 3 3 2 2 4 2 2" xfId="47801"/>
    <cellStyle name="Обычный 3 4 3 3 2 2 4 3" xfId="27896"/>
    <cellStyle name="Обычный 3 4 3 3 2 2 4 3 2" xfId="57751"/>
    <cellStyle name="Обычный 3 4 3 3 2 2 4 4" xfId="37851"/>
    <cellStyle name="Обычный 3 4 3 3 2 2 5" xfId="11311"/>
    <cellStyle name="Обычный 3 4 3 3 2 2 5 2" xfId="41166"/>
    <cellStyle name="Обычный 3 4 3 3 2 2 6" xfId="21260"/>
    <cellStyle name="Обычный 3 4 3 3 2 2 6 2" xfId="51115"/>
    <cellStyle name="Обычный 3 4 3 3 2 2 7" xfId="31215"/>
    <cellStyle name="Обычный 3 4 3 3 2 3" xfId="1354"/>
    <cellStyle name="Обычный 3 4 3 3 2 3 2" xfId="5683"/>
    <cellStyle name="Обычный 3 4 3 3 2 3 2 2" xfId="15635"/>
    <cellStyle name="Обычный 3 4 3 3 2 3 2 2 2" xfId="45490"/>
    <cellStyle name="Обычный 3 4 3 3 2 3 2 3" xfId="25585"/>
    <cellStyle name="Обычный 3 4 3 3 2 3 2 3 2" xfId="55440"/>
    <cellStyle name="Обычный 3 4 3 3 2 3 2 4" xfId="35540"/>
    <cellStyle name="Обычный 3 4 3 3 2 3 3" xfId="7998"/>
    <cellStyle name="Обычный 3 4 3 3 2 3 3 2" xfId="17948"/>
    <cellStyle name="Обычный 3 4 3 3 2 3 3 2 2" xfId="47803"/>
    <cellStyle name="Обычный 3 4 3 3 2 3 3 3" xfId="27898"/>
    <cellStyle name="Обычный 3 4 3 3 2 3 3 3 2" xfId="57753"/>
    <cellStyle name="Обычный 3 4 3 3 2 3 3 4" xfId="37853"/>
    <cellStyle name="Обычный 3 4 3 3 2 3 4" xfId="11313"/>
    <cellStyle name="Обычный 3 4 3 3 2 3 4 2" xfId="41168"/>
    <cellStyle name="Обычный 3 4 3 3 2 3 5" xfId="21262"/>
    <cellStyle name="Обычный 3 4 3 3 2 3 5 2" xfId="51117"/>
    <cellStyle name="Обычный 3 4 3 3 2 3 6" xfId="31217"/>
    <cellStyle name="Обычный 3 4 3 3 2 4" xfId="3858"/>
    <cellStyle name="Обычный 3 4 3 3 2 4 2" xfId="13810"/>
    <cellStyle name="Обычный 3 4 3 3 2 4 2 2" xfId="43665"/>
    <cellStyle name="Обычный 3 4 3 3 2 4 3" xfId="23760"/>
    <cellStyle name="Обычный 3 4 3 3 2 4 3 2" xfId="53615"/>
    <cellStyle name="Обычный 3 4 3 3 2 4 4" xfId="33715"/>
    <cellStyle name="Обычный 3 4 3 3 2 5" xfId="7995"/>
    <cellStyle name="Обычный 3 4 3 3 2 5 2" xfId="17945"/>
    <cellStyle name="Обычный 3 4 3 3 2 5 2 2" xfId="47800"/>
    <cellStyle name="Обычный 3 4 3 3 2 5 3" xfId="27895"/>
    <cellStyle name="Обычный 3 4 3 3 2 5 3 2" xfId="57750"/>
    <cellStyle name="Обычный 3 4 3 3 2 5 4" xfId="37850"/>
    <cellStyle name="Обычный 3 4 3 3 2 6" xfId="11310"/>
    <cellStyle name="Обычный 3 4 3 3 2 6 2" xfId="41165"/>
    <cellStyle name="Обычный 3 4 3 3 2 7" xfId="21259"/>
    <cellStyle name="Обычный 3 4 3 3 2 7 2" xfId="51114"/>
    <cellStyle name="Обычный 3 4 3 3 2 8" xfId="31214"/>
    <cellStyle name="Обычный 3 4 3 3 3" xfId="1355"/>
    <cellStyle name="Обычный 3 4 3 3 3 2" xfId="1356"/>
    <cellStyle name="Обычный 3 4 3 3 3 2 2" xfId="5684"/>
    <cellStyle name="Обычный 3 4 3 3 3 2 2 2" xfId="15636"/>
    <cellStyle name="Обычный 3 4 3 3 3 2 2 2 2" xfId="45491"/>
    <cellStyle name="Обычный 3 4 3 3 3 2 2 3" xfId="25586"/>
    <cellStyle name="Обычный 3 4 3 3 3 2 2 3 2" xfId="55441"/>
    <cellStyle name="Обычный 3 4 3 3 3 2 2 4" xfId="35541"/>
    <cellStyle name="Обычный 3 4 3 3 3 2 3" xfId="8000"/>
    <cellStyle name="Обычный 3 4 3 3 3 2 3 2" xfId="17950"/>
    <cellStyle name="Обычный 3 4 3 3 3 2 3 2 2" xfId="47805"/>
    <cellStyle name="Обычный 3 4 3 3 3 2 3 3" xfId="27900"/>
    <cellStyle name="Обычный 3 4 3 3 3 2 3 3 2" xfId="57755"/>
    <cellStyle name="Обычный 3 4 3 3 3 2 3 4" xfId="37855"/>
    <cellStyle name="Обычный 3 4 3 3 3 2 4" xfId="11315"/>
    <cellStyle name="Обычный 3 4 3 3 3 2 4 2" xfId="41170"/>
    <cellStyle name="Обычный 3 4 3 3 3 2 5" xfId="21264"/>
    <cellStyle name="Обычный 3 4 3 3 3 2 5 2" xfId="51119"/>
    <cellStyle name="Обычный 3 4 3 3 3 2 6" xfId="31219"/>
    <cellStyle name="Обычный 3 4 3 3 3 3" xfId="4512"/>
    <cellStyle name="Обычный 3 4 3 3 3 3 2" xfId="14464"/>
    <cellStyle name="Обычный 3 4 3 3 3 3 2 2" xfId="44319"/>
    <cellStyle name="Обычный 3 4 3 3 3 3 3" xfId="24414"/>
    <cellStyle name="Обычный 3 4 3 3 3 3 3 2" xfId="54269"/>
    <cellStyle name="Обычный 3 4 3 3 3 3 4" xfId="34369"/>
    <cellStyle name="Обычный 3 4 3 3 3 4" xfId="7999"/>
    <cellStyle name="Обычный 3 4 3 3 3 4 2" xfId="17949"/>
    <cellStyle name="Обычный 3 4 3 3 3 4 2 2" xfId="47804"/>
    <cellStyle name="Обычный 3 4 3 3 3 4 3" xfId="27899"/>
    <cellStyle name="Обычный 3 4 3 3 3 4 3 2" xfId="57754"/>
    <cellStyle name="Обычный 3 4 3 3 3 4 4" xfId="37854"/>
    <cellStyle name="Обычный 3 4 3 3 3 5" xfId="11314"/>
    <cellStyle name="Обычный 3 4 3 3 3 5 2" xfId="41169"/>
    <cellStyle name="Обычный 3 4 3 3 3 6" xfId="21263"/>
    <cellStyle name="Обычный 3 4 3 3 3 6 2" xfId="51118"/>
    <cellStyle name="Обычный 3 4 3 3 3 7" xfId="31218"/>
    <cellStyle name="Обычный 3 4 3 3 4" xfId="1357"/>
    <cellStyle name="Обычный 3 4 3 3 4 2" xfId="5685"/>
    <cellStyle name="Обычный 3 4 3 3 4 2 2" xfId="15637"/>
    <cellStyle name="Обычный 3 4 3 3 4 2 2 2" xfId="45492"/>
    <cellStyle name="Обычный 3 4 3 3 4 2 3" xfId="25587"/>
    <cellStyle name="Обычный 3 4 3 3 4 2 3 2" xfId="55442"/>
    <cellStyle name="Обычный 3 4 3 3 4 2 4" xfId="35542"/>
    <cellStyle name="Обычный 3 4 3 3 4 3" xfId="8001"/>
    <cellStyle name="Обычный 3 4 3 3 4 3 2" xfId="17951"/>
    <cellStyle name="Обычный 3 4 3 3 4 3 2 2" xfId="47806"/>
    <cellStyle name="Обычный 3 4 3 3 4 3 3" xfId="27901"/>
    <cellStyle name="Обычный 3 4 3 3 4 3 3 2" xfId="57756"/>
    <cellStyle name="Обычный 3 4 3 3 4 3 4" xfId="37856"/>
    <cellStyle name="Обычный 3 4 3 3 4 4" xfId="11316"/>
    <cellStyle name="Обычный 3 4 3 3 4 4 2" xfId="41171"/>
    <cellStyle name="Обычный 3 4 3 3 4 5" xfId="21265"/>
    <cellStyle name="Обычный 3 4 3 3 4 5 2" xfId="51120"/>
    <cellStyle name="Обычный 3 4 3 3 4 6" xfId="31220"/>
    <cellStyle name="Обычный 3 4 3 3 5" xfId="3689"/>
    <cellStyle name="Обычный 3 4 3 3 5 2" xfId="13641"/>
    <cellStyle name="Обычный 3 4 3 3 5 2 2" xfId="43496"/>
    <cellStyle name="Обычный 3 4 3 3 5 3" xfId="23591"/>
    <cellStyle name="Обычный 3 4 3 3 5 3 2" xfId="53446"/>
    <cellStyle name="Обычный 3 4 3 3 5 4" xfId="33546"/>
    <cellStyle name="Обычный 3 4 3 3 6" xfId="7994"/>
    <cellStyle name="Обычный 3 4 3 3 6 2" xfId="17944"/>
    <cellStyle name="Обычный 3 4 3 3 6 2 2" xfId="47799"/>
    <cellStyle name="Обычный 3 4 3 3 6 3" xfId="27894"/>
    <cellStyle name="Обычный 3 4 3 3 6 3 2" xfId="57749"/>
    <cellStyle name="Обычный 3 4 3 3 6 4" xfId="37849"/>
    <cellStyle name="Обычный 3 4 3 3 7" xfId="11309"/>
    <cellStyle name="Обычный 3 4 3 3 7 2" xfId="41164"/>
    <cellStyle name="Обычный 3 4 3 3 8" xfId="21258"/>
    <cellStyle name="Обычный 3 4 3 3 8 2" xfId="51113"/>
    <cellStyle name="Обычный 3 4 3 3 9" xfId="31213"/>
    <cellStyle name="Обычный 3 4 3 4" xfId="1358"/>
    <cellStyle name="Обычный 3 4 3 4 2" xfId="1359"/>
    <cellStyle name="Обычный 3 4 3 4 2 2" xfId="1360"/>
    <cellStyle name="Обычный 3 4 3 4 2 2 2" xfId="5686"/>
    <cellStyle name="Обычный 3 4 3 4 2 2 2 2" xfId="15638"/>
    <cellStyle name="Обычный 3 4 3 4 2 2 2 2 2" xfId="45493"/>
    <cellStyle name="Обычный 3 4 3 4 2 2 2 3" xfId="25588"/>
    <cellStyle name="Обычный 3 4 3 4 2 2 2 3 2" xfId="55443"/>
    <cellStyle name="Обычный 3 4 3 4 2 2 2 4" xfId="35543"/>
    <cellStyle name="Обычный 3 4 3 4 2 2 3" xfId="8004"/>
    <cellStyle name="Обычный 3 4 3 4 2 2 3 2" xfId="17954"/>
    <cellStyle name="Обычный 3 4 3 4 2 2 3 2 2" xfId="47809"/>
    <cellStyle name="Обычный 3 4 3 4 2 2 3 3" xfId="27904"/>
    <cellStyle name="Обычный 3 4 3 4 2 2 3 3 2" xfId="57759"/>
    <cellStyle name="Обычный 3 4 3 4 2 2 3 4" xfId="37859"/>
    <cellStyle name="Обычный 3 4 3 4 2 2 4" xfId="11319"/>
    <cellStyle name="Обычный 3 4 3 4 2 2 4 2" xfId="41174"/>
    <cellStyle name="Обычный 3 4 3 4 2 2 5" xfId="21268"/>
    <cellStyle name="Обычный 3 4 3 4 2 2 5 2" xfId="51123"/>
    <cellStyle name="Обычный 3 4 3 4 2 2 6" xfId="31223"/>
    <cellStyle name="Обычный 3 4 3 4 2 3" xfId="4679"/>
    <cellStyle name="Обычный 3 4 3 4 2 3 2" xfId="14631"/>
    <cellStyle name="Обычный 3 4 3 4 2 3 2 2" xfId="44486"/>
    <cellStyle name="Обычный 3 4 3 4 2 3 3" xfId="24581"/>
    <cellStyle name="Обычный 3 4 3 4 2 3 3 2" xfId="54436"/>
    <cellStyle name="Обычный 3 4 3 4 2 3 4" xfId="34536"/>
    <cellStyle name="Обычный 3 4 3 4 2 4" xfId="8003"/>
    <cellStyle name="Обычный 3 4 3 4 2 4 2" xfId="17953"/>
    <cellStyle name="Обычный 3 4 3 4 2 4 2 2" xfId="47808"/>
    <cellStyle name="Обычный 3 4 3 4 2 4 3" xfId="27903"/>
    <cellStyle name="Обычный 3 4 3 4 2 4 3 2" xfId="57758"/>
    <cellStyle name="Обычный 3 4 3 4 2 4 4" xfId="37858"/>
    <cellStyle name="Обычный 3 4 3 4 2 5" xfId="11318"/>
    <cellStyle name="Обычный 3 4 3 4 2 5 2" xfId="41173"/>
    <cellStyle name="Обычный 3 4 3 4 2 6" xfId="21267"/>
    <cellStyle name="Обычный 3 4 3 4 2 6 2" xfId="51122"/>
    <cellStyle name="Обычный 3 4 3 4 2 7" xfId="31222"/>
    <cellStyle name="Обычный 3 4 3 4 3" xfId="1361"/>
    <cellStyle name="Обычный 3 4 3 4 3 2" xfId="5687"/>
    <cellStyle name="Обычный 3 4 3 4 3 2 2" xfId="15639"/>
    <cellStyle name="Обычный 3 4 3 4 3 2 2 2" xfId="45494"/>
    <cellStyle name="Обычный 3 4 3 4 3 2 3" xfId="25589"/>
    <cellStyle name="Обычный 3 4 3 4 3 2 3 2" xfId="55444"/>
    <cellStyle name="Обычный 3 4 3 4 3 2 4" xfId="35544"/>
    <cellStyle name="Обычный 3 4 3 4 3 3" xfId="8005"/>
    <cellStyle name="Обычный 3 4 3 4 3 3 2" xfId="17955"/>
    <cellStyle name="Обычный 3 4 3 4 3 3 2 2" xfId="47810"/>
    <cellStyle name="Обычный 3 4 3 4 3 3 3" xfId="27905"/>
    <cellStyle name="Обычный 3 4 3 4 3 3 3 2" xfId="57760"/>
    <cellStyle name="Обычный 3 4 3 4 3 3 4" xfId="37860"/>
    <cellStyle name="Обычный 3 4 3 4 3 4" xfId="11320"/>
    <cellStyle name="Обычный 3 4 3 4 3 4 2" xfId="41175"/>
    <cellStyle name="Обычный 3 4 3 4 3 5" xfId="21269"/>
    <cellStyle name="Обычный 3 4 3 4 3 5 2" xfId="51124"/>
    <cellStyle name="Обычный 3 4 3 4 3 6" xfId="31224"/>
    <cellStyle name="Обычный 3 4 3 4 4" xfId="3856"/>
    <cellStyle name="Обычный 3 4 3 4 4 2" xfId="13808"/>
    <cellStyle name="Обычный 3 4 3 4 4 2 2" xfId="43663"/>
    <cellStyle name="Обычный 3 4 3 4 4 3" xfId="23758"/>
    <cellStyle name="Обычный 3 4 3 4 4 3 2" xfId="53613"/>
    <cellStyle name="Обычный 3 4 3 4 4 4" xfId="33713"/>
    <cellStyle name="Обычный 3 4 3 4 5" xfId="8002"/>
    <cellStyle name="Обычный 3 4 3 4 5 2" xfId="17952"/>
    <cellStyle name="Обычный 3 4 3 4 5 2 2" xfId="47807"/>
    <cellStyle name="Обычный 3 4 3 4 5 3" xfId="27902"/>
    <cellStyle name="Обычный 3 4 3 4 5 3 2" xfId="57757"/>
    <cellStyle name="Обычный 3 4 3 4 5 4" xfId="37857"/>
    <cellStyle name="Обычный 3 4 3 4 6" xfId="11317"/>
    <cellStyle name="Обычный 3 4 3 4 6 2" xfId="41172"/>
    <cellStyle name="Обычный 3 4 3 4 7" xfId="21266"/>
    <cellStyle name="Обычный 3 4 3 4 7 2" xfId="51121"/>
    <cellStyle name="Обычный 3 4 3 4 8" xfId="31221"/>
    <cellStyle name="Обычный 3 4 3 5" xfId="1362"/>
    <cellStyle name="Обычный 3 4 3 5 2" xfId="1363"/>
    <cellStyle name="Обычный 3 4 3 5 2 2" xfId="1364"/>
    <cellStyle name="Обычный 3 4 3 5 2 2 2" xfId="5688"/>
    <cellStyle name="Обычный 3 4 3 5 2 2 2 2" xfId="15640"/>
    <cellStyle name="Обычный 3 4 3 5 2 2 2 2 2" xfId="45495"/>
    <cellStyle name="Обычный 3 4 3 5 2 2 2 3" xfId="25590"/>
    <cellStyle name="Обычный 3 4 3 5 2 2 2 3 2" xfId="55445"/>
    <cellStyle name="Обычный 3 4 3 5 2 2 2 4" xfId="35545"/>
    <cellStyle name="Обычный 3 4 3 5 2 2 3" xfId="8008"/>
    <cellStyle name="Обычный 3 4 3 5 2 2 3 2" xfId="17958"/>
    <cellStyle name="Обычный 3 4 3 5 2 2 3 2 2" xfId="47813"/>
    <cellStyle name="Обычный 3 4 3 5 2 2 3 3" xfId="27908"/>
    <cellStyle name="Обычный 3 4 3 5 2 2 3 3 2" xfId="57763"/>
    <cellStyle name="Обычный 3 4 3 5 2 2 3 4" xfId="37863"/>
    <cellStyle name="Обычный 3 4 3 5 2 2 4" xfId="11323"/>
    <cellStyle name="Обычный 3 4 3 5 2 2 4 2" xfId="41178"/>
    <cellStyle name="Обычный 3 4 3 5 2 2 5" xfId="21272"/>
    <cellStyle name="Обычный 3 4 3 5 2 2 5 2" xfId="51127"/>
    <cellStyle name="Обычный 3 4 3 5 2 2 6" xfId="31227"/>
    <cellStyle name="Обычный 3 4 3 5 2 3" xfId="4916"/>
    <cellStyle name="Обычный 3 4 3 5 2 3 2" xfId="14868"/>
    <cellStyle name="Обычный 3 4 3 5 2 3 2 2" xfId="44723"/>
    <cellStyle name="Обычный 3 4 3 5 2 3 3" xfId="24818"/>
    <cellStyle name="Обычный 3 4 3 5 2 3 3 2" xfId="54673"/>
    <cellStyle name="Обычный 3 4 3 5 2 3 4" xfId="34773"/>
    <cellStyle name="Обычный 3 4 3 5 2 4" xfId="8007"/>
    <cellStyle name="Обычный 3 4 3 5 2 4 2" xfId="17957"/>
    <cellStyle name="Обычный 3 4 3 5 2 4 2 2" xfId="47812"/>
    <cellStyle name="Обычный 3 4 3 5 2 4 3" xfId="27907"/>
    <cellStyle name="Обычный 3 4 3 5 2 4 3 2" xfId="57762"/>
    <cellStyle name="Обычный 3 4 3 5 2 4 4" xfId="37862"/>
    <cellStyle name="Обычный 3 4 3 5 2 5" xfId="11322"/>
    <cellStyle name="Обычный 3 4 3 5 2 5 2" xfId="41177"/>
    <cellStyle name="Обычный 3 4 3 5 2 6" xfId="21271"/>
    <cellStyle name="Обычный 3 4 3 5 2 6 2" xfId="51126"/>
    <cellStyle name="Обычный 3 4 3 5 2 7" xfId="31226"/>
    <cellStyle name="Обычный 3 4 3 5 3" xfId="1365"/>
    <cellStyle name="Обычный 3 4 3 5 3 2" xfId="5689"/>
    <cellStyle name="Обычный 3 4 3 5 3 2 2" xfId="15641"/>
    <cellStyle name="Обычный 3 4 3 5 3 2 2 2" xfId="45496"/>
    <cellStyle name="Обычный 3 4 3 5 3 2 3" xfId="25591"/>
    <cellStyle name="Обычный 3 4 3 5 3 2 3 2" xfId="55446"/>
    <cellStyle name="Обычный 3 4 3 5 3 2 4" xfId="35546"/>
    <cellStyle name="Обычный 3 4 3 5 3 3" xfId="8009"/>
    <cellStyle name="Обычный 3 4 3 5 3 3 2" xfId="17959"/>
    <cellStyle name="Обычный 3 4 3 5 3 3 2 2" xfId="47814"/>
    <cellStyle name="Обычный 3 4 3 5 3 3 3" xfId="27909"/>
    <cellStyle name="Обычный 3 4 3 5 3 3 3 2" xfId="57764"/>
    <cellStyle name="Обычный 3 4 3 5 3 3 4" xfId="37864"/>
    <cellStyle name="Обычный 3 4 3 5 3 4" xfId="11324"/>
    <cellStyle name="Обычный 3 4 3 5 3 4 2" xfId="41179"/>
    <cellStyle name="Обычный 3 4 3 5 3 5" xfId="21273"/>
    <cellStyle name="Обычный 3 4 3 5 3 5 2" xfId="51128"/>
    <cellStyle name="Обычный 3 4 3 5 3 6" xfId="31228"/>
    <cellStyle name="Обычный 3 4 3 5 4" xfId="4093"/>
    <cellStyle name="Обычный 3 4 3 5 4 2" xfId="14045"/>
    <cellStyle name="Обычный 3 4 3 5 4 2 2" xfId="43900"/>
    <cellStyle name="Обычный 3 4 3 5 4 3" xfId="23995"/>
    <cellStyle name="Обычный 3 4 3 5 4 3 2" xfId="53850"/>
    <cellStyle name="Обычный 3 4 3 5 4 4" xfId="33950"/>
    <cellStyle name="Обычный 3 4 3 5 5" xfId="8006"/>
    <cellStyle name="Обычный 3 4 3 5 5 2" xfId="17956"/>
    <cellStyle name="Обычный 3 4 3 5 5 2 2" xfId="47811"/>
    <cellStyle name="Обычный 3 4 3 5 5 3" xfId="27906"/>
    <cellStyle name="Обычный 3 4 3 5 5 3 2" xfId="57761"/>
    <cellStyle name="Обычный 3 4 3 5 5 4" xfId="37861"/>
    <cellStyle name="Обычный 3 4 3 5 6" xfId="11321"/>
    <cellStyle name="Обычный 3 4 3 5 6 2" xfId="41176"/>
    <cellStyle name="Обычный 3 4 3 5 7" xfId="21270"/>
    <cellStyle name="Обычный 3 4 3 5 7 2" xfId="51125"/>
    <cellStyle name="Обычный 3 4 3 5 8" xfId="31225"/>
    <cellStyle name="Обычный 3 4 3 6" xfId="1366"/>
    <cellStyle name="Обычный 3 4 3 6 2" xfId="1367"/>
    <cellStyle name="Обычный 3 4 3 6 2 2" xfId="1368"/>
    <cellStyle name="Обычный 3 4 3 6 2 2 2" xfId="5690"/>
    <cellStyle name="Обычный 3 4 3 6 2 2 2 2" xfId="15642"/>
    <cellStyle name="Обычный 3 4 3 6 2 2 2 2 2" xfId="45497"/>
    <cellStyle name="Обычный 3 4 3 6 2 2 2 3" xfId="25592"/>
    <cellStyle name="Обычный 3 4 3 6 2 2 2 3 2" xfId="55447"/>
    <cellStyle name="Обычный 3 4 3 6 2 2 2 4" xfId="35547"/>
    <cellStyle name="Обычный 3 4 3 6 2 2 3" xfId="8012"/>
    <cellStyle name="Обычный 3 4 3 6 2 2 3 2" xfId="17962"/>
    <cellStyle name="Обычный 3 4 3 6 2 2 3 2 2" xfId="47817"/>
    <cellStyle name="Обычный 3 4 3 6 2 2 3 3" xfId="27912"/>
    <cellStyle name="Обычный 3 4 3 6 2 2 3 3 2" xfId="57767"/>
    <cellStyle name="Обычный 3 4 3 6 2 2 3 4" xfId="37867"/>
    <cellStyle name="Обычный 3 4 3 6 2 2 4" xfId="11327"/>
    <cellStyle name="Обычный 3 4 3 6 2 2 4 2" xfId="41182"/>
    <cellStyle name="Обычный 3 4 3 6 2 2 5" xfId="21276"/>
    <cellStyle name="Обычный 3 4 3 6 2 2 5 2" xfId="51131"/>
    <cellStyle name="Обычный 3 4 3 6 2 2 6" xfId="31231"/>
    <cellStyle name="Обычный 3 4 3 6 2 3" xfId="5003"/>
    <cellStyle name="Обычный 3 4 3 6 2 3 2" xfId="14955"/>
    <cellStyle name="Обычный 3 4 3 6 2 3 2 2" xfId="44810"/>
    <cellStyle name="Обычный 3 4 3 6 2 3 3" xfId="24905"/>
    <cellStyle name="Обычный 3 4 3 6 2 3 3 2" xfId="54760"/>
    <cellStyle name="Обычный 3 4 3 6 2 3 4" xfId="34860"/>
    <cellStyle name="Обычный 3 4 3 6 2 4" xfId="8011"/>
    <cellStyle name="Обычный 3 4 3 6 2 4 2" xfId="17961"/>
    <cellStyle name="Обычный 3 4 3 6 2 4 2 2" xfId="47816"/>
    <cellStyle name="Обычный 3 4 3 6 2 4 3" xfId="27911"/>
    <cellStyle name="Обычный 3 4 3 6 2 4 3 2" xfId="57766"/>
    <cellStyle name="Обычный 3 4 3 6 2 4 4" xfId="37866"/>
    <cellStyle name="Обычный 3 4 3 6 2 5" xfId="11326"/>
    <cellStyle name="Обычный 3 4 3 6 2 5 2" xfId="41181"/>
    <cellStyle name="Обычный 3 4 3 6 2 6" xfId="21275"/>
    <cellStyle name="Обычный 3 4 3 6 2 6 2" xfId="51130"/>
    <cellStyle name="Обычный 3 4 3 6 2 7" xfId="31230"/>
    <cellStyle name="Обычный 3 4 3 6 3" xfId="1369"/>
    <cellStyle name="Обычный 3 4 3 6 3 2" xfId="5691"/>
    <cellStyle name="Обычный 3 4 3 6 3 2 2" xfId="15643"/>
    <cellStyle name="Обычный 3 4 3 6 3 2 2 2" xfId="45498"/>
    <cellStyle name="Обычный 3 4 3 6 3 2 3" xfId="25593"/>
    <cellStyle name="Обычный 3 4 3 6 3 2 3 2" xfId="55448"/>
    <cellStyle name="Обычный 3 4 3 6 3 2 4" xfId="35548"/>
    <cellStyle name="Обычный 3 4 3 6 3 3" xfId="8013"/>
    <cellStyle name="Обычный 3 4 3 6 3 3 2" xfId="17963"/>
    <cellStyle name="Обычный 3 4 3 6 3 3 2 2" xfId="47818"/>
    <cellStyle name="Обычный 3 4 3 6 3 3 3" xfId="27913"/>
    <cellStyle name="Обычный 3 4 3 6 3 3 3 2" xfId="57768"/>
    <cellStyle name="Обычный 3 4 3 6 3 3 4" xfId="37868"/>
    <cellStyle name="Обычный 3 4 3 6 3 4" xfId="11328"/>
    <cellStyle name="Обычный 3 4 3 6 3 4 2" xfId="41183"/>
    <cellStyle name="Обычный 3 4 3 6 3 5" xfId="21277"/>
    <cellStyle name="Обычный 3 4 3 6 3 5 2" xfId="51132"/>
    <cellStyle name="Обычный 3 4 3 6 3 6" xfId="31232"/>
    <cellStyle name="Обычный 3 4 3 6 4" xfId="4180"/>
    <cellStyle name="Обычный 3 4 3 6 4 2" xfId="14132"/>
    <cellStyle name="Обычный 3 4 3 6 4 2 2" xfId="43987"/>
    <cellStyle name="Обычный 3 4 3 6 4 3" xfId="24082"/>
    <cellStyle name="Обычный 3 4 3 6 4 3 2" xfId="53937"/>
    <cellStyle name="Обычный 3 4 3 6 4 4" xfId="34037"/>
    <cellStyle name="Обычный 3 4 3 6 5" xfId="8010"/>
    <cellStyle name="Обычный 3 4 3 6 5 2" xfId="17960"/>
    <cellStyle name="Обычный 3 4 3 6 5 2 2" xfId="47815"/>
    <cellStyle name="Обычный 3 4 3 6 5 3" xfId="27910"/>
    <cellStyle name="Обычный 3 4 3 6 5 3 2" xfId="57765"/>
    <cellStyle name="Обычный 3 4 3 6 5 4" xfId="37865"/>
    <cellStyle name="Обычный 3 4 3 6 6" xfId="11325"/>
    <cellStyle name="Обычный 3 4 3 6 6 2" xfId="41180"/>
    <cellStyle name="Обычный 3 4 3 6 7" xfId="21274"/>
    <cellStyle name="Обычный 3 4 3 6 7 2" xfId="51129"/>
    <cellStyle name="Обычный 3 4 3 6 8" xfId="31229"/>
    <cellStyle name="Обычный 3 4 3 7" xfId="1370"/>
    <cellStyle name="Обычный 3 4 3 7 2" xfId="1371"/>
    <cellStyle name="Обычный 3 4 3 7 2 2" xfId="5692"/>
    <cellStyle name="Обычный 3 4 3 7 2 2 2" xfId="15644"/>
    <cellStyle name="Обычный 3 4 3 7 2 2 2 2" xfId="45499"/>
    <cellStyle name="Обычный 3 4 3 7 2 2 3" xfId="25594"/>
    <cellStyle name="Обычный 3 4 3 7 2 2 3 2" xfId="55449"/>
    <cellStyle name="Обычный 3 4 3 7 2 2 4" xfId="35549"/>
    <cellStyle name="Обычный 3 4 3 7 2 3" xfId="8015"/>
    <cellStyle name="Обычный 3 4 3 7 2 3 2" xfId="17965"/>
    <cellStyle name="Обычный 3 4 3 7 2 3 2 2" xfId="47820"/>
    <cellStyle name="Обычный 3 4 3 7 2 3 3" xfId="27915"/>
    <cellStyle name="Обычный 3 4 3 7 2 3 3 2" xfId="57770"/>
    <cellStyle name="Обычный 3 4 3 7 2 3 4" xfId="37870"/>
    <cellStyle name="Обычный 3 4 3 7 2 4" xfId="11330"/>
    <cellStyle name="Обычный 3 4 3 7 2 4 2" xfId="41185"/>
    <cellStyle name="Обычный 3 4 3 7 2 5" xfId="21279"/>
    <cellStyle name="Обычный 3 4 3 7 2 5 2" xfId="51134"/>
    <cellStyle name="Обычный 3 4 3 7 2 6" xfId="31234"/>
    <cellStyle name="Обычный 3 4 3 7 3" xfId="4296"/>
    <cellStyle name="Обычный 3 4 3 7 3 2" xfId="14248"/>
    <cellStyle name="Обычный 3 4 3 7 3 2 2" xfId="44103"/>
    <cellStyle name="Обычный 3 4 3 7 3 3" xfId="24198"/>
    <cellStyle name="Обычный 3 4 3 7 3 3 2" xfId="54053"/>
    <cellStyle name="Обычный 3 4 3 7 3 4" xfId="34153"/>
    <cellStyle name="Обычный 3 4 3 7 4" xfId="8014"/>
    <cellStyle name="Обычный 3 4 3 7 4 2" xfId="17964"/>
    <cellStyle name="Обычный 3 4 3 7 4 2 2" xfId="47819"/>
    <cellStyle name="Обычный 3 4 3 7 4 3" xfId="27914"/>
    <cellStyle name="Обычный 3 4 3 7 4 3 2" xfId="57769"/>
    <cellStyle name="Обычный 3 4 3 7 4 4" xfId="37869"/>
    <cellStyle name="Обычный 3 4 3 7 5" xfId="11329"/>
    <cellStyle name="Обычный 3 4 3 7 5 2" xfId="41184"/>
    <cellStyle name="Обычный 3 4 3 7 6" xfId="21278"/>
    <cellStyle name="Обычный 3 4 3 7 6 2" xfId="51133"/>
    <cellStyle name="Обычный 3 4 3 7 7" xfId="31233"/>
    <cellStyle name="Обычный 3 4 3 8" xfId="1372"/>
    <cellStyle name="Обычный 3 4 3 8 2" xfId="5693"/>
    <cellStyle name="Обычный 3 4 3 8 2 2" xfId="15645"/>
    <cellStyle name="Обычный 3 4 3 8 2 2 2" xfId="45500"/>
    <cellStyle name="Обычный 3 4 3 8 2 3" xfId="25595"/>
    <cellStyle name="Обычный 3 4 3 8 2 3 2" xfId="55450"/>
    <cellStyle name="Обычный 3 4 3 8 2 4" xfId="35550"/>
    <cellStyle name="Обычный 3 4 3 8 3" xfId="8016"/>
    <cellStyle name="Обычный 3 4 3 8 3 2" xfId="17966"/>
    <cellStyle name="Обычный 3 4 3 8 3 2 2" xfId="47821"/>
    <cellStyle name="Обычный 3 4 3 8 3 3" xfId="27916"/>
    <cellStyle name="Обычный 3 4 3 8 3 3 2" xfId="57771"/>
    <cellStyle name="Обычный 3 4 3 8 3 4" xfId="37871"/>
    <cellStyle name="Обычный 3 4 3 8 4" xfId="11331"/>
    <cellStyle name="Обычный 3 4 3 8 4 2" xfId="41186"/>
    <cellStyle name="Обычный 3 4 3 8 5" xfId="21280"/>
    <cellStyle name="Обычный 3 4 3 8 5 2" xfId="51135"/>
    <cellStyle name="Обычный 3 4 3 8 6" xfId="31235"/>
    <cellStyle name="Обычный 3 4 3 9" xfId="3473"/>
    <cellStyle name="Обычный 3 4 3 9 2" xfId="13425"/>
    <cellStyle name="Обычный 3 4 3 9 2 2" xfId="43280"/>
    <cellStyle name="Обычный 3 4 3 9 3" xfId="23375"/>
    <cellStyle name="Обычный 3 4 3 9 3 2" xfId="53230"/>
    <cellStyle name="Обычный 3 4 3 9 4" xfId="33330"/>
    <cellStyle name="Обычный 3 4 4" xfId="1373"/>
    <cellStyle name="Обычный 3 4 4 10" xfId="8017"/>
    <cellStyle name="Обычный 3 4 4 10 2" xfId="17967"/>
    <cellStyle name="Обычный 3 4 4 10 2 2" xfId="47822"/>
    <cellStyle name="Обычный 3 4 4 10 3" xfId="27917"/>
    <cellStyle name="Обычный 3 4 4 10 3 2" xfId="57772"/>
    <cellStyle name="Обычный 3 4 4 10 4" xfId="37872"/>
    <cellStyle name="Обычный 3 4 4 11" xfId="11332"/>
    <cellStyle name="Обычный 3 4 4 11 2" xfId="41187"/>
    <cellStyle name="Обычный 3 4 4 12" xfId="21281"/>
    <cellStyle name="Обычный 3 4 4 12 2" xfId="51136"/>
    <cellStyle name="Обычный 3 4 4 13" xfId="31236"/>
    <cellStyle name="Обычный 3 4 4 2" xfId="1374"/>
    <cellStyle name="Обычный 3 4 4 2 2" xfId="1375"/>
    <cellStyle name="Обычный 3 4 4 2 2 2" xfId="1376"/>
    <cellStyle name="Обычный 3 4 4 2 2 2 2" xfId="1377"/>
    <cellStyle name="Обычный 3 4 4 2 2 2 2 2" xfId="5694"/>
    <cellStyle name="Обычный 3 4 4 2 2 2 2 2 2" xfId="15646"/>
    <cellStyle name="Обычный 3 4 4 2 2 2 2 2 2 2" xfId="45501"/>
    <cellStyle name="Обычный 3 4 4 2 2 2 2 2 3" xfId="25596"/>
    <cellStyle name="Обычный 3 4 4 2 2 2 2 2 3 2" xfId="55451"/>
    <cellStyle name="Обычный 3 4 4 2 2 2 2 2 4" xfId="35551"/>
    <cellStyle name="Обычный 3 4 4 2 2 2 2 3" xfId="8021"/>
    <cellStyle name="Обычный 3 4 4 2 2 2 2 3 2" xfId="17971"/>
    <cellStyle name="Обычный 3 4 4 2 2 2 2 3 2 2" xfId="47826"/>
    <cellStyle name="Обычный 3 4 4 2 2 2 2 3 3" xfId="27921"/>
    <cellStyle name="Обычный 3 4 4 2 2 2 2 3 3 2" xfId="57776"/>
    <cellStyle name="Обычный 3 4 4 2 2 2 2 3 4" xfId="37876"/>
    <cellStyle name="Обычный 3 4 4 2 2 2 2 4" xfId="11336"/>
    <cellStyle name="Обычный 3 4 4 2 2 2 2 4 2" xfId="41191"/>
    <cellStyle name="Обычный 3 4 4 2 2 2 2 5" xfId="21285"/>
    <cellStyle name="Обычный 3 4 4 2 2 2 2 5 2" xfId="51140"/>
    <cellStyle name="Обычный 3 4 4 2 2 2 2 6" xfId="31240"/>
    <cellStyle name="Обычный 3 4 4 2 2 2 3" xfId="4683"/>
    <cellStyle name="Обычный 3 4 4 2 2 2 3 2" xfId="14635"/>
    <cellStyle name="Обычный 3 4 4 2 2 2 3 2 2" xfId="44490"/>
    <cellStyle name="Обычный 3 4 4 2 2 2 3 3" xfId="24585"/>
    <cellStyle name="Обычный 3 4 4 2 2 2 3 3 2" xfId="54440"/>
    <cellStyle name="Обычный 3 4 4 2 2 2 3 4" xfId="34540"/>
    <cellStyle name="Обычный 3 4 4 2 2 2 4" xfId="8020"/>
    <cellStyle name="Обычный 3 4 4 2 2 2 4 2" xfId="17970"/>
    <cellStyle name="Обычный 3 4 4 2 2 2 4 2 2" xfId="47825"/>
    <cellStyle name="Обычный 3 4 4 2 2 2 4 3" xfId="27920"/>
    <cellStyle name="Обычный 3 4 4 2 2 2 4 3 2" xfId="57775"/>
    <cellStyle name="Обычный 3 4 4 2 2 2 4 4" xfId="37875"/>
    <cellStyle name="Обычный 3 4 4 2 2 2 5" xfId="11335"/>
    <cellStyle name="Обычный 3 4 4 2 2 2 5 2" xfId="41190"/>
    <cellStyle name="Обычный 3 4 4 2 2 2 6" xfId="21284"/>
    <cellStyle name="Обычный 3 4 4 2 2 2 6 2" xfId="51139"/>
    <cellStyle name="Обычный 3 4 4 2 2 2 7" xfId="31239"/>
    <cellStyle name="Обычный 3 4 4 2 2 3" xfId="1378"/>
    <cellStyle name="Обычный 3 4 4 2 2 3 2" xfId="5695"/>
    <cellStyle name="Обычный 3 4 4 2 2 3 2 2" xfId="15647"/>
    <cellStyle name="Обычный 3 4 4 2 2 3 2 2 2" xfId="45502"/>
    <cellStyle name="Обычный 3 4 4 2 2 3 2 3" xfId="25597"/>
    <cellStyle name="Обычный 3 4 4 2 2 3 2 3 2" xfId="55452"/>
    <cellStyle name="Обычный 3 4 4 2 2 3 2 4" xfId="35552"/>
    <cellStyle name="Обычный 3 4 4 2 2 3 3" xfId="8022"/>
    <cellStyle name="Обычный 3 4 4 2 2 3 3 2" xfId="17972"/>
    <cellStyle name="Обычный 3 4 4 2 2 3 3 2 2" xfId="47827"/>
    <cellStyle name="Обычный 3 4 4 2 2 3 3 3" xfId="27922"/>
    <cellStyle name="Обычный 3 4 4 2 2 3 3 3 2" xfId="57777"/>
    <cellStyle name="Обычный 3 4 4 2 2 3 3 4" xfId="37877"/>
    <cellStyle name="Обычный 3 4 4 2 2 3 4" xfId="11337"/>
    <cellStyle name="Обычный 3 4 4 2 2 3 4 2" xfId="41192"/>
    <cellStyle name="Обычный 3 4 4 2 2 3 5" xfId="21286"/>
    <cellStyle name="Обычный 3 4 4 2 2 3 5 2" xfId="51141"/>
    <cellStyle name="Обычный 3 4 4 2 2 3 6" xfId="31241"/>
    <cellStyle name="Обычный 3 4 4 2 2 4" xfId="3860"/>
    <cellStyle name="Обычный 3 4 4 2 2 4 2" xfId="13812"/>
    <cellStyle name="Обычный 3 4 4 2 2 4 2 2" xfId="43667"/>
    <cellStyle name="Обычный 3 4 4 2 2 4 3" xfId="23762"/>
    <cellStyle name="Обычный 3 4 4 2 2 4 3 2" xfId="53617"/>
    <cellStyle name="Обычный 3 4 4 2 2 4 4" xfId="33717"/>
    <cellStyle name="Обычный 3 4 4 2 2 5" xfId="8019"/>
    <cellStyle name="Обычный 3 4 4 2 2 5 2" xfId="17969"/>
    <cellStyle name="Обычный 3 4 4 2 2 5 2 2" xfId="47824"/>
    <cellStyle name="Обычный 3 4 4 2 2 5 3" xfId="27919"/>
    <cellStyle name="Обычный 3 4 4 2 2 5 3 2" xfId="57774"/>
    <cellStyle name="Обычный 3 4 4 2 2 5 4" xfId="37874"/>
    <cellStyle name="Обычный 3 4 4 2 2 6" xfId="11334"/>
    <cellStyle name="Обычный 3 4 4 2 2 6 2" xfId="41189"/>
    <cellStyle name="Обычный 3 4 4 2 2 7" xfId="21283"/>
    <cellStyle name="Обычный 3 4 4 2 2 7 2" xfId="51138"/>
    <cellStyle name="Обычный 3 4 4 2 2 8" xfId="31238"/>
    <cellStyle name="Обычный 3 4 4 2 3" xfId="1379"/>
    <cellStyle name="Обычный 3 4 4 2 3 2" xfId="1380"/>
    <cellStyle name="Обычный 3 4 4 2 3 2 2" xfId="5696"/>
    <cellStyle name="Обычный 3 4 4 2 3 2 2 2" xfId="15648"/>
    <cellStyle name="Обычный 3 4 4 2 3 2 2 2 2" xfId="45503"/>
    <cellStyle name="Обычный 3 4 4 2 3 2 2 3" xfId="25598"/>
    <cellStyle name="Обычный 3 4 4 2 3 2 2 3 2" xfId="55453"/>
    <cellStyle name="Обычный 3 4 4 2 3 2 2 4" xfId="35553"/>
    <cellStyle name="Обычный 3 4 4 2 3 2 3" xfId="8024"/>
    <cellStyle name="Обычный 3 4 4 2 3 2 3 2" xfId="17974"/>
    <cellStyle name="Обычный 3 4 4 2 3 2 3 2 2" xfId="47829"/>
    <cellStyle name="Обычный 3 4 4 2 3 2 3 3" xfId="27924"/>
    <cellStyle name="Обычный 3 4 4 2 3 2 3 3 2" xfId="57779"/>
    <cellStyle name="Обычный 3 4 4 2 3 2 3 4" xfId="37879"/>
    <cellStyle name="Обычный 3 4 4 2 3 2 4" xfId="11339"/>
    <cellStyle name="Обычный 3 4 4 2 3 2 4 2" xfId="41194"/>
    <cellStyle name="Обычный 3 4 4 2 3 2 5" xfId="21288"/>
    <cellStyle name="Обычный 3 4 4 2 3 2 5 2" xfId="51143"/>
    <cellStyle name="Обычный 3 4 4 2 3 2 6" xfId="31243"/>
    <cellStyle name="Обычный 3 4 4 2 3 3" xfId="4438"/>
    <cellStyle name="Обычный 3 4 4 2 3 3 2" xfId="14390"/>
    <cellStyle name="Обычный 3 4 4 2 3 3 2 2" xfId="44245"/>
    <cellStyle name="Обычный 3 4 4 2 3 3 3" xfId="24340"/>
    <cellStyle name="Обычный 3 4 4 2 3 3 3 2" xfId="54195"/>
    <cellStyle name="Обычный 3 4 4 2 3 3 4" xfId="34295"/>
    <cellStyle name="Обычный 3 4 4 2 3 4" xfId="8023"/>
    <cellStyle name="Обычный 3 4 4 2 3 4 2" xfId="17973"/>
    <cellStyle name="Обычный 3 4 4 2 3 4 2 2" xfId="47828"/>
    <cellStyle name="Обычный 3 4 4 2 3 4 3" xfId="27923"/>
    <cellStyle name="Обычный 3 4 4 2 3 4 3 2" xfId="57778"/>
    <cellStyle name="Обычный 3 4 4 2 3 4 4" xfId="37878"/>
    <cellStyle name="Обычный 3 4 4 2 3 5" xfId="11338"/>
    <cellStyle name="Обычный 3 4 4 2 3 5 2" xfId="41193"/>
    <cellStyle name="Обычный 3 4 4 2 3 6" xfId="21287"/>
    <cellStyle name="Обычный 3 4 4 2 3 6 2" xfId="51142"/>
    <cellStyle name="Обычный 3 4 4 2 3 7" xfId="31242"/>
    <cellStyle name="Обычный 3 4 4 2 4" xfId="1381"/>
    <cellStyle name="Обычный 3 4 4 2 4 2" xfId="5697"/>
    <cellStyle name="Обычный 3 4 4 2 4 2 2" xfId="15649"/>
    <cellStyle name="Обычный 3 4 4 2 4 2 2 2" xfId="45504"/>
    <cellStyle name="Обычный 3 4 4 2 4 2 3" xfId="25599"/>
    <cellStyle name="Обычный 3 4 4 2 4 2 3 2" xfId="55454"/>
    <cellStyle name="Обычный 3 4 4 2 4 2 4" xfId="35554"/>
    <cellStyle name="Обычный 3 4 4 2 4 3" xfId="8025"/>
    <cellStyle name="Обычный 3 4 4 2 4 3 2" xfId="17975"/>
    <cellStyle name="Обычный 3 4 4 2 4 3 2 2" xfId="47830"/>
    <cellStyle name="Обычный 3 4 4 2 4 3 3" xfId="27925"/>
    <cellStyle name="Обычный 3 4 4 2 4 3 3 2" xfId="57780"/>
    <cellStyle name="Обычный 3 4 4 2 4 3 4" xfId="37880"/>
    <cellStyle name="Обычный 3 4 4 2 4 4" xfId="11340"/>
    <cellStyle name="Обычный 3 4 4 2 4 4 2" xfId="41195"/>
    <cellStyle name="Обычный 3 4 4 2 4 5" xfId="21289"/>
    <cellStyle name="Обычный 3 4 4 2 4 5 2" xfId="51144"/>
    <cellStyle name="Обычный 3 4 4 2 4 6" xfId="31244"/>
    <cellStyle name="Обычный 3 4 4 2 5" xfId="3615"/>
    <cellStyle name="Обычный 3 4 4 2 5 2" xfId="13567"/>
    <cellStyle name="Обычный 3 4 4 2 5 2 2" xfId="43422"/>
    <cellStyle name="Обычный 3 4 4 2 5 3" xfId="23517"/>
    <cellStyle name="Обычный 3 4 4 2 5 3 2" xfId="53372"/>
    <cellStyle name="Обычный 3 4 4 2 5 4" xfId="33472"/>
    <cellStyle name="Обычный 3 4 4 2 6" xfId="8018"/>
    <cellStyle name="Обычный 3 4 4 2 6 2" xfId="17968"/>
    <cellStyle name="Обычный 3 4 4 2 6 2 2" xfId="47823"/>
    <cellStyle name="Обычный 3 4 4 2 6 3" xfId="27918"/>
    <cellStyle name="Обычный 3 4 4 2 6 3 2" xfId="57773"/>
    <cellStyle name="Обычный 3 4 4 2 6 4" xfId="37873"/>
    <cellStyle name="Обычный 3 4 4 2 7" xfId="11333"/>
    <cellStyle name="Обычный 3 4 4 2 7 2" xfId="41188"/>
    <cellStyle name="Обычный 3 4 4 2 8" xfId="21282"/>
    <cellStyle name="Обычный 3 4 4 2 8 2" xfId="51137"/>
    <cellStyle name="Обычный 3 4 4 2 9" xfId="31237"/>
    <cellStyle name="Обычный 3 4 4 3" xfId="1382"/>
    <cellStyle name="Обычный 3 4 4 3 2" xfId="1383"/>
    <cellStyle name="Обычный 3 4 4 3 2 2" xfId="1384"/>
    <cellStyle name="Обычный 3 4 4 3 2 2 2" xfId="1385"/>
    <cellStyle name="Обычный 3 4 4 3 2 2 2 2" xfId="5698"/>
    <cellStyle name="Обычный 3 4 4 3 2 2 2 2 2" xfId="15650"/>
    <cellStyle name="Обычный 3 4 4 3 2 2 2 2 2 2" xfId="45505"/>
    <cellStyle name="Обычный 3 4 4 3 2 2 2 2 3" xfId="25600"/>
    <cellStyle name="Обычный 3 4 4 3 2 2 2 2 3 2" xfId="55455"/>
    <cellStyle name="Обычный 3 4 4 3 2 2 2 2 4" xfId="35555"/>
    <cellStyle name="Обычный 3 4 4 3 2 2 2 3" xfId="8029"/>
    <cellStyle name="Обычный 3 4 4 3 2 2 2 3 2" xfId="17979"/>
    <cellStyle name="Обычный 3 4 4 3 2 2 2 3 2 2" xfId="47834"/>
    <cellStyle name="Обычный 3 4 4 3 2 2 2 3 3" xfId="27929"/>
    <cellStyle name="Обычный 3 4 4 3 2 2 2 3 3 2" xfId="57784"/>
    <cellStyle name="Обычный 3 4 4 3 2 2 2 3 4" xfId="37884"/>
    <cellStyle name="Обычный 3 4 4 3 2 2 2 4" xfId="11344"/>
    <cellStyle name="Обычный 3 4 4 3 2 2 2 4 2" xfId="41199"/>
    <cellStyle name="Обычный 3 4 4 3 2 2 2 5" xfId="21293"/>
    <cellStyle name="Обычный 3 4 4 3 2 2 2 5 2" xfId="51148"/>
    <cellStyle name="Обычный 3 4 4 3 2 2 2 6" xfId="31248"/>
    <cellStyle name="Обычный 3 4 4 3 2 2 3" xfId="4684"/>
    <cellStyle name="Обычный 3 4 4 3 2 2 3 2" xfId="14636"/>
    <cellStyle name="Обычный 3 4 4 3 2 2 3 2 2" xfId="44491"/>
    <cellStyle name="Обычный 3 4 4 3 2 2 3 3" xfId="24586"/>
    <cellStyle name="Обычный 3 4 4 3 2 2 3 3 2" xfId="54441"/>
    <cellStyle name="Обычный 3 4 4 3 2 2 3 4" xfId="34541"/>
    <cellStyle name="Обычный 3 4 4 3 2 2 4" xfId="8028"/>
    <cellStyle name="Обычный 3 4 4 3 2 2 4 2" xfId="17978"/>
    <cellStyle name="Обычный 3 4 4 3 2 2 4 2 2" xfId="47833"/>
    <cellStyle name="Обычный 3 4 4 3 2 2 4 3" xfId="27928"/>
    <cellStyle name="Обычный 3 4 4 3 2 2 4 3 2" xfId="57783"/>
    <cellStyle name="Обычный 3 4 4 3 2 2 4 4" xfId="37883"/>
    <cellStyle name="Обычный 3 4 4 3 2 2 5" xfId="11343"/>
    <cellStyle name="Обычный 3 4 4 3 2 2 5 2" xfId="41198"/>
    <cellStyle name="Обычный 3 4 4 3 2 2 6" xfId="21292"/>
    <cellStyle name="Обычный 3 4 4 3 2 2 6 2" xfId="51147"/>
    <cellStyle name="Обычный 3 4 4 3 2 2 7" xfId="31247"/>
    <cellStyle name="Обычный 3 4 4 3 2 3" xfId="1386"/>
    <cellStyle name="Обычный 3 4 4 3 2 3 2" xfId="5699"/>
    <cellStyle name="Обычный 3 4 4 3 2 3 2 2" xfId="15651"/>
    <cellStyle name="Обычный 3 4 4 3 2 3 2 2 2" xfId="45506"/>
    <cellStyle name="Обычный 3 4 4 3 2 3 2 3" xfId="25601"/>
    <cellStyle name="Обычный 3 4 4 3 2 3 2 3 2" xfId="55456"/>
    <cellStyle name="Обычный 3 4 4 3 2 3 2 4" xfId="35556"/>
    <cellStyle name="Обычный 3 4 4 3 2 3 3" xfId="8030"/>
    <cellStyle name="Обычный 3 4 4 3 2 3 3 2" xfId="17980"/>
    <cellStyle name="Обычный 3 4 4 3 2 3 3 2 2" xfId="47835"/>
    <cellStyle name="Обычный 3 4 4 3 2 3 3 3" xfId="27930"/>
    <cellStyle name="Обычный 3 4 4 3 2 3 3 3 2" xfId="57785"/>
    <cellStyle name="Обычный 3 4 4 3 2 3 3 4" xfId="37885"/>
    <cellStyle name="Обычный 3 4 4 3 2 3 4" xfId="11345"/>
    <cellStyle name="Обычный 3 4 4 3 2 3 4 2" xfId="41200"/>
    <cellStyle name="Обычный 3 4 4 3 2 3 5" xfId="21294"/>
    <cellStyle name="Обычный 3 4 4 3 2 3 5 2" xfId="51149"/>
    <cellStyle name="Обычный 3 4 4 3 2 3 6" xfId="31249"/>
    <cellStyle name="Обычный 3 4 4 3 2 4" xfId="3861"/>
    <cellStyle name="Обычный 3 4 4 3 2 4 2" xfId="13813"/>
    <cellStyle name="Обычный 3 4 4 3 2 4 2 2" xfId="43668"/>
    <cellStyle name="Обычный 3 4 4 3 2 4 3" xfId="23763"/>
    <cellStyle name="Обычный 3 4 4 3 2 4 3 2" xfId="53618"/>
    <cellStyle name="Обычный 3 4 4 3 2 4 4" xfId="33718"/>
    <cellStyle name="Обычный 3 4 4 3 2 5" xfId="8027"/>
    <cellStyle name="Обычный 3 4 4 3 2 5 2" xfId="17977"/>
    <cellStyle name="Обычный 3 4 4 3 2 5 2 2" xfId="47832"/>
    <cellStyle name="Обычный 3 4 4 3 2 5 3" xfId="27927"/>
    <cellStyle name="Обычный 3 4 4 3 2 5 3 2" xfId="57782"/>
    <cellStyle name="Обычный 3 4 4 3 2 5 4" xfId="37882"/>
    <cellStyle name="Обычный 3 4 4 3 2 6" xfId="11342"/>
    <cellStyle name="Обычный 3 4 4 3 2 6 2" xfId="41197"/>
    <cellStyle name="Обычный 3 4 4 3 2 7" xfId="21291"/>
    <cellStyle name="Обычный 3 4 4 3 2 7 2" xfId="51146"/>
    <cellStyle name="Обычный 3 4 4 3 2 8" xfId="31246"/>
    <cellStyle name="Обычный 3 4 4 3 3" xfId="1387"/>
    <cellStyle name="Обычный 3 4 4 3 3 2" xfId="1388"/>
    <cellStyle name="Обычный 3 4 4 3 3 2 2" xfId="5700"/>
    <cellStyle name="Обычный 3 4 4 3 3 2 2 2" xfId="15652"/>
    <cellStyle name="Обычный 3 4 4 3 3 2 2 2 2" xfId="45507"/>
    <cellStyle name="Обычный 3 4 4 3 3 2 2 3" xfId="25602"/>
    <cellStyle name="Обычный 3 4 4 3 3 2 2 3 2" xfId="55457"/>
    <cellStyle name="Обычный 3 4 4 3 3 2 2 4" xfId="35557"/>
    <cellStyle name="Обычный 3 4 4 3 3 2 3" xfId="8032"/>
    <cellStyle name="Обычный 3 4 4 3 3 2 3 2" xfId="17982"/>
    <cellStyle name="Обычный 3 4 4 3 3 2 3 2 2" xfId="47837"/>
    <cellStyle name="Обычный 3 4 4 3 3 2 3 3" xfId="27932"/>
    <cellStyle name="Обычный 3 4 4 3 3 2 3 3 2" xfId="57787"/>
    <cellStyle name="Обычный 3 4 4 3 3 2 3 4" xfId="37887"/>
    <cellStyle name="Обычный 3 4 4 3 3 2 4" xfId="11347"/>
    <cellStyle name="Обычный 3 4 4 3 3 2 4 2" xfId="41202"/>
    <cellStyle name="Обычный 3 4 4 3 3 2 5" xfId="21296"/>
    <cellStyle name="Обычный 3 4 4 3 3 2 5 2" xfId="51151"/>
    <cellStyle name="Обычный 3 4 4 3 3 2 6" xfId="31251"/>
    <cellStyle name="Обычный 3 4 4 3 3 3" xfId="4525"/>
    <cellStyle name="Обычный 3 4 4 3 3 3 2" xfId="14477"/>
    <cellStyle name="Обычный 3 4 4 3 3 3 2 2" xfId="44332"/>
    <cellStyle name="Обычный 3 4 4 3 3 3 3" xfId="24427"/>
    <cellStyle name="Обычный 3 4 4 3 3 3 3 2" xfId="54282"/>
    <cellStyle name="Обычный 3 4 4 3 3 3 4" xfId="34382"/>
    <cellStyle name="Обычный 3 4 4 3 3 4" xfId="8031"/>
    <cellStyle name="Обычный 3 4 4 3 3 4 2" xfId="17981"/>
    <cellStyle name="Обычный 3 4 4 3 3 4 2 2" xfId="47836"/>
    <cellStyle name="Обычный 3 4 4 3 3 4 3" xfId="27931"/>
    <cellStyle name="Обычный 3 4 4 3 3 4 3 2" xfId="57786"/>
    <cellStyle name="Обычный 3 4 4 3 3 4 4" xfId="37886"/>
    <cellStyle name="Обычный 3 4 4 3 3 5" xfId="11346"/>
    <cellStyle name="Обычный 3 4 4 3 3 5 2" xfId="41201"/>
    <cellStyle name="Обычный 3 4 4 3 3 6" xfId="21295"/>
    <cellStyle name="Обычный 3 4 4 3 3 6 2" xfId="51150"/>
    <cellStyle name="Обычный 3 4 4 3 3 7" xfId="31250"/>
    <cellStyle name="Обычный 3 4 4 3 4" xfId="1389"/>
    <cellStyle name="Обычный 3 4 4 3 4 2" xfId="5701"/>
    <cellStyle name="Обычный 3 4 4 3 4 2 2" xfId="15653"/>
    <cellStyle name="Обычный 3 4 4 3 4 2 2 2" xfId="45508"/>
    <cellStyle name="Обычный 3 4 4 3 4 2 3" xfId="25603"/>
    <cellStyle name="Обычный 3 4 4 3 4 2 3 2" xfId="55458"/>
    <cellStyle name="Обычный 3 4 4 3 4 2 4" xfId="35558"/>
    <cellStyle name="Обычный 3 4 4 3 4 3" xfId="8033"/>
    <cellStyle name="Обычный 3 4 4 3 4 3 2" xfId="17983"/>
    <cellStyle name="Обычный 3 4 4 3 4 3 2 2" xfId="47838"/>
    <cellStyle name="Обычный 3 4 4 3 4 3 3" xfId="27933"/>
    <cellStyle name="Обычный 3 4 4 3 4 3 3 2" xfId="57788"/>
    <cellStyle name="Обычный 3 4 4 3 4 3 4" xfId="37888"/>
    <cellStyle name="Обычный 3 4 4 3 4 4" xfId="11348"/>
    <cellStyle name="Обычный 3 4 4 3 4 4 2" xfId="41203"/>
    <cellStyle name="Обычный 3 4 4 3 4 5" xfId="21297"/>
    <cellStyle name="Обычный 3 4 4 3 4 5 2" xfId="51152"/>
    <cellStyle name="Обычный 3 4 4 3 4 6" xfId="31252"/>
    <cellStyle name="Обычный 3 4 4 3 5" xfId="3702"/>
    <cellStyle name="Обычный 3 4 4 3 5 2" xfId="13654"/>
    <cellStyle name="Обычный 3 4 4 3 5 2 2" xfId="43509"/>
    <cellStyle name="Обычный 3 4 4 3 5 3" xfId="23604"/>
    <cellStyle name="Обычный 3 4 4 3 5 3 2" xfId="53459"/>
    <cellStyle name="Обычный 3 4 4 3 5 4" xfId="33559"/>
    <cellStyle name="Обычный 3 4 4 3 6" xfId="8026"/>
    <cellStyle name="Обычный 3 4 4 3 6 2" xfId="17976"/>
    <cellStyle name="Обычный 3 4 4 3 6 2 2" xfId="47831"/>
    <cellStyle name="Обычный 3 4 4 3 6 3" xfId="27926"/>
    <cellStyle name="Обычный 3 4 4 3 6 3 2" xfId="57781"/>
    <cellStyle name="Обычный 3 4 4 3 6 4" xfId="37881"/>
    <cellStyle name="Обычный 3 4 4 3 7" xfId="11341"/>
    <cellStyle name="Обычный 3 4 4 3 7 2" xfId="41196"/>
    <cellStyle name="Обычный 3 4 4 3 8" xfId="21290"/>
    <cellStyle name="Обычный 3 4 4 3 8 2" xfId="51145"/>
    <cellStyle name="Обычный 3 4 4 3 9" xfId="31245"/>
    <cellStyle name="Обычный 3 4 4 4" xfId="1390"/>
    <cellStyle name="Обычный 3 4 4 4 2" xfId="1391"/>
    <cellStyle name="Обычный 3 4 4 4 2 2" xfId="1392"/>
    <cellStyle name="Обычный 3 4 4 4 2 2 2" xfId="5702"/>
    <cellStyle name="Обычный 3 4 4 4 2 2 2 2" xfId="15654"/>
    <cellStyle name="Обычный 3 4 4 4 2 2 2 2 2" xfId="45509"/>
    <cellStyle name="Обычный 3 4 4 4 2 2 2 3" xfId="25604"/>
    <cellStyle name="Обычный 3 4 4 4 2 2 2 3 2" xfId="55459"/>
    <cellStyle name="Обычный 3 4 4 4 2 2 2 4" xfId="35559"/>
    <cellStyle name="Обычный 3 4 4 4 2 2 3" xfId="8036"/>
    <cellStyle name="Обычный 3 4 4 4 2 2 3 2" xfId="17986"/>
    <cellStyle name="Обычный 3 4 4 4 2 2 3 2 2" xfId="47841"/>
    <cellStyle name="Обычный 3 4 4 4 2 2 3 3" xfId="27936"/>
    <cellStyle name="Обычный 3 4 4 4 2 2 3 3 2" xfId="57791"/>
    <cellStyle name="Обычный 3 4 4 4 2 2 3 4" xfId="37891"/>
    <cellStyle name="Обычный 3 4 4 4 2 2 4" xfId="11351"/>
    <cellStyle name="Обычный 3 4 4 4 2 2 4 2" xfId="41206"/>
    <cellStyle name="Обычный 3 4 4 4 2 2 5" xfId="21300"/>
    <cellStyle name="Обычный 3 4 4 4 2 2 5 2" xfId="51155"/>
    <cellStyle name="Обычный 3 4 4 4 2 2 6" xfId="31255"/>
    <cellStyle name="Обычный 3 4 4 4 2 3" xfId="4682"/>
    <cellStyle name="Обычный 3 4 4 4 2 3 2" xfId="14634"/>
    <cellStyle name="Обычный 3 4 4 4 2 3 2 2" xfId="44489"/>
    <cellStyle name="Обычный 3 4 4 4 2 3 3" xfId="24584"/>
    <cellStyle name="Обычный 3 4 4 4 2 3 3 2" xfId="54439"/>
    <cellStyle name="Обычный 3 4 4 4 2 3 4" xfId="34539"/>
    <cellStyle name="Обычный 3 4 4 4 2 4" xfId="8035"/>
    <cellStyle name="Обычный 3 4 4 4 2 4 2" xfId="17985"/>
    <cellStyle name="Обычный 3 4 4 4 2 4 2 2" xfId="47840"/>
    <cellStyle name="Обычный 3 4 4 4 2 4 3" xfId="27935"/>
    <cellStyle name="Обычный 3 4 4 4 2 4 3 2" xfId="57790"/>
    <cellStyle name="Обычный 3 4 4 4 2 4 4" xfId="37890"/>
    <cellStyle name="Обычный 3 4 4 4 2 5" xfId="11350"/>
    <cellStyle name="Обычный 3 4 4 4 2 5 2" xfId="41205"/>
    <cellStyle name="Обычный 3 4 4 4 2 6" xfId="21299"/>
    <cellStyle name="Обычный 3 4 4 4 2 6 2" xfId="51154"/>
    <cellStyle name="Обычный 3 4 4 4 2 7" xfId="31254"/>
    <cellStyle name="Обычный 3 4 4 4 3" xfId="1393"/>
    <cellStyle name="Обычный 3 4 4 4 3 2" xfId="5703"/>
    <cellStyle name="Обычный 3 4 4 4 3 2 2" xfId="15655"/>
    <cellStyle name="Обычный 3 4 4 4 3 2 2 2" xfId="45510"/>
    <cellStyle name="Обычный 3 4 4 4 3 2 3" xfId="25605"/>
    <cellStyle name="Обычный 3 4 4 4 3 2 3 2" xfId="55460"/>
    <cellStyle name="Обычный 3 4 4 4 3 2 4" xfId="35560"/>
    <cellStyle name="Обычный 3 4 4 4 3 3" xfId="8037"/>
    <cellStyle name="Обычный 3 4 4 4 3 3 2" xfId="17987"/>
    <cellStyle name="Обычный 3 4 4 4 3 3 2 2" xfId="47842"/>
    <cellStyle name="Обычный 3 4 4 4 3 3 3" xfId="27937"/>
    <cellStyle name="Обычный 3 4 4 4 3 3 3 2" xfId="57792"/>
    <cellStyle name="Обычный 3 4 4 4 3 3 4" xfId="37892"/>
    <cellStyle name="Обычный 3 4 4 4 3 4" xfId="11352"/>
    <cellStyle name="Обычный 3 4 4 4 3 4 2" xfId="41207"/>
    <cellStyle name="Обычный 3 4 4 4 3 5" xfId="21301"/>
    <cellStyle name="Обычный 3 4 4 4 3 5 2" xfId="51156"/>
    <cellStyle name="Обычный 3 4 4 4 3 6" xfId="31256"/>
    <cellStyle name="Обычный 3 4 4 4 4" xfId="3859"/>
    <cellStyle name="Обычный 3 4 4 4 4 2" xfId="13811"/>
    <cellStyle name="Обычный 3 4 4 4 4 2 2" xfId="43666"/>
    <cellStyle name="Обычный 3 4 4 4 4 3" xfId="23761"/>
    <cellStyle name="Обычный 3 4 4 4 4 3 2" xfId="53616"/>
    <cellStyle name="Обычный 3 4 4 4 4 4" xfId="33716"/>
    <cellStyle name="Обычный 3 4 4 4 5" xfId="8034"/>
    <cellStyle name="Обычный 3 4 4 4 5 2" xfId="17984"/>
    <cellStyle name="Обычный 3 4 4 4 5 2 2" xfId="47839"/>
    <cellStyle name="Обычный 3 4 4 4 5 3" xfId="27934"/>
    <cellStyle name="Обычный 3 4 4 4 5 3 2" xfId="57789"/>
    <cellStyle name="Обычный 3 4 4 4 5 4" xfId="37889"/>
    <cellStyle name="Обычный 3 4 4 4 6" xfId="11349"/>
    <cellStyle name="Обычный 3 4 4 4 6 2" xfId="41204"/>
    <cellStyle name="Обычный 3 4 4 4 7" xfId="21298"/>
    <cellStyle name="Обычный 3 4 4 4 7 2" xfId="51153"/>
    <cellStyle name="Обычный 3 4 4 4 8" xfId="31253"/>
    <cellStyle name="Обычный 3 4 4 5" xfId="1394"/>
    <cellStyle name="Обычный 3 4 4 5 2" xfId="1395"/>
    <cellStyle name="Обычный 3 4 4 5 2 2" xfId="1396"/>
    <cellStyle name="Обычный 3 4 4 5 2 2 2" xfId="5704"/>
    <cellStyle name="Обычный 3 4 4 5 2 2 2 2" xfId="15656"/>
    <cellStyle name="Обычный 3 4 4 5 2 2 2 2 2" xfId="45511"/>
    <cellStyle name="Обычный 3 4 4 5 2 2 2 3" xfId="25606"/>
    <cellStyle name="Обычный 3 4 4 5 2 2 2 3 2" xfId="55461"/>
    <cellStyle name="Обычный 3 4 4 5 2 2 2 4" xfId="35561"/>
    <cellStyle name="Обычный 3 4 4 5 2 2 3" xfId="8040"/>
    <cellStyle name="Обычный 3 4 4 5 2 2 3 2" xfId="17990"/>
    <cellStyle name="Обычный 3 4 4 5 2 2 3 2 2" xfId="47845"/>
    <cellStyle name="Обычный 3 4 4 5 2 2 3 3" xfId="27940"/>
    <cellStyle name="Обычный 3 4 4 5 2 2 3 3 2" xfId="57795"/>
    <cellStyle name="Обычный 3 4 4 5 2 2 3 4" xfId="37895"/>
    <cellStyle name="Обычный 3 4 4 5 2 2 4" xfId="11355"/>
    <cellStyle name="Обычный 3 4 4 5 2 2 4 2" xfId="41210"/>
    <cellStyle name="Обычный 3 4 4 5 2 2 5" xfId="21304"/>
    <cellStyle name="Обычный 3 4 4 5 2 2 5 2" xfId="51159"/>
    <cellStyle name="Обычный 3 4 4 5 2 2 6" xfId="31259"/>
    <cellStyle name="Обычный 3 4 4 5 2 3" xfId="4917"/>
    <cellStyle name="Обычный 3 4 4 5 2 3 2" xfId="14869"/>
    <cellStyle name="Обычный 3 4 4 5 2 3 2 2" xfId="44724"/>
    <cellStyle name="Обычный 3 4 4 5 2 3 3" xfId="24819"/>
    <cellStyle name="Обычный 3 4 4 5 2 3 3 2" xfId="54674"/>
    <cellStyle name="Обычный 3 4 4 5 2 3 4" xfId="34774"/>
    <cellStyle name="Обычный 3 4 4 5 2 4" xfId="8039"/>
    <cellStyle name="Обычный 3 4 4 5 2 4 2" xfId="17989"/>
    <cellStyle name="Обычный 3 4 4 5 2 4 2 2" xfId="47844"/>
    <cellStyle name="Обычный 3 4 4 5 2 4 3" xfId="27939"/>
    <cellStyle name="Обычный 3 4 4 5 2 4 3 2" xfId="57794"/>
    <cellStyle name="Обычный 3 4 4 5 2 4 4" xfId="37894"/>
    <cellStyle name="Обычный 3 4 4 5 2 5" xfId="11354"/>
    <cellStyle name="Обычный 3 4 4 5 2 5 2" xfId="41209"/>
    <cellStyle name="Обычный 3 4 4 5 2 6" xfId="21303"/>
    <cellStyle name="Обычный 3 4 4 5 2 6 2" xfId="51158"/>
    <cellStyle name="Обычный 3 4 4 5 2 7" xfId="31258"/>
    <cellStyle name="Обычный 3 4 4 5 3" xfId="1397"/>
    <cellStyle name="Обычный 3 4 4 5 3 2" xfId="5705"/>
    <cellStyle name="Обычный 3 4 4 5 3 2 2" xfId="15657"/>
    <cellStyle name="Обычный 3 4 4 5 3 2 2 2" xfId="45512"/>
    <cellStyle name="Обычный 3 4 4 5 3 2 3" xfId="25607"/>
    <cellStyle name="Обычный 3 4 4 5 3 2 3 2" xfId="55462"/>
    <cellStyle name="Обычный 3 4 4 5 3 2 4" xfId="35562"/>
    <cellStyle name="Обычный 3 4 4 5 3 3" xfId="8041"/>
    <cellStyle name="Обычный 3 4 4 5 3 3 2" xfId="17991"/>
    <cellStyle name="Обычный 3 4 4 5 3 3 2 2" xfId="47846"/>
    <cellStyle name="Обычный 3 4 4 5 3 3 3" xfId="27941"/>
    <cellStyle name="Обычный 3 4 4 5 3 3 3 2" xfId="57796"/>
    <cellStyle name="Обычный 3 4 4 5 3 3 4" xfId="37896"/>
    <cellStyle name="Обычный 3 4 4 5 3 4" xfId="11356"/>
    <cellStyle name="Обычный 3 4 4 5 3 4 2" xfId="41211"/>
    <cellStyle name="Обычный 3 4 4 5 3 5" xfId="21305"/>
    <cellStyle name="Обычный 3 4 4 5 3 5 2" xfId="51160"/>
    <cellStyle name="Обычный 3 4 4 5 3 6" xfId="31260"/>
    <cellStyle name="Обычный 3 4 4 5 4" xfId="4094"/>
    <cellStyle name="Обычный 3 4 4 5 4 2" xfId="14046"/>
    <cellStyle name="Обычный 3 4 4 5 4 2 2" xfId="43901"/>
    <cellStyle name="Обычный 3 4 4 5 4 3" xfId="23996"/>
    <cellStyle name="Обычный 3 4 4 5 4 3 2" xfId="53851"/>
    <cellStyle name="Обычный 3 4 4 5 4 4" xfId="33951"/>
    <cellStyle name="Обычный 3 4 4 5 5" xfId="8038"/>
    <cellStyle name="Обычный 3 4 4 5 5 2" xfId="17988"/>
    <cellStyle name="Обычный 3 4 4 5 5 2 2" xfId="47843"/>
    <cellStyle name="Обычный 3 4 4 5 5 3" xfId="27938"/>
    <cellStyle name="Обычный 3 4 4 5 5 3 2" xfId="57793"/>
    <cellStyle name="Обычный 3 4 4 5 5 4" xfId="37893"/>
    <cellStyle name="Обычный 3 4 4 5 6" xfId="11353"/>
    <cellStyle name="Обычный 3 4 4 5 6 2" xfId="41208"/>
    <cellStyle name="Обычный 3 4 4 5 7" xfId="21302"/>
    <cellStyle name="Обычный 3 4 4 5 7 2" xfId="51157"/>
    <cellStyle name="Обычный 3 4 4 5 8" xfId="31257"/>
    <cellStyle name="Обычный 3 4 4 6" xfId="1398"/>
    <cellStyle name="Обычный 3 4 4 6 2" xfId="1399"/>
    <cellStyle name="Обычный 3 4 4 6 2 2" xfId="1400"/>
    <cellStyle name="Обычный 3 4 4 6 2 2 2" xfId="5706"/>
    <cellStyle name="Обычный 3 4 4 6 2 2 2 2" xfId="15658"/>
    <cellStyle name="Обычный 3 4 4 6 2 2 2 2 2" xfId="45513"/>
    <cellStyle name="Обычный 3 4 4 6 2 2 2 3" xfId="25608"/>
    <cellStyle name="Обычный 3 4 4 6 2 2 2 3 2" xfId="55463"/>
    <cellStyle name="Обычный 3 4 4 6 2 2 2 4" xfId="35563"/>
    <cellStyle name="Обычный 3 4 4 6 2 2 3" xfId="8044"/>
    <cellStyle name="Обычный 3 4 4 6 2 2 3 2" xfId="17994"/>
    <cellStyle name="Обычный 3 4 4 6 2 2 3 2 2" xfId="47849"/>
    <cellStyle name="Обычный 3 4 4 6 2 2 3 3" xfId="27944"/>
    <cellStyle name="Обычный 3 4 4 6 2 2 3 3 2" xfId="57799"/>
    <cellStyle name="Обычный 3 4 4 6 2 2 3 4" xfId="37899"/>
    <cellStyle name="Обычный 3 4 4 6 2 2 4" xfId="11359"/>
    <cellStyle name="Обычный 3 4 4 6 2 2 4 2" xfId="41214"/>
    <cellStyle name="Обычный 3 4 4 6 2 2 5" xfId="21308"/>
    <cellStyle name="Обычный 3 4 4 6 2 2 5 2" xfId="51163"/>
    <cellStyle name="Обычный 3 4 4 6 2 2 6" xfId="31263"/>
    <cellStyle name="Обычный 3 4 4 6 2 3" xfId="5004"/>
    <cellStyle name="Обычный 3 4 4 6 2 3 2" xfId="14956"/>
    <cellStyle name="Обычный 3 4 4 6 2 3 2 2" xfId="44811"/>
    <cellStyle name="Обычный 3 4 4 6 2 3 3" xfId="24906"/>
    <cellStyle name="Обычный 3 4 4 6 2 3 3 2" xfId="54761"/>
    <cellStyle name="Обычный 3 4 4 6 2 3 4" xfId="34861"/>
    <cellStyle name="Обычный 3 4 4 6 2 4" xfId="8043"/>
    <cellStyle name="Обычный 3 4 4 6 2 4 2" xfId="17993"/>
    <cellStyle name="Обычный 3 4 4 6 2 4 2 2" xfId="47848"/>
    <cellStyle name="Обычный 3 4 4 6 2 4 3" xfId="27943"/>
    <cellStyle name="Обычный 3 4 4 6 2 4 3 2" xfId="57798"/>
    <cellStyle name="Обычный 3 4 4 6 2 4 4" xfId="37898"/>
    <cellStyle name="Обычный 3 4 4 6 2 5" xfId="11358"/>
    <cellStyle name="Обычный 3 4 4 6 2 5 2" xfId="41213"/>
    <cellStyle name="Обычный 3 4 4 6 2 6" xfId="21307"/>
    <cellStyle name="Обычный 3 4 4 6 2 6 2" xfId="51162"/>
    <cellStyle name="Обычный 3 4 4 6 2 7" xfId="31262"/>
    <cellStyle name="Обычный 3 4 4 6 3" xfId="1401"/>
    <cellStyle name="Обычный 3 4 4 6 3 2" xfId="5707"/>
    <cellStyle name="Обычный 3 4 4 6 3 2 2" xfId="15659"/>
    <cellStyle name="Обычный 3 4 4 6 3 2 2 2" xfId="45514"/>
    <cellStyle name="Обычный 3 4 4 6 3 2 3" xfId="25609"/>
    <cellStyle name="Обычный 3 4 4 6 3 2 3 2" xfId="55464"/>
    <cellStyle name="Обычный 3 4 4 6 3 2 4" xfId="35564"/>
    <cellStyle name="Обычный 3 4 4 6 3 3" xfId="8045"/>
    <cellStyle name="Обычный 3 4 4 6 3 3 2" xfId="17995"/>
    <cellStyle name="Обычный 3 4 4 6 3 3 2 2" xfId="47850"/>
    <cellStyle name="Обычный 3 4 4 6 3 3 3" xfId="27945"/>
    <cellStyle name="Обычный 3 4 4 6 3 3 3 2" xfId="57800"/>
    <cellStyle name="Обычный 3 4 4 6 3 3 4" xfId="37900"/>
    <cellStyle name="Обычный 3 4 4 6 3 4" xfId="11360"/>
    <cellStyle name="Обычный 3 4 4 6 3 4 2" xfId="41215"/>
    <cellStyle name="Обычный 3 4 4 6 3 5" xfId="21309"/>
    <cellStyle name="Обычный 3 4 4 6 3 5 2" xfId="51164"/>
    <cellStyle name="Обычный 3 4 4 6 3 6" xfId="31264"/>
    <cellStyle name="Обычный 3 4 4 6 4" xfId="4181"/>
    <cellStyle name="Обычный 3 4 4 6 4 2" xfId="14133"/>
    <cellStyle name="Обычный 3 4 4 6 4 2 2" xfId="43988"/>
    <cellStyle name="Обычный 3 4 4 6 4 3" xfId="24083"/>
    <cellStyle name="Обычный 3 4 4 6 4 3 2" xfId="53938"/>
    <cellStyle name="Обычный 3 4 4 6 4 4" xfId="34038"/>
    <cellStyle name="Обычный 3 4 4 6 5" xfId="8042"/>
    <cellStyle name="Обычный 3 4 4 6 5 2" xfId="17992"/>
    <cellStyle name="Обычный 3 4 4 6 5 2 2" xfId="47847"/>
    <cellStyle name="Обычный 3 4 4 6 5 3" xfId="27942"/>
    <cellStyle name="Обычный 3 4 4 6 5 3 2" xfId="57797"/>
    <cellStyle name="Обычный 3 4 4 6 5 4" xfId="37897"/>
    <cellStyle name="Обычный 3 4 4 6 6" xfId="11357"/>
    <cellStyle name="Обычный 3 4 4 6 6 2" xfId="41212"/>
    <cellStyle name="Обычный 3 4 4 6 7" xfId="21306"/>
    <cellStyle name="Обычный 3 4 4 6 7 2" xfId="51161"/>
    <cellStyle name="Обычный 3 4 4 6 8" xfId="31261"/>
    <cellStyle name="Обычный 3 4 4 7" xfId="1402"/>
    <cellStyle name="Обычный 3 4 4 7 2" xfId="1403"/>
    <cellStyle name="Обычный 3 4 4 7 2 2" xfId="5708"/>
    <cellStyle name="Обычный 3 4 4 7 2 2 2" xfId="15660"/>
    <cellStyle name="Обычный 3 4 4 7 2 2 2 2" xfId="45515"/>
    <cellStyle name="Обычный 3 4 4 7 2 2 3" xfId="25610"/>
    <cellStyle name="Обычный 3 4 4 7 2 2 3 2" xfId="55465"/>
    <cellStyle name="Обычный 3 4 4 7 2 2 4" xfId="35565"/>
    <cellStyle name="Обычный 3 4 4 7 2 3" xfId="8047"/>
    <cellStyle name="Обычный 3 4 4 7 2 3 2" xfId="17997"/>
    <cellStyle name="Обычный 3 4 4 7 2 3 2 2" xfId="47852"/>
    <cellStyle name="Обычный 3 4 4 7 2 3 3" xfId="27947"/>
    <cellStyle name="Обычный 3 4 4 7 2 3 3 2" xfId="57802"/>
    <cellStyle name="Обычный 3 4 4 7 2 3 4" xfId="37902"/>
    <cellStyle name="Обычный 3 4 4 7 2 4" xfId="11362"/>
    <cellStyle name="Обычный 3 4 4 7 2 4 2" xfId="41217"/>
    <cellStyle name="Обычный 3 4 4 7 2 5" xfId="21311"/>
    <cellStyle name="Обычный 3 4 4 7 2 5 2" xfId="51166"/>
    <cellStyle name="Обычный 3 4 4 7 2 6" xfId="31266"/>
    <cellStyle name="Обычный 3 4 4 7 3" xfId="4309"/>
    <cellStyle name="Обычный 3 4 4 7 3 2" xfId="14261"/>
    <cellStyle name="Обычный 3 4 4 7 3 2 2" xfId="44116"/>
    <cellStyle name="Обычный 3 4 4 7 3 3" xfId="24211"/>
    <cellStyle name="Обычный 3 4 4 7 3 3 2" xfId="54066"/>
    <cellStyle name="Обычный 3 4 4 7 3 4" xfId="34166"/>
    <cellStyle name="Обычный 3 4 4 7 4" xfId="8046"/>
    <cellStyle name="Обычный 3 4 4 7 4 2" xfId="17996"/>
    <cellStyle name="Обычный 3 4 4 7 4 2 2" xfId="47851"/>
    <cellStyle name="Обычный 3 4 4 7 4 3" xfId="27946"/>
    <cellStyle name="Обычный 3 4 4 7 4 3 2" xfId="57801"/>
    <cellStyle name="Обычный 3 4 4 7 4 4" xfId="37901"/>
    <cellStyle name="Обычный 3 4 4 7 5" xfId="11361"/>
    <cellStyle name="Обычный 3 4 4 7 5 2" xfId="41216"/>
    <cellStyle name="Обычный 3 4 4 7 6" xfId="21310"/>
    <cellStyle name="Обычный 3 4 4 7 6 2" xfId="51165"/>
    <cellStyle name="Обычный 3 4 4 7 7" xfId="31265"/>
    <cellStyle name="Обычный 3 4 4 8" xfId="1404"/>
    <cellStyle name="Обычный 3 4 4 8 2" xfId="5709"/>
    <cellStyle name="Обычный 3 4 4 8 2 2" xfId="15661"/>
    <cellStyle name="Обычный 3 4 4 8 2 2 2" xfId="45516"/>
    <cellStyle name="Обычный 3 4 4 8 2 3" xfId="25611"/>
    <cellStyle name="Обычный 3 4 4 8 2 3 2" xfId="55466"/>
    <cellStyle name="Обычный 3 4 4 8 2 4" xfId="35566"/>
    <cellStyle name="Обычный 3 4 4 8 3" xfId="8048"/>
    <cellStyle name="Обычный 3 4 4 8 3 2" xfId="17998"/>
    <cellStyle name="Обычный 3 4 4 8 3 2 2" xfId="47853"/>
    <cellStyle name="Обычный 3 4 4 8 3 3" xfId="27948"/>
    <cellStyle name="Обычный 3 4 4 8 3 3 2" xfId="57803"/>
    <cellStyle name="Обычный 3 4 4 8 3 4" xfId="37903"/>
    <cellStyle name="Обычный 3 4 4 8 4" xfId="11363"/>
    <cellStyle name="Обычный 3 4 4 8 4 2" xfId="41218"/>
    <cellStyle name="Обычный 3 4 4 8 5" xfId="21312"/>
    <cellStyle name="Обычный 3 4 4 8 5 2" xfId="51167"/>
    <cellStyle name="Обычный 3 4 4 8 6" xfId="31267"/>
    <cellStyle name="Обычный 3 4 4 9" xfId="3486"/>
    <cellStyle name="Обычный 3 4 4 9 2" xfId="13438"/>
    <cellStyle name="Обычный 3 4 4 9 2 2" xfId="43293"/>
    <cellStyle name="Обычный 3 4 4 9 3" xfId="23388"/>
    <cellStyle name="Обычный 3 4 4 9 3 2" xfId="53243"/>
    <cellStyle name="Обычный 3 4 4 9 4" xfId="33343"/>
    <cellStyle name="Обычный 3 4 5" xfId="1405"/>
    <cellStyle name="Обычный 3 4 5 2" xfId="1406"/>
    <cellStyle name="Обычный 3 4 5 2 2" xfId="1407"/>
    <cellStyle name="Обычный 3 4 5 2 2 2" xfId="1408"/>
    <cellStyle name="Обычный 3 4 5 2 2 2 2" xfId="5710"/>
    <cellStyle name="Обычный 3 4 5 2 2 2 2 2" xfId="15662"/>
    <cellStyle name="Обычный 3 4 5 2 2 2 2 2 2" xfId="45517"/>
    <cellStyle name="Обычный 3 4 5 2 2 2 2 3" xfId="25612"/>
    <cellStyle name="Обычный 3 4 5 2 2 2 2 3 2" xfId="55467"/>
    <cellStyle name="Обычный 3 4 5 2 2 2 2 4" xfId="35567"/>
    <cellStyle name="Обычный 3 4 5 2 2 2 3" xfId="8052"/>
    <cellStyle name="Обычный 3 4 5 2 2 2 3 2" xfId="18002"/>
    <cellStyle name="Обычный 3 4 5 2 2 2 3 2 2" xfId="47857"/>
    <cellStyle name="Обычный 3 4 5 2 2 2 3 3" xfId="27952"/>
    <cellStyle name="Обычный 3 4 5 2 2 2 3 3 2" xfId="57807"/>
    <cellStyle name="Обычный 3 4 5 2 2 2 3 4" xfId="37907"/>
    <cellStyle name="Обычный 3 4 5 2 2 2 4" xfId="11367"/>
    <cellStyle name="Обычный 3 4 5 2 2 2 4 2" xfId="41222"/>
    <cellStyle name="Обычный 3 4 5 2 2 2 5" xfId="21316"/>
    <cellStyle name="Обычный 3 4 5 2 2 2 5 2" xfId="51171"/>
    <cellStyle name="Обычный 3 4 5 2 2 2 6" xfId="31271"/>
    <cellStyle name="Обычный 3 4 5 2 2 3" xfId="4685"/>
    <cellStyle name="Обычный 3 4 5 2 2 3 2" xfId="14637"/>
    <cellStyle name="Обычный 3 4 5 2 2 3 2 2" xfId="44492"/>
    <cellStyle name="Обычный 3 4 5 2 2 3 3" xfId="24587"/>
    <cellStyle name="Обычный 3 4 5 2 2 3 3 2" xfId="54442"/>
    <cellStyle name="Обычный 3 4 5 2 2 3 4" xfId="34542"/>
    <cellStyle name="Обычный 3 4 5 2 2 4" xfId="8051"/>
    <cellStyle name="Обычный 3 4 5 2 2 4 2" xfId="18001"/>
    <cellStyle name="Обычный 3 4 5 2 2 4 2 2" xfId="47856"/>
    <cellStyle name="Обычный 3 4 5 2 2 4 3" xfId="27951"/>
    <cellStyle name="Обычный 3 4 5 2 2 4 3 2" xfId="57806"/>
    <cellStyle name="Обычный 3 4 5 2 2 4 4" xfId="37906"/>
    <cellStyle name="Обычный 3 4 5 2 2 5" xfId="11366"/>
    <cellStyle name="Обычный 3 4 5 2 2 5 2" xfId="41221"/>
    <cellStyle name="Обычный 3 4 5 2 2 6" xfId="21315"/>
    <cellStyle name="Обычный 3 4 5 2 2 6 2" xfId="51170"/>
    <cellStyle name="Обычный 3 4 5 2 2 7" xfId="31270"/>
    <cellStyle name="Обычный 3 4 5 2 3" xfId="1409"/>
    <cellStyle name="Обычный 3 4 5 2 3 2" xfId="5711"/>
    <cellStyle name="Обычный 3 4 5 2 3 2 2" xfId="15663"/>
    <cellStyle name="Обычный 3 4 5 2 3 2 2 2" xfId="45518"/>
    <cellStyle name="Обычный 3 4 5 2 3 2 3" xfId="25613"/>
    <cellStyle name="Обычный 3 4 5 2 3 2 3 2" xfId="55468"/>
    <cellStyle name="Обычный 3 4 5 2 3 2 4" xfId="35568"/>
    <cellStyle name="Обычный 3 4 5 2 3 3" xfId="8053"/>
    <cellStyle name="Обычный 3 4 5 2 3 3 2" xfId="18003"/>
    <cellStyle name="Обычный 3 4 5 2 3 3 2 2" xfId="47858"/>
    <cellStyle name="Обычный 3 4 5 2 3 3 3" xfId="27953"/>
    <cellStyle name="Обычный 3 4 5 2 3 3 3 2" xfId="57808"/>
    <cellStyle name="Обычный 3 4 5 2 3 3 4" xfId="37908"/>
    <cellStyle name="Обычный 3 4 5 2 3 4" xfId="11368"/>
    <cellStyle name="Обычный 3 4 5 2 3 4 2" xfId="41223"/>
    <cellStyle name="Обычный 3 4 5 2 3 5" xfId="21317"/>
    <cellStyle name="Обычный 3 4 5 2 3 5 2" xfId="51172"/>
    <cellStyle name="Обычный 3 4 5 2 3 6" xfId="31272"/>
    <cellStyle name="Обычный 3 4 5 2 4" xfId="3862"/>
    <cellStyle name="Обычный 3 4 5 2 4 2" xfId="13814"/>
    <cellStyle name="Обычный 3 4 5 2 4 2 2" xfId="43669"/>
    <cellStyle name="Обычный 3 4 5 2 4 3" xfId="23764"/>
    <cellStyle name="Обычный 3 4 5 2 4 3 2" xfId="53619"/>
    <cellStyle name="Обычный 3 4 5 2 4 4" xfId="33719"/>
    <cellStyle name="Обычный 3 4 5 2 5" xfId="8050"/>
    <cellStyle name="Обычный 3 4 5 2 5 2" xfId="18000"/>
    <cellStyle name="Обычный 3 4 5 2 5 2 2" xfId="47855"/>
    <cellStyle name="Обычный 3 4 5 2 5 3" xfId="27950"/>
    <cellStyle name="Обычный 3 4 5 2 5 3 2" xfId="57805"/>
    <cellStyle name="Обычный 3 4 5 2 5 4" xfId="37905"/>
    <cellStyle name="Обычный 3 4 5 2 6" xfId="11365"/>
    <cellStyle name="Обычный 3 4 5 2 6 2" xfId="41220"/>
    <cellStyle name="Обычный 3 4 5 2 7" xfId="21314"/>
    <cellStyle name="Обычный 3 4 5 2 7 2" xfId="51169"/>
    <cellStyle name="Обычный 3 4 5 2 8" xfId="31269"/>
    <cellStyle name="Обычный 3 4 5 3" xfId="1410"/>
    <cellStyle name="Обычный 3 4 5 3 2" xfId="1411"/>
    <cellStyle name="Обычный 3 4 5 3 2 2" xfId="5712"/>
    <cellStyle name="Обычный 3 4 5 3 2 2 2" xfId="15664"/>
    <cellStyle name="Обычный 3 4 5 3 2 2 2 2" xfId="45519"/>
    <cellStyle name="Обычный 3 4 5 3 2 2 3" xfId="25614"/>
    <cellStyle name="Обычный 3 4 5 3 2 2 3 2" xfId="55469"/>
    <cellStyle name="Обычный 3 4 5 3 2 2 4" xfId="35569"/>
    <cellStyle name="Обычный 3 4 5 3 2 3" xfId="8055"/>
    <cellStyle name="Обычный 3 4 5 3 2 3 2" xfId="18005"/>
    <cellStyle name="Обычный 3 4 5 3 2 3 2 2" xfId="47860"/>
    <cellStyle name="Обычный 3 4 5 3 2 3 3" xfId="27955"/>
    <cellStyle name="Обычный 3 4 5 3 2 3 3 2" xfId="57810"/>
    <cellStyle name="Обычный 3 4 5 3 2 3 4" xfId="37910"/>
    <cellStyle name="Обычный 3 4 5 3 2 4" xfId="11370"/>
    <cellStyle name="Обычный 3 4 5 3 2 4 2" xfId="41225"/>
    <cellStyle name="Обычный 3 4 5 3 2 5" xfId="21319"/>
    <cellStyle name="Обычный 3 4 5 3 2 5 2" xfId="51174"/>
    <cellStyle name="Обычный 3 4 5 3 2 6" xfId="31274"/>
    <cellStyle name="Обычный 3 4 5 3 3" xfId="4330"/>
    <cellStyle name="Обычный 3 4 5 3 3 2" xfId="14282"/>
    <cellStyle name="Обычный 3 4 5 3 3 2 2" xfId="44137"/>
    <cellStyle name="Обычный 3 4 5 3 3 3" xfId="24232"/>
    <cellStyle name="Обычный 3 4 5 3 3 3 2" xfId="54087"/>
    <cellStyle name="Обычный 3 4 5 3 3 4" xfId="34187"/>
    <cellStyle name="Обычный 3 4 5 3 4" xfId="8054"/>
    <cellStyle name="Обычный 3 4 5 3 4 2" xfId="18004"/>
    <cellStyle name="Обычный 3 4 5 3 4 2 2" xfId="47859"/>
    <cellStyle name="Обычный 3 4 5 3 4 3" xfId="27954"/>
    <cellStyle name="Обычный 3 4 5 3 4 3 2" xfId="57809"/>
    <cellStyle name="Обычный 3 4 5 3 4 4" xfId="37909"/>
    <cellStyle name="Обычный 3 4 5 3 5" xfId="11369"/>
    <cellStyle name="Обычный 3 4 5 3 5 2" xfId="41224"/>
    <cellStyle name="Обычный 3 4 5 3 6" xfId="21318"/>
    <cellStyle name="Обычный 3 4 5 3 6 2" xfId="51173"/>
    <cellStyle name="Обычный 3 4 5 3 7" xfId="31273"/>
    <cellStyle name="Обычный 3 4 5 4" xfId="1412"/>
    <cellStyle name="Обычный 3 4 5 4 2" xfId="5713"/>
    <cellStyle name="Обычный 3 4 5 4 2 2" xfId="15665"/>
    <cellStyle name="Обычный 3 4 5 4 2 2 2" xfId="45520"/>
    <cellStyle name="Обычный 3 4 5 4 2 3" xfId="25615"/>
    <cellStyle name="Обычный 3 4 5 4 2 3 2" xfId="55470"/>
    <cellStyle name="Обычный 3 4 5 4 2 4" xfId="35570"/>
    <cellStyle name="Обычный 3 4 5 4 3" xfId="8056"/>
    <cellStyle name="Обычный 3 4 5 4 3 2" xfId="18006"/>
    <cellStyle name="Обычный 3 4 5 4 3 2 2" xfId="47861"/>
    <cellStyle name="Обычный 3 4 5 4 3 3" xfId="27956"/>
    <cellStyle name="Обычный 3 4 5 4 3 3 2" xfId="57811"/>
    <cellStyle name="Обычный 3 4 5 4 3 4" xfId="37911"/>
    <cellStyle name="Обычный 3 4 5 4 4" xfId="11371"/>
    <cellStyle name="Обычный 3 4 5 4 4 2" xfId="41226"/>
    <cellStyle name="Обычный 3 4 5 4 5" xfId="21320"/>
    <cellStyle name="Обычный 3 4 5 4 5 2" xfId="51175"/>
    <cellStyle name="Обычный 3 4 5 4 6" xfId="31275"/>
    <cellStyle name="Обычный 3 4 5 5" xfId="3507"/>
    <cellStyle name="Обычный 3 4 5 5 2" xfId="13459"/>
    <cellStyle name="Обычный 3 4 5 5 2 2" xfId="43314"/>
    <cellStyle name="Обычный 3 4 5 5 3" xfId="23409"/>
    <cellStyle name="Обычный 3 4 5 5 3 2" xfId="53264"/>
    <cellStyle name="Обычный 3 4 5 5 4" xfId="33364"/>
    <cellStyle name="Обычный 3 4 5 6" xfId="8049"/>
    <cellStyle name="Обычный 3 4 5 6 2" xfId="17999"/>
    <cellStyle name="Обычный 3 4 5 6 2 2" xfId="47854"/>
    <cellStyle name="Обычный 3 4 5 6 3" xfId="27949"/>
    <cellStyle name="Обычный 3 4 5 6 3 2" xfId="57804"/>
    <cellStyle name="Обычный 3 4 5 6 4" xfId="37904"/>
    <cellStyle name="Обычный 3 4 5 7" xfId="11364"/>
    <cellStyle name="Обычный 3 4 5 7 2" xfId="41219"/>
    <cellStyle name="Обычный 3 4 5 8" xfId="21313"/>
    <cellStyle name="Обычный 3 4 5 8 2" xfId="51168"/>
    <cellStyle name="Обычный 3 4 5 9" xfId="31268"/>
    <cellStyle name="Обычный 3 4 6" xfId="1413"/>
    <cellStyle name="Обычный 3 4 6 2" xfId="1414"/>
    <cellStyle name="Обычный 3 4 6 2 2" xfId="1415"/>
    <cellStyle name="Обычный 3 4 6 2 2 2" xfId="1416"/>
    <cellStyle name="Обычный 3 4 6 2 2 2 2" xfId="5714"/>
    <cellStyle name="Обычный 3 4 6 2 2 2 2 2" xfId="15666"/>
    <cellStyle name="Обычный 3 4 6 2 2 2 2 2 2" xfId="45521"/>
    <cellStyle name="Обычный 3 4 6 2 2 2 2 3" xfId="25616"/>
    <cellStyle name="Обычный 3 4 6 2 2 2 2 3 2" xfId="55471"/>
    <cellStyle name="Обычный 3 4 6 2 2 2 2 4" xfId="35571"/>
    <cellStyle name="Обычный 3 4 6 2 2 2 3" xfId="8060"/>
    <cellStyle name="Обычный 3 4 6 2 2 2 3 2" xfId="18010"/>
    <cellStyle name="Обычный 3 4 6 2 2 2 3 2 2" xfId="47865"/>
    <cellStyle name="Обычный 3 4 6 2 2 2 3 3" xfId="27960"/>
    <cellStyle name="Обычный 3 4 6 2 2 2 3 3 2" xfId="57815"/>
    <cellStyle name="Обычный 3 4 6 2 2 2 3 4" xfId="37915"/>
    <cellStyle name="Обычный 3 4 6 2 2 2 4" xfId="11375"/>
    <cellStyle name="Обычный 3 4 6 2 2 2 4 2" xfId="41230"/>
    <cellStyle name="Обычный 3 4 6 2 2 2 5" xfId="21324"/>
    <cellStyle name="Обычный 3 4 6 2 2 2 5 2" xfId="51179"/>
    <cellStyle name="Обычный 3 4 6 2 2 2 6" xfId="31279"/>
    <cellStyle name="Обычный 3 4 6 2 2 3" xfId="4686"/>
    <cellStyle name="Обычный 3 4 6 2 2 3 2" xfId="14638"/>
    <cellStyle name="Обычный 3 4 6 2 2 3 2 2" xfId="44493"/>
    <cellStyle name="Обычный 3 4 6 2 2 3 3" xfId="24588"/>
    <cellStyle name="Обычный 3 4 6 2 2 3 3 2" xfId="54443"/>
    <cellStyle name="Обычный 3 4 6 2 2 3 4" xfId="34543"/>
    <cellStyle name="Обычный 3 4 6 2 2 4" xfId="8059"/>
    <cellStyle name="Обычный 3 4 6 2 2 4 2" xfId="18009"/>
    <cellStyle name="Обычный 3 4 6 2 2 4 2 2" xfId="47864"/>
    <cellStyle name="Обычный 3 4 6 2 2 4 3" xfId="27959"/>
    <cellStyle name="Обычный 3 4 6 2 2 4 3 2" xfId="57814"/>
    <cellStyle name="Обычный 3 4 6 2 2 4 4" xfId="37914"/>
    <cellStyle name="Обычный 3 4 6 2 2 5" xfId="11374"/>
    <cellStyle name="Обычный 3 4 6 2 2 5 2" xfId="41229"/>
    <cellStyle name="Обычный 3 4 6 2 2 6" xfId="21323"/>
    <cellStyle name="Обычный 3 4 6 2 2 6 2" xfId="51178"/>
    <cellStyle name="Обычный 3 4 6 2 2 7" xfId="31278"/>
    <cellStyle name="Обычный 3 4 6 2 3" xfId="1417"/>
    <cellStyle name="Обычный 3 4 6 2 3 2" xfId="5715"/>
    <cellStyle name="Обычный 3 4 6 2 3 2 2" xfId="15667"/>
    <cellStyle name="Обычный 3 4 6 2 3 2 2 2" xfId="45522"/>
    <cellStyle name="Обычный 3 4 6 2 3 2 3" xfId="25617"/>
    <cellStyle name="Обычный 3 4 6 2 3 2 3 2" xfId="55472"/>
    <cellStyle name="Обычный 3 4 6 2 3 2 4" xfId="35572"/>
    <cellStyle name="Обычный 3 4 6 2 3 3" xfId="8061"/>
    <cellStyle name="Обычный 3 4 6 2 3 3 2" xfId="18011"/>
    <cellStyle name="Обычный 3 4 6 2 3 3 2 2" xfId="47866"/>
    <cellStyle name="Обычный 3 4 6 2 3 3 3" xfId="27961"/>
    <cellStyle name="Обычный 3 4 6 2 3 3 3 2" xfId="57816"/>
    <cellStyle name="Обычный 3 4 6 2 3 3 4" xfId="37916"/>
    <cellStyle name="Обычный 3 4 6 2 3 4" xfId="11376"/>
    <cellStyle name="Обычный 3 4 6 2 3 4 2" xfId="41231"/>
    <cellStyle name="Обычный 3 4 6 2 3 5" xfId="21325"/>
    <cellStyle name="Обычный 3 4 6 2 3 5 2" xfId="51180"/>
    <cellStyle name="Обычный 3 4 6 2 3 6" xfId="31280"/>
    <cellStyle name="Обычный 3 4 6 2 4" xfId="3863"/>
    <cellStyle name="Обычный 3 4 6 2 4 2" xfId="13815"/>
    <cellStyle name="Обычный 3 4 6 2 4 2 2" xfId="43670"/>
    <cellStyle name="Обычный 3 4 6 2 4 3" xfId="23765"/>
    <cellStyle name="Обычный 3 4 6 2 4 3 2" xfId="53620"/>
    <cellStyle name="Обычный 3 4 6 2 4 4" xfId="33720"/>
    <cellStyle name="Обычный 3 4 6 2 5" xfId="8058"/>
    <cellStyle name="Обычный 3 4 6 2 5 2" xfId="18008"/>
    <cellStyle name="Обычный 3 4 6 2 5 2 2" xfId="47863"/>
    <cellStyle name="Обычный 3 4 6 2 5 3" xfId="27958"/>
    <cellStyle name="Обычный 3 4 6 2 5 3 2" xfId="57813"/>
    <cellStyle name="Обычный 3 4 6 2 5 4" xfId="37913"/>
    <cellStyle name="Обычный 3 4 6 2 6" xfId="11373"/>
    <cellStyle name="Обычный 3 4 6 2 6 2" xfId="41228"/>
    <cellStyle name="Обычный 3 4 6 2 7" xfId="21322"/>
    <cellStyle name="Обычный 3 4 6 2 7 2" xfId="51177"/>
    <cellStyle name="Обычный 3 4 6 2 8" xfId="31277"/>
    <cellStyle name="Обычный 3 4 6 3" xfId="1418"/>
    <cellStyle name="Обычный 3 4 6 3 2" xfId="1419"/>
    <cellStyle name="Обычный 3 4 6 3 2 2" xfId="5716"/>
    <cellStyle name="Обычный 3 4 6 3 2 2 2" xfId="15668"/>
    <cellStyle name="Обычный 3 4 6 3 2 2 2 2" xfId="45523"/>
    <cellStyle name="Обычный 3 4 6 3 2 2 3" xfId="25618"/>
    <cellStyle name="Обычный 3 4 6 3 2 2 3 2" xfId="55473"/>
    <cellStyle name="Обычный 3 4 6 3 2 2 4" xfId="35573"/>
    <cellStyle name="Обычный 3 4 6 3 2 3" xfId="8063"/>
    <cellStyle name="Обычный 3 4 6 3 2 3 2" xfId="18013"/>
    <cellStyle name="Обычный 3 4 6 3 2 3 2 2" xfId="47868"/>
    <cellStyle name="Обычный 3 4 6 3 2 3 3" xfId="27963"/>
    <cellStyle name="Обычный 3 4 6 3 2 3 3 2" xfId="57818"/>
    <cellStyle name="Обычный 3 4 6 3 2 3 4" xfId="37918"/>
    <cellStyle name="Обычный 3 4 6 3 2 4" xfId="11378"/>
    <cellStyle name="Обычный 3 4 6 3 2 4 2" xfId="41233"/>
    <cellStyle name="Обычный 3 4 6 3 2 5" xfId="21327"/>
    <cellStyle name="Обычный 3 4 6 3 2 5 2" xfId="51182"/>
    <cellStyle name="Обычный 3 4 6 3 2 6" xfId="31282"/>
    <cellStyle name="Обычный 3 4 6 3 3" xfId="4362"/>
    <cellStyle name="Обычный 3 4 6 3 3 2" xfId="14314"/>
    <cellStyle name="Обычный 3 4 6 3 3 2 2" xfId="44169"/>
    <cellStyle name="Обычный 3 4 6 3 3 3" xfId="24264"/>
    <cellStyle name="Обычный 3 4 6 3 3 3 2" xfId="54119"/>
    <cellStyle name="Обычный 3 4 6 3 3 4" xfId="34219"/>
    <cellStyle name="Обычный 3 4 6 3 4" xfId="8062"/>
    <cellStyle name="Обычный 3 4 6 3 4 2" xfId="18012"/>
    <cellStyle name="Обычный 3 4 6 3 4 2 2" xfId="47867"/>
    <cellStyle name="Обычный 3 4 6 3 4 3" xfId="27962"/>
    <cellStyle name="Обычный 3 4 6 3 4 3 2" xfId="57817"/>
    <cellStyle name="Обычный 3 4 6 3 4 4" xfId="37917"/>
    <cellStyle name="Обычный 3 4 6 3 5" xfId="11377"/>
    <cellStyle name="Обычный 3 4 6 3 5 2" xfId="41232"/>
    <cellStyle name="Обычный 3 4 6 3 6" xfId="21326"/>
    <cellStyle name="Обычный 3 4 6 3 6 2" xfId="51181"/>
    <cellStyle name="Обычный 3 4 6 3 7" xfId="31281"/>
    <cellStyle name="Обычный 3 4 6 4" xfId="1420"/>
    <cellStyle name="Обычный 3 4 6 4 2" xfId="5717"/>
    <cellStyle name="Обычный 3 4 6 4 2 2" xfId="15669"/>
    <cellStyle name="Обычный 3 4 6 4 2 2 2" xfId="45524"/>
    <cellStyle name="Обычный 3 4 6 4 2 3" xfId="25619"/>
    <cellStyle name="Обычный 3 4 6 4 2 3 2" xfId="55474"/>
    <cellStyle name="Обычный 3 4 6 4 2 4" xfId="35574"/>
    <cellStyle name="Обычный 3 4 6 4 3" xfId="8064"/>
    <cellStyle name="Обычный 3 4 6 4 3 2" xfId="18014"/>
    <cellStyle name="Обычный 3 4 6 4 3 2 2" xfId="47869"/>
    <cellStyle name="Обычный 3 4 6 4 3 3" xfId="27964"/>
    <cellStyle name="Обычный 3 4 6 4 3 3 2" xfId="57819"/>
    <cellStyle name="Обычный 3 4 6 4 3 4" xfId="37919"/>
    <cellStyle name="Обычный 3 4 6 4 4" xfId="11379"/>
    <cellStyle name="Обычный 3 4 6 4 4 2" xfId="41234"/>
    <cellStyle name="Обычный 3 4 6 4 5" xfId="21328"/>
    <cellStyle name="Обычный 3 4 6 4 5 2" xfId="51183"/>
    <cellStyle name="Обычный 3 4 6 4 6" xfId="31283"/>
    <cellStyle name="Обычный 3 4 6 5" xfId="3539"/>
    <cellStyle name="Обычный 3 4 6 5 2" xfId="13491"/>
    <cellStyle name="Обычный 3 4 6 5 2 2" xfId="43346"/>
    <cellStyle name="Обычный 3 4 6 5 3" xfId="23441"/>
    <cellStyle name="Обычный 3 4 6 5 3 2" xfId="53296"/>
    <cellStyle name="Обычный 3 4 6 5 4" xfId="33396"/>
    <cellStyle name="Обычный 3 4 6 6" xfId="8057"/>
    <cellStyle name="Обычный 3 4 6 6 2" xfId="18007"/>
    <cellStyle name="Обычный 3 4 6 6 2 2" xfId="47862"/>
    <cellStyle name="Обычный 3 4 6 6 3" xfId="27957"/>
    <cellStyle name="Обычный 3 4 6 6 3 2" xfId="57812"/>
    <cellStyle name="Обычный 3 4 6 6 4" xfId="37912"/>
    <cellStyle name="Обычный 3 4 6 7" xfId="11372"/>
    <cellStyle name="Обычный 3 4 6 7 2" xfId="41227"/>
    <cellStyle name="Обычный 3 4 6 8" xfId="21321"/>
    <cellStyle name="Обычный 3 4 6 8 2" xfId="51176"/>
    <cellStyle name="Обычный 3 4 6 9" xfId="31276"/>
    <cellStyle name="Обычный 3 4 7" xfId="1421"/>
    <cellStyle name="Обычный 3 4 7 2" xfId="1422"/>
    <cellStyle name="Обычный 3 4 7 2 2" xfId="1423"/>
    <cellStyle name="Обычный 3 4 7 2 2 2" xfId="1424"/>
    <cellStyle name="Обычный 3 4 7 2 2 2 2" xfId="5718"/>
    <cellStyle name="Обычный 3 4 7 2 2 2 2 2" xfId="15670"/>
    <cellStyle name="Обычный 3 4 7 2 2 2 2 2 2" xfId="45525"/>
    <cellStyle name="Обычный 3 4 7 2 2 2 2 3" xfId="25620"/>
    <cellStyle name="Обычный 3 4 7 2 2 2 2 3 2" xfId="55475"/>
    <cellStyle name="Обычный 3 4 7 2 2 2 2 4" xfId="35575"/>
    <cellStyle name="Обычный 3 4 7 2 2 2 3" xfId="8068"/>
    <cellStyle name="Обычный 3 4 7 2 2 2 3 2" xfId="18018"/>
    <cellStyle name="Обычный 3 4 7 2 2 2 3 2 2" xfId="47873"/>
    <cellStyle name="Обычный 3 4 7 2 2 2 3 3" xfId="27968"/>
    <cellStyle name="Обычный 3 4 7 2 2 2 3 3 2" xfId="57823"/>
    <cellStyle name="Обычный 3 4 7 2 2 2 3 4" xfId="37923"/>
    <cellStyle name="Обычный 3 4 7 2 2 2 4" xfId="11383"/>
    <cellStyle name="Обычный 3 4 7 2 2 2 4 2" xfId="41238"/>
    <cellStyle name="Обычный 3 4 7 2 2 2 5" xfId="21332"/>
    <cellStyle name="Обычный 3 4 7 2 2 2 5 2" xfId="51187"/>
    <cellStyle name="Обычный 3 4 7 2 2 2 6" xfId="31287"/>
    <cellStyle name="Обычный 3 4 7 2 2 3" xfId="4687"/>
    <cellStyle name="Обычный 3 4 7 2 2 3 2" xfId="14639"/>
    <cellStyle name="Обычный 3 4 7 2 2 3 2 2" xfId="44494"/>
    <cellStyle name="Обычный 3 4 7 2 2 3 3" xfId="24589"/>
    <cellStyle name="Обычный 3 4 7 2 2 3 3 2" xfId="54444"/>
    <cellStyle name="Обычный 3 4 7 2 2 3 4" xfId="34544"/>
    <cellStyle name="Обычный 3 4 7 2 2 4" xfId="8067"/>
    <cellStyle name="Обычный 3 4 7 2 2 4 2" xfId="18017"/>
    <cellStyle name="Обычный 3 4 7 2 2 4 2 2" xfId="47872"/>
    <cellStyle name="Обычный 3 4 7 2 2 4 3" xfId="27967"/>
    <cellStyle name="Обычный 3 4 7 2 2 4 3 2" xfId="57822"/>
    <cellStyle name="Обычный 3 4 7 2 2 4 4" xfId="37922"/>
    <cellStyle name="Обычный 3 4 7 2 2 5" xfId="11382"/>
    <cellStyle name="Обычный 3 4 7 2 2 5 2" xfId="41237"/>
    <cellStyle name="Обычный 3 4 7 2 2 6" xfId="21331"/>
    <cellStyle name="Обычный 3 4 7 2 2 6 2" xfId="51186"/>
    <cellStyle name="Обычный 3 4 7 2 2 7" xfId="31286"/>
    <cellStyle name="Обычный 3 4 7 2 3" xfId="1425"/>
    <cellStyle name="Обычный 3 4 7 2 3 2" xfId="5719"/>
    <cellStyle name="Обычный 3 4 7 2 3 2 2" xfId="15671"/>
    <cellStyle name="Обычный 3 4 7 2 3 2 2 2" xfId="45526"/>
    <cellStyle name="Обычный 3 4 7 2 3 2 3" xfId="25621"/>
    <cellStyle name="Обычный 3 4 7 2 3 2 3 2" xfId="55476"/>
    <cellStyle name="Обычный 3 4 7 2 3 2 4" xfId="35576"/>
    <cellStyle name="Обычный 3 4 7 2 3 3" xfId="8069"/>
    <cellStyle name="Обычный 3 4 7 2 3 3 2" xfId="18019"/>
    <cellStyle name="Обычный 3 4 7 2 3 3 2 2" xfId="47874"/>
    <cellStyle name="Обычный 3 4 7 2 3 3 3" xfId="27969"/>
    <cellStyle name="Обычный 3 4 7 2 3 3 3 2" xfId="57824"/>
    <cellStyle name="Обычный 3 4 7 2 3 3 4" xfId="37924"/>
    <cellStyle name="Обычный 3 4 7 2 3 4" xfId="11384"/>
    <cellStyle name="Обычный 3 4 7 2 3 4 2" xfId="41239"/>
    <cellStyle name="Обычный 3 4 7 2 3 5" xfId="21333"/>
    <cellStyle name="Обычный 3 4 7 2 3 5 2" xfId="51188"/>
    <cellStyle name="Обычный 3 4 7 2 3 6" xfId="31288"/>
    <cellStyle name="Обычный 3 4 7 2 4" xfId="3864"/>
    <cellStyle name="Обычный 3 4 7 2 4 2" xfId="13816"/>
    <cellStyle name="Обычный 3 4 7 2 4 2 2" xfId="43671"/>
    <cellStyle name="Обычный 3 4 7 2 4 3" xfId="23766"/>
    <cellStyle name="Обычный 3 4 7 2 4 3 2" xfId="53621"/>
    <cellStyle name="Обычный 3 4 7 2 4 4" xfId="33721"/>
    <cellStyle name="Обычный 3 4 7 2 5" xfId="8066"/>
    <cellStyle name="Обычный 3 4 7 2 5 2" xfId="18016"/>
    <cellStyle name="Обычный 3 4 7 2 5 2 2" xfId="47871"/>
    <cellStyle name="Обычный 3 4 7 2 5 3" xfId="27966"/>
    <cellStyle name="Обычный 3 4 7 2 5 3 2" xfId="57821"/>
    <cellStyle name="Обычный 3 4 7 2 5 4" xfId="37921"/>
    <cellStyle name="Обычный 3 4 7 2 6" xfId="11381"/>
    <cellStyle name="Обычный 3 4 7 2 6 2" xfId="41236"/>
    <cellStyle name="Обычный 3 4 7 2 7" xfId="21330"/>
    <cellStyle name="Обычный 3 4 7 2 7 2" xfId="51185"/>
    <cellStyle name="Обычный 3 4 7 2 8" xfId="31285"/>
    <cellStyle name="Обычный 3 4 7 3" xfId="1426"/>
    <cellStyle name="Обычный 3 4 7 3 2" xfId="1427"/>
    <cellStyle name="Обычный 3 4 7 3 2 2" xfId="5720"/>
    <cellStyle name="Обычный 3 4 7 3 2 2 2" xfId="15672"/>
    <cellStyle name="Обычный 3 4 7 3 2 2 2 2" xfId="45527"/>
    <cellStyle name="Обычный 3 4 7 3 2 2 3" xfId="25622"/>
    <cellStyle name="Обычный 3 4 7 3 2 2 3 2" xfId="55477"/>
    <cellStyle name="Обычный 3 4 7 3 2 2 4" xfId="35577"/>
    <cellStyle name="Обычный 3 4 7 3 2 3" xfId="8071"/>
    <cellStyle name="Обычный 3 4 7 3 2 3 2" xfId="18021"/>
    <cellStyle name="Обычный 3 4 7 3 2 3 2 2" xfId="47876"/>
    <cellStyle name="Обычный 3 4 7 3 2 3 3" xfId="27971"/>
    <cellStyle name="Обычный 3 4 7 3 2 3 3 2" xfId="57826"/>
    <cellStyle name="Обычный 3 4 7 3 2 3 4" xfId="37926"/>
    <cellStyle name="Обычный 3 4 7 3 2 4" xfId="11386"/>
    <cellStyle name="Обычный 3 4 7 3 2 4 2" xfId="41241"/>
    <cellStyle name="Обычный 3 4 7 3 2 5" xfId="21335"/>
    <cellStyle name="Обычный 3 4 7 3 2 5 2" xfId="51190"/>
    <cellStyle name="Обычный 3 4 7 3 2 6" xfId="31290"/>
    <cellStyle name="Обычный 3 4 7 3 3" xfId="4401"/>
    <cellStyle name="Обычный 3 4 7 3 3 2" xfId="14353"/>
    <cellStyle name="Обычный 3 4 7 3 3 2 2" xfId="44208"/>
    <cellStyle name="Обычный 3 4 7 3 3 3" xfId="24303"/>
    <cellStyle name="Обычный 3 4 7 3 3 3 2" xfId="54158"/>
    <cellStyle name="Обычный 3 4 7 3 3 4" xfId="34258"/>
    <cellStyle name="Обычный 3 4 7 3 4" xfId="8070"/>
    <cellStyle name="Обычный 3 4 7 3 4 2" xfId="18020"/>
    <cellStyle name="Обычный 3 4 7 3 4 2 2" xfId="47875"/>
    <cellStyle name="Обычный 3 4 7 3 4 3" xfId="27970"/>
    <cellStyle name="Обычный 3 4 7 3 4 3 2" xfId="57825"/>
    <cellStyle name="Обычный 3 4 7 3 4 4" xfId="37925"/>
    <cellStyle name="Обычный 3 4 7 3 5" xfId="11385"/>
    <cellStyle name="Обычный 3 4 7 3 5 2" xfId="41240"/>
    <cellStyle name="Обычный 3 4 7 3 6" xfId="21334"/>
    <cellStyle name="Обычный 3 4 7 3 6 2" xfId="51189"/>
    <cellStyle name="Обычный 3 4 7 3 7" xfId="31289"/>
    <cellStyle name="Обычный 3 4 7 4" xfId="1428"/>
    <cellStyle name="Обычный 3 4 7 4 2" xfId="5721"/>
    <cellStyle name="Обычный 3 4 7 4 2 2" xfId="15673"/>
    <cellStyle name="Обычный 3 4 7 4 2 2 2" xfId="45528"/>
    <cellStyle name="Обычный 3 4 7 4 2 3" xfId="25623"/>
    <cellStyle name="Обычный 3 4 7 4 2 3 2" xfId="55478"/>
    <cellStyle name="Обычный 3 4 7 4 2 4" xfId="35578"/>
    <cellStyle name="Обычный 3 4 7 4 3" xfId="8072"/>
    <cellStyle name="Обычный 3 4 7 4 3 2" xfId="18022"/>
    <cellStyle name="Обычный 3 4 7 4 3 2 2" xfId="47877"/>
    <cellStyle name="Обычный 3 4 7 4 3 3" xfId="27972"/>
    <cellStyle name="Обычный 3 4 7 4 3 3 2" xfId="57827"/>
    <cellStyle name="Обычный 3 4 7 4 3 4" xfId="37927"/>
    <cellStyle name="Обычный 3 4 7 4 4" xfId="11387"/>
    <cellStyle name="Обычный 3 4 7 4 4 2" xfId="41242"/>
    <cellStyle name="Обычный 3 4 7 4 5" xfId="21336"/>
    <cellStyle name="Обычный 3 4 7 4 5 2" xfId="51191"/>
    <cellStyle name="Обычный 3 4 7 4 6" xfId="31291"/>
    <cellStyle name="Обычный 3 4 7 5" xfId="3578"/>
    <cellStyle name="Обычный 3 4 7 5 2" xfId="13530"/>
    <cellStyle name="Обычный 3 4 7 5 2 2" xfId="43385"/>
    <cellStyle name="Обычный 3 4 7 5 3" xfId="23480"/>
    <cellStyle name="Обычный 3 4 7 5 3 2" xfId="53335"/>
    <cellStyle name="Обычный 3 4 7 5 4" xfId="33435"/>
    <cellStyle name="Обычный 3 4 7 6" xfId="8065"/>
    <cellStyle name="Обычный 3 4 7 6 2" xfId="18015"/>
    <cellStyle name="Обычный 3 4 7 6 2 2" xfId="47870"/>
    <cellStyle name="Обычный 3 4 7 6 3" xfId="27965"/>
    <cellStyle name="Обычный 3 4 7 6 3 2" xfId="57820"/>
    <cellStyle name="Обычный 3 4 7 6 4" xfId="37920"/>
    <cellStyle name="Обычный 3 4 7 7" xfId="11380"/>
    <cellStyle name="Обычный 3 4 7 7 2" xfId="41235"/>
    <cellStyle name="Обычный 3 4 7 8" xfId="21329"/>
    <cellStyle name="Обычный 3 4 7 8 2" xfId="51184"/>
    <cellStyle name="Обычный 3 4 7 9" xfId="31284"/>
    <cellStyle name="Обычный 3 4 8" xfId="1429"/>
    <cellStyle name="Обычный 3 4 8 2" xfId="1430"/>
    <cellStyle name="Обычный 3 4 8 2 2" xfId="1431"/>
    <cellStyle name="Обычный 3 4 8 2 2 2" xfId="1432"/>
    <cellStyle name="Обычный 3 4 8 2 2 2 2" xfId="5722"/>
    <cellStyle name="Обычный 3 4 8 2 2 2 2 2" xfId="15674"/>
    <cellStyle name="Обычный 3 4 8 2 2 2 2 2 2" xfId="45529"/>
    <cellStyle name="Обычный 3 4 8 2 2 2 2 3" xfId="25624"/>
    <cellStyle name="Обычный 3 4 8 2 2 2 2 3 2" xfId="55479"/>
    <cellStyle name="Обычный 3 4 8 2 2 2 2 4" xfId="35579"/>
    <cellStyle name="Обычный 3 4 8 2 2 2 3" xfId="8076"/>
    <cellStyle name="Обычный 3 4 8 2 2 2 3 2" xfId="18026"/>
    <cellStyle name="Обычный 3 4 8 2 2 2 3 2 2" xfId="47881"/>
    <cellStyle name="Обычный 3 4 8 2 2 2 3 3" xfId="27976"/>
    <cellStyle name="Обычный 3 4 8 2 2 2 3 3 2" xfId="57831"/>
    <cellStyle name="Обычный 3 4 8 2 2 2 3 4" xfId="37931"/>
    <cellStyle name="Обычный 3 4 8 2 2 2 4" xfId="11391"/>
    <cellStyle name="Обычный 3 4 8 2 2 2 4 2" xfId="41246"/>
    <cellStyle name="Обычный 3 4 8 2 2 2 5" xfId="21340"/>
    <cellStyle name="Обычный 3 4 8 2 2 2 5 2" xfId="51195"/>
    <cellStyle name="Обычный 3 4 8 2 2 2 6" xfId="31295"/>
    <cellStyle name="Обычный 3 4 8 2 2 3" xfId="4688"/>
    <cellStyle name="Обычный 3 4 8 2 2 3 2" xfId="14640"/>
    <cellStyle name="Обычный 3 4 8 2 2 3 2 2" xfId="44495"/>
    <cellStyle name="Обычный 3 4 8 2 2 3 3" xfId="24590"/>
    <cellStyle name="Обычный 3 4 8 2 2 3 3 2" xfId="54445"/>
    <cellStyle name="Обычный 3 4 8 2 2 3 4" xfId="34545"/>
    <cellStyle name="Обычный 3 4 8 2 2 4" xfId="8075"/>
    <cellStyle name="Обычный 3 4 8 2 2 4 2" xfId="18025"/>
    <cellStyle name="Обычный 3 4 8 2 2 4 2 2" xfId="47880"/>
    <cellStyle name="Обычный 3 4 8 2 2 4 3" xfId="27975"/>
    <cellStyle name="Обычный 3 4 8 2 2 4 3 2" xfId="57830"/>
    <cellStyle name="Обычный 3 4 8 2 2 4 4" xfId="37930"/>
    <cellStyle name="Обычный 3 4 8 2 2 5" xfId="11390"/>
    <cellStyle name="Обычный 3 4 8 2 2 5 2" xfId="41245"/>
    <cellStyle name="Обычный 3 4 8 2 2 6" xfId="21339"/>
    <cellStyle name="Обычный 3 4 8 2 2 6 2" xfId="51194"/>
    <cellStyle name="Обычный 3 4 8 2 2 7" xfId="31294"/>
    <cellStyle name="Обычный 3 4 8 2 3" xfId="1433"/>
    <cellStyle name="Обычный 3 4 8 2 3 2" xfId="5723"/>
    <cellStyle name="Обычный 3 4 8 2 3 2 2" xfId="15675"/>
    <cellStyle name="Обычный 3 4 8 2 3 2 2 2" xfId="45530"/>
    <cellStyle name="Обычный 3 4 8 2 3 2 3" xfId="25625"/>
    <cellStyle name="Обычный 3 4 8 2 3 2 3 2" xfId="55480"/>
    <cellStyle name="Обычный 3 4 8 2 3 2 4" xfId="35580"/>
    <cellStyle name="Обычный 3 4 8 2 3 3" xfId="8077"/>
    <cellStyle name="Обычный 3 4 8 2 3 3 2" xfId="18027"/>
    <cellStyle name="Обычный 3 4 8 2 3 3 2 2" xfId="47882"/>
    <cellStyle name="Обычный 3 4 8 2 3 3 3" xfId="27977"/>
    <cellStyle name="Обычный 3 4 8 2 3 3 3 2" xfId="57832"/>
    <cellStyle name="Обычный 3 4 8 2 3 3 4" xfId="37932"/>
    <cellStyle name="Обычный 3 4 8 2 3 4" xfId="11392"/>
    <cellStyle name="Обычный 3 4 8 2 3 4 2" xfId="41247"/>
    <cellStyle name="Обычный 3 4 8 2 3 5" xfId="21341"/>
    <cellStyle name="Обычный 3 4 8 2 3 5 2" xfId="51196"/>
    <cellStyle name="Обычный 3 4 8 2 3 6" xfId="31296"/>
    <cellStyle name="Обычный 3 4 8 2 4" xfId="3865"/>
    <cellStyle name="Обычный 3 4 8 2 4 2" xfId="13817"/>
    <cellStyle name="Обычный 3 4 8 2 4 2 2" xfId="43672"/>
    <cellStyle name="Обычный 3 4 8 2 4 3" xfId="23767"/>
    <cellStyle name="Обычный 3 4 8 2 4 3 2" xfId="53622"/>
    <cellStyle name="Обычный 3 4 8 2 4 4" xfId="33722"/>
    <cellStyle name="Обычный 3 4 8 2 5" xfId="8074"/>
    <cellStyle name="Обычный 3 4 8 2 5 2" xfId="18024"/>
    <cellStyle name="Обычный 3 4 8 2 5 2 2" xfId="47879"/>
    <cellStyle name="Обычный 3 4 8 2 5 3" xfId="27974"/>
    <cellStyle name="Обычный 3 4 8 2 5 3 2" xfId="57829"/>
    <cellStyle name="Обычный 3 4 8 2 5 4" xfId="37929"/>
    <cellStyle name="Обычный 3 4 8 2 6" xfId="11389"/>
    <cellStyle name="Обычный 3 4 8 2 6 2" xfId="41244"/>
    <cellStyle name="Обычный 3 4 8 2 7" xfId="21338"/>
    <cellStyle name="Обычный 3 4 8 2 7 2" xfId="51193"/>
    <cellStyle name="Обычный 3 4 8 2 8" xfId="31293"/>
    <cellStyle name="Обычный 3 4 8 3" xfId="1434"/>
    <cellStyle name="Обычный 3 4 8 3 2" xfId="1435"/>
    <cellStyle name="Обычный 3 4 8 3 2 2" xfId="5724"/>
    <cellStyle name="Обычный 3 4 8 3 2 2 2" xfId="15676"/>
    <cellStyle name="Обычный 3 4 8 3 2 2 2 2" xfId="45531"/>
    <cellStyle name="Обычный 3 4 8 3 2 2 3" xfId="25626"/>
    <cellStyle name="Обычный 3 4 8 3 2 2 3 2" xfId="55481"/>
    <cellStyle name="Обычный 3 4 8 3 2 2 4" xfId="35581"/>
    <cellStyle name="Обычный 3 4 8 3 2 3" xfId="8079"/>
    <cellStyle name="Обычный 3 4 8 3 2 3 2" xfId="18029"/>
    <cellStyle name="Обычный 3 4 8 3 2 3 2 2" xfId="47884"/>
    <cellStyle name="Обычный 3 4 8 3 2 3 3" xfId="27979"/>
    <cellStyle name="Обычный 3 4 8 3 2 3 3 2" xfId="57834"/>
    <cellStyle name="Обычный 3 4 8 3 2 3 4" xfId="37934"/>
    <cellStyle name="Обычный 3 4 8 3 2 4" xfId="11394"/>
    <cellStyle name="Обычный 3 4 8 3 2 4 2" xfId="41249"/>
    <cellStyle name="Обычный 3 4 8 3 2 5" xfId="21343"/>
    <cellStyle name="Обычный 3 4 8 3 2 5 2" xfId="51198"/>
    <cellStyle name="Обычный 3 4 8 3 2 6" xfId="31298"/>
    <cellStyle name="Обычный 3 4 8 3 3" xfId="4470"/>
    <cellStyle name="Обычный 3 4 8 3 3 2" xfId="14422"/>
    <cellStyle name="Обычный 3 4 8 3 3 2 2" xfId="44277"/>
    <cellStyle name="Обычный 3 4 8 3 3 3" xfId="24372"/>
    <cellStyle name="Обычный 3 4 8 3 3 3 2" xfId="54227"/>
    <cellStyle name="Обычный 3 4 8 3 3 4" xfId="34327"/>
    <cellStyle name="Обычный 3 4 8 3 4" xfId="8078"/>
    <cellStyle name="Обычный 3 4 8 3 4 2" xfId="18028"/>
    <cellStyle name="Обычный 3 4 8 3 4 2 2" xfId="47883"/>
    <cellStyle name="Обычный 3 4 8 3 4 3" xfId="27978"/>
    <cellStyle name="Обычный 3 4 8 3 4 3 2" xfId="57833"/>
    <cellStyle name="Обычный 3 4 8 3 4 4" xfId="37933"/>
    <cellStyle name="Обычный 3 4 8 3 5" xfId="11393"/>
    <cellStyle name="Обычный 3 4 8 3 5 2" xfId="41248"/>
    <cellStyle name="Обычный 3 4 8 3 6" xfId="21342"/>
    <cellStyle name="Обычный 3 4 8 3 6 2" xfId="51197"/>
    <cellStyle name="Обычный 3 4 8 3 7" xfId="31297"/>
    <cellStyle name="Обычный 3 4 8 4" xfId="1436"/>
    <cellStyle name="Обычный 3 4 8 4 2" xfId="5725"/>
    <cellStyle name="Обычный 3 4 8 4 2 2" xfId="15677"/>
    <cellStyle name="Обычный 3 4 8 4 2 2 2" xfId="45532"/>
    <cellStyle name="Обычный 3 4 8 4 2 3" xfId="25627"/>
    <cellStyle name="Обычный 3 4 8 4 2 3 2" xfId="55482"/>
    <cellStyle name="Обычный 3 4 8 4 2 4" xfId="35582"/>
    <cellStyle name="Обычный 3 4 8 4 3" xfId="8080"/>
    <cellStyle name="Обычный 3 4 8 4 3 2" xfId="18030"/>
    <cellStyle name="Обычный 3 4 8 4 3 2 2" xfId="47885"/>
    <cellStyle name="Обычный 3 4 8 4 3 3" xfId="27980"/>
    <cellStyle name="Обычный 3 4 8 4 3 3 2" xfId="57835"/>
    <cellStyle name="Обычный 3 4 8 4 3 4" xfId="37935"/>
    <cellStyle name="Обычный 3 4 8 4 4" xfId="11395"/>
    <cellStyle name="Обычный 3 4 8 4 4 2" xfId="41250"/>
    <cellStyle name="Обычный 3 4 8 4 5" xfId="21344"/>
    <cellStyle name="Обычный 3 4 8 4 5 2" xfId="51199"/>
    <cellStyle name="Обычный 3 4 8 4 6" xfId="31299"/>
    <cellStyle name="Обычный 3 4 8 5" xfId="3647"/>
    <cellStyle name="Обычный 3 4 8 5 2" xfId="13599"/>
    <cellStyle name="Обычный 3 4 8 5 2 2" xfId="43454"/>
    <cellStyle name="Обычный 3 4 8 5 3" xfId="23549"/>
    <cellStyle name="Обычный 3 4 8 5 3 2" xfId="53404"/>
    <cellStyle name="Обычный 3 4 8 5 4" xfId="33504"/>
    <cellStyle name="Обычный 3 4 8 6" xfId="8073"/>
    <cellStyle name="Обычный 3 4 8 6 2" xfId="18023"/>
    <cellStyle name="Обычный 3 4 8 6 2 2" xfId="47878"/>
    <cellStyle name="Обычный 3 4 8 6 3" xfId="27973"/>
    <cellStyle name="Обычный 3 4 8 6 3 2" xfId="57828"/>
    <cellStyle name="Обычный 3 4 8 6 4" xfId="37928"/>
    <cellStyle name="Обычный 3 4 8 7" xfId="11388"/>
    <cellStyle name="Обычный 3 4 8 7 2" xfId="41243"/>
    <cellStyle name="Обычный 3 4 8 8" xfId="21337"/>
    <cellStyle name="Обычный 3 4 8 8 2" xfId="51192"/>
    <cellStyle name="Обычный 3 4 8 9" xfId="31292"/>
    <cellStyle name="Обычный 3 4 9" xfId="1437"/>
    <cellStyle name="Обычный 3 4 9 2" xfId="1438"/>
    <cellStyle name="Обычный 3 4 9 2 2" xfId="1439"/>
    <cellStyle name="Обычный 3 4 9 2 2 2" xfId="1440"/>
    <cellStyle name="Обычный 3 4 9 2 2 2 2" xfId="5726"/>
    <cellStyle name="Обычный 3 4 9 2 2 2 2 2" xfId="15678"/>
    <cellStyle name="Обычный 3 4 9 2 2 2 2 2 2" xfId="45533"/>
    <cellStyle name="Обычный 3 4 9 2 2 2 2 3" xfId="25628"/>
    <cellStyle name="Обычный 3 4 9 2 2 2 2 3 2" xfId="55483"/>
    <cellStyle name="Обычный 3 4 9 2 2 2 2 4" xfId="35583"/>
    <cellStyle name="Обычный 3 4 9 2 2 2 3" xfId="8084"/>
    <cellStyle name="Обычный 3 4 9 2 2 2 3 2" xfId="18034"/>
    <cellStyle name="Обычный 3 4 9 2 2 2 3 2 2" xfId="47889"/>
    <cellStyle name="Обычный 3 4 9 2 2 2 3 3" xfId="27984"/>
    <cellStyle name="Обычный 3 4 9 2 2 2 3 3 2" xfId="57839"/>
    <cellStyle name="Обычный 3 4 9 2 2 2 3 4" xfId="37939"/>
    <cellStyle name="Обычный 3 4 9 2 2 2 4" xfId="11399"/>
    <cellStyle name="Обычный 3 4 9 2 2 2 4 2" xfId="41254"/>
    <cellStyle name="Обычный 3 4 9 2 2 2 5" xfId="21348"/>
    <cellStyle name="Обычный 3 4 9 2 2 2 5 2" xfId="51203"/>
    <cellStyle name="Обычный 3 4 9 2 2 2 6" xfId="31303"/>
    <cellStyle name="Обычный 3 4 9 2 2 3" xfId="4689"/>
    <cellStyle name="Обычный 3 4 9 2 2 3 2" xfId="14641"/>
    <cellStyle name="Обычный 3 4 9 2 2 3 2 2" xfId="44496"/>
    <cellStyle name="Обычный 3 4 9 2 2 3 3" xfId="24591"/>
    <cellStyle name="Обычный 3 4 9 2 2 3 3 2" xfId="54446"/>
    <cellStyle name="Обычный 3 4 9 2 2 3 4" xfId="34546"/>
    <cellStyle name="Обычный 3 4 9 2 2 4" xfId="8083"/>
    <cellStyle name="Обычный 3 4 9 2 2 4 2" xfId="18033"/>
    <cellStyle name="Обычный 3 4 9 2 2 4 2 2" xfId="47888"/>
    <cellStyle name="Обычный 3 4 9 2 2 4 3" xfId="27983"/>
    <cellStyle name="Обычный 3 4 9 2 2 4 3 2" xfId="57838"/>
    <cellStyle name="Обычный 3 4 9 2 2 4 4" xfId="37938"/>
    <cellStyle name="Обычный 3 4 9 2 2 5" xfId="11398"/>
    <cellStyle name="Обычный 3 4 9 2 2 5 2" xfId="41253"/>
    <cellStyle name="Обычный 3 4 9 2 2 6" xfId="21347"/>
    <cellStyle name="Обычный 3 4 9 2 2 6 2" xfId="51202"/>
    <cellStyle name="Обычный 3 4 9 2 2 7" xfId="31302"/>
    <cellStyle name="Обычный 3 4 9 2 3" xfId="1441"/>
    <cellStyle name="Обычный 3 4 9 2 3 2" xfId="5727"/>
    <cellStyle name="Обычный 3 4 9 2 3 2 2" xfId="15679"/>
    <cellStyle name="Обычный 3 4 9 2 3 2 2 2" xfId="45534"/>
    <cellStyle name="Обычный 3 4 9 2 3 2 3" xfId="25629"/>
    <cellStyle name="Обычный 3 4 9 2 3 2 3 2" xfId="55484"/>
    <cellStyle name="Обычный 3 4 9 2 3 2 4" xfId="35584"/>
    <cellStyle name="Обычный 3 4 9 2 3 3" xfId="8085"/>
    <cellStyle name="Обычный 3 4 9 2 3 3 2" xfId="18035"/>
    <cellStyle name="Обычный 3 4 9 2 3 3 2 2" xfId="47890"/>
    <cellStyle name="Обычный 3 4 9 2 3 3 3" xfId="27985"/>
    <cellStyle name="Обычный 3 4 9 2 3 3 3 2" xfId="57840"/>
    <cellStyle name="Обычный 3 4 9 2 3 3 4" xfId="37940"/>
    <cellStyle name="Обычный 3 4 9 2 3 4" xfId="11400"/>
    <cellStyle name="Обычный 3 4 9 2 3 4 2" xfId="41255"/>
    <cellStyle name="Обычный 3 4 9 2 3 5" xfId="21349"/>
    <cellStyle name="Обычный 3 4 9 2 3 5 2" xfId="51204"/>
    <cellStyle name="Обычный 3 4 9 2 3 6" xfId="31304"/>
    <cellStyle name="Обычный 3 4 9 2 4" xfId="3866"/>
    <cellStyle name="Обычный 3 4 9 2 4 2" xfId="13818"/>
    <cellStyle name="Обычный 3 4 9 2 4 2 2" xfId="43673"/>
    <cellStyle name="Обычный 3 4 9 2 4 3" xfId="23768"/>
    <cellStyle name="Обычный 3 4 9 2 4 3 2" xfId="53623"/>
    <cellStyle name="Обычный 3 4 9 2 4 4" xfId="33723"/>
    <cellStyle name="Обычный 3 4 9 2 5" xfId="8082"/>
    <cellStyle name="Обычный 3 4 9 2 5 2" xfId="18032"/>
    <cellStyle name="Обычный 3 4 9 2 5 2 2" xfId="47887"/>
    <cellStyle name="Обычный 3 4 9 2 5 3" xfId="27982"/>
    <cellStyle name="Обычный 3 4 9 2 5 3 2" xfId="57837"/>
    <cellStyle name="Обычный 3 4 9 2 5 4" xfId="37937"/>
    <cellStyle name="Обычный 3 4 9 2 6" xfId="11397"/>
    <cellStyle name="Обычный 3 4 9 2 6 2" xfId="41252"/>
    <cellStyle name="Обычный 3 4 9 2 7" xfId="21346"/>
    <cellStyle name="Обычный 3 4 9 2 7 2" xfId="51201"/>
    <cellStyle name="Обычный 3 4 9 2 8" xfId="31301"/>
    <cellStyle name="Обычный 3 4 9 3" xfId="1442"/>
    <cellStyle name="Обычный 3 4 9 3 2" xfId="1443"/>
    <cellStyle name="Обычный 3 4 9 3 2 2" xfId="5728"/>
    <cellStyle name="Обычный 3 4 9 3 2 2 2" xfId="15680"/>
    <cellStyle name="Обычный 3 4 9 3 2 2 2 2" xfId="45535"/>
    <cellStyle name="Обычный 3 4 9 3 2 2 3" xfId="25630"/>
    <cellStyle name="Обычный 3 4 9 3 2 2 3 2" xfId="55485"/>
    <cellStyle name="Обычный 3 4 9 3 2 2 4" xfId="35585"/>
    <cellStyle name="Обычный 3 4 9 3 2 3" xfId="8087"/>
    <cellStyle name="Обычный 3 4 9 3 2 3 2" xfId="18037"/>
    <cellStyle name="Обычный 3 4 9 3 2 3 2 2" xfId="47892"/>
    <cellStyle name="Обычный 3 4 9 3 2 3 3" xfId="27987"/>
    <cellStyle name="Обычный 3 4 9 3 2 3 3 2" xfId="57842"/>
    <cellStyle name="Обычный 3 4 9 3 2 3 4" xfId="37942"/>
    <cellStyle name="Обычный 3 4 9 3 2 4" xfId="11402"/>
    <cellStyle name="Обычный 3 4 9 3 2 4 2" xfId="41257"/>
    <cellStyle name="Обычный 3 4 9 3 2 5" xfId="21351"/>
    <cellStyle name="Обычный 3 4 9 3 2 5 2" xfId="51206"/>
    <cellStyle name="Обычный 3 4 9 3 2 6" xfId="31306"/>
    <cellStyle name="Обычный 3 4 9 3 3" xfId="4557"/>
    <cellStyle name="Обычный 3 4 9 3 3 2" xfId="14509"/>
    <cellStyle name="Обычный 3 4 9 3 3 2 2" xfId="44364"/>
    <cellStyle name="Обычный 3 4 9 3 3 3" xfId="24459"/>
    <cellStyle name="Обычный 3 4 9 3 3 3 2" xfId="54314"/>
    <cellStyle name="Обычный 3 4 9 3 3 4" xfId="34414"/>
    <cellStyle name="Обычный 3 4 9 3 4" xfId="8086"/>
    <cellStyle name="Обычный 3 4 9 3 4 2" xfId="18036"/>
    <cellStyle name="Обычный 3 4 9 3 4 2 2" xfId="47891"/>
    <cellStyle name="Обычный 3 4 9 3 4 3" xfId="27986"/>
    <cellStyle name="Обычный 3 4 9 3 4 3 2" xfId="57841"/>
    <cellStyle name="Обычный 3 4 9 3 4 4" xfId="37941"/>
    <cellStyle name="Обычный 3 4 9 3 5" xfId="11401"/>
    <cellStyle name="Обычный 3 4 9 3 5 2" xfId="41256"/>
    <cellStyle name="Обычный 3 4 9 3 6" xfId="21350"/>
    <cellStyle name="Обычный 3 4 9 3 6 2" xfId="51205"/>
    <cellStyle name="Обычный 3 4 9 3 7" xfId="31305"/>
    <cellStyle name="Обычный 3 4 9 4" xfId="1444"/>
    <cellStyle name="Обычный 3 4 9 4 2" xfId="5729"/>
    <cellStyle name="Обычный 3 4 9 4 2 2" xfId="15681"/>
    <cellStyle name="Обычный 3 4 9 4 2 2 2" xfId="45536"/>
    <cellStyle name="Обычный 3 4 9 4 2 3" xfId="25631"/>
    <cellStyle name="Обычный 3 4 9 4 2 3 2" xfId="55486"/>
    <cellStyle name="Обычный 3 4 9 4 2 4" xfId="35586"/>
    <cellStyle name="Обычный 3 4 9 4 3" xfId="8088"/>
    <cellStyle name="Обычный 3 4 9 4 3 2" xfId="18038"/>
    <cellStyle name="Обычный 3 4 9 4 3 2 2" xfId="47893"/>
    <cellStyle name="Обычный 3 4 9 4 3 3" xfId="27988"/>
    <cellStyle name="Обычный 3 4 9 4 3 3 2" xfId="57843"/>
    <cellStyle name="Обычный 3 4 9 4 3 4" xfId="37943"/>
    <cellStyle name="Обычный 3 4 9 4 4" xfId="11403"/>
    <cellStyle name="Обычный 3 4 9 4 4 2" xfId="41258"/>
    <cellStyle name="Обычный 3 4 9 4 5" xfId="21352"/>
    <cellStyle name="Обычный 3 4 9 4 5 2" xfId="51207"/>
    <cellStyle name="Обычный 3 4 9 4 6" xfId="31307"/>
    <cellStyle name="Обычный 3 4 9 5" xfId="3734"/>
    <cellStyle name="Обычный 3 4 9 5 2" xfId="13686"/>
    <cellStyle name="Обычный 3 4 9 5 2 2" xfId="43541"/>
    <cellStyle name="Обычный 3 4 9 5 3" xfId="23636"/>
    <cellStyle name="Обычный 3 4 9 5 3 2" xfId="53491"/>
    <cellStyle name="Обычный 3 4 9 5 4" xfId="33591"/>
    <cellStyle name="Обычный 3 4 9 6" xfId="8081"/>
    <cellStyle name="Обычный 3 4 9 6 2" xfId="18031"/>
    <cellStyle name="Обычный 3 4 9 6 2 2" xfId="47886"/>
    <cellStyle name="Обычный 3 4 9 6 3" xfId="27981"/>
    <cellStyle name="Обычный 3 4 9 6 3 2" xfId="57836"/>
    <cellStyle name="Обычный 3 4 9 6 4" xfId="37936"/>
    <cellStyle name="Обычный 3 4 9 7" xfId="11396"/>
    <cellStyle name="Обычный 3 4 9 7 2" xfId="41251"/>
    <cellStyle name="Обычный 3 4 9 8" xfId="21345"/>
    <cellStyle name="Обычный 3 4 9 8 2" xfId="51200"/>
    <cellStyle name="Обычный 3 4 9 9" xfId="31300"/>
    <cellStyle name="Обычный 3 5" xfId="1445"/>
    <cellStyle name="Обычный 3 5 10" xfId="8089"/>
    <cellStyle name="Обычный 3 5 10 2" xfId="18039"/>
    <cellStyle name="Обычный 3 5 10 2 2" xfId="47894"/>
    <cellStyle name="Обычный 3 5 10 3" xfId="27989"/>
    <cellStyle name="Обычный 3 5 10 3 2" xfId="57844"/>
    <cellStyle name="Обычный 3 5 10 4" xfId="37944"/>
    <cellStyle name="Обычный 3 5 11" xfId="11404"/>
    <cellStyle name="Обычный 3 5 11 2" xfId="41259"/>
    <cellStyle name="Обычный 3 5 12" xfId="21353"/>
    <cellStyle name="Обычный 3 5 12 2" xfId="51208"/>
    <cellStyle name="Обычный 3 5 13" xfId="31308"/>
    <cellStyle name="Обычный 3 5 2" xfId="1446"/>
    <cellStyle name="Обычный 3 5 2 2" xfId="1447"/>
    <cellStyle name="Обычный 3 5 2 2 2" xfId="1448"/>
    <cellStyle name="Обычный 3 5 2 2 2 2" xfId="1449"/>
    <cellStyle name="Обычный 3 5 2 2 2 2 2" xfId="5730"/>
    <cellStyle name="Обычный 3 5 2 2 2 2 2 2" xfId="15682"/>
    <cellStyle name="Обычный 3 5 2 2 2 2 2 2 2" xfId="45537"/>
    <cellStyle name="Обычный 3 5 2 2 2 2 2 3" xfId="25632"/>
    <cellStyle name="Обычный 3 5 2 2 2 2 2 3 2" xfId="55487"/>
    <cellStyle name="Обычный 3 5 2 2 2 2 2 4" xfId="35587"/>
    <cellStyle name="Обычный 3 5 2 2 2 2 3" xfId="8093"/>
    <cellStyle name="Обычный 3 5 2 2 2 2 3 2" xfId="18043"/>
    <cellStyle name="Обычный 3 5 2 2 2 2 3 2 2" xfId="47898"/>
    <cellStyle name="Обычный 3 5 2 2 2 2 3 3" xfId="27993"/>
    <cellStyle name="Обычный 3 5 2 2 2 2 3 3 2" xfId="57848"/>
    <cellStyle name="Обычный 3 5 2 2 2 2 3 4" xfId="37948"/>
    <cellStyle name="Обычный 3 5 2 2 2 2 4" xfId="11408"/>
    <cellStyle name="Обычный 3 5 2 2 2 2 4 2" xfId="41263"/>
    <cellStyle name="Обычный 3 5 2 2 2 2 5" xfId="21357"/>
    <cellStyle name="Обычный 3 5 2 2 2 2 5 2" xfId="51212"/>
    <cellStyle name="Обычный 3 5 2 2 2 2 6" xfId="31312"/>
    <cellStyle name="Обычный 3 5 2 2 2 3" xfId="4691"/>
    <cellStyle name="Обычный 3 5 2 2 2 3 2" xfId="14643"/>
    <cellStyle name="Обычный 3 5 2 2 2 3 2 2" xfId="44498"/>
    <cellStyle name="Обычный 3 5 2 2 2 3 3" xfId="24593"/>
    <cellStyle name="Обычный 3 5 2 2 2 3 3 2" xfId="54448"/>
    <cellStyle name="Обычный 3 5 2 2 2 3 4" xfId="34548"/>
    <cellStyle name="Обычный 3 5 2 2 2 4" xfId="8092"/>
    <cellStyle name="Обычный 3 5 2 2 2 4 2" xfId="18042"/>
    <cellStyle name="Обычный 3 5 2 2 2 4 2 2" xfId="47897"/>
    <cellStyle name="Обычный 3 5 2 2 2 4 3" xfId="27992"/>
    <cellStyle name="Обычный 3 5 2 2 2 4 3 2" xfId="57847"/>
    <cellStyle name="Обычный 3 5 2 2 2 4 4" xfId="37947"/>
    <cellStyle name="Обычный 3 5 2 2 2 5" xfId="11407"/>
    <cellStyle name="Обычный 3 5 2 2 2 5 2" xfId="41262"/>
    <cellStyle name="Обычный 3 5 2 2 2 6" xfId="21356"/>
    <cellStyle name="Обычный 3 5 2 2 2 6 2" xfId="51211"/>
    <cellStyle name="Обычный 3 5 2 2 2 7" xfId="31311"/>
    <cellStyle name="Обычный 3 5 2 2 3" xfId="1450"/>
    <cellStyle name="Обычный 3 5 2 2 3 2" xfId="5731"/>
    <cellStyle name="Обычный 3 5 2 2 3 2 2" xfId="15683"/>
    <cellStyle name="Обычный 3 5 2 2 3 2 2 2" xfId="45538"/>
    <cellStyle name="Обычный 3 5 2 2 3 2 3" xfId="25633"/>
    <cellStyle name="Обычный 3 5 2 2 3 2 3 2" xfId="55488"/>
    <cellStyle name="Обычный 3 5 2 2 3 2 4" xfId="35588"/>
    <cellStyle name="Обычный 3 5 2 2 3 3" xfId="8094"/>
    <cellStyle name="Обычный 3 5 2 2 3 3 2" xfId="18044"/>
    <cellStyle name="Обычный 3 5 2 2 3 3 2 2" xfId="47899"/>
    <cellStyle name="Обычный 3 5 2 2 3 3 3" xfId="27994"/>
    <cellStyle name="Обычный 3 5 2 2 3 3 3 2" xfId="57849"/>
    <cellStyle name="Обычный 3 5 2 2 3 3 4" xfId="37949"/>
    <cellStyle name="Обычный 3 5 2 2 3 4" xfId="11409"/>
    <cellStyle name="Обычный 3 5 2 2 3 4 2" xfId="41264"/>
    <cellStyle name="Обычный 3 5 2 2 3 5" xfId="21358"/>
    <cellStyle name="Обычный 3 5 2 2 3 5 2" xfId="51213"/>
    <cellStyle name="Обычный 3 5 2 2 3 6" xfId="31313"/>
    <cellStyle name="Обычный 3 5 2 2 4" xfId="3868"/>
    <cellStyle name="Обычный 3 5 2 2 4 2" xfId="13820"/>
    <cellStyle name="Обычный 3 5 2 2 4 2 2" xfId="43675"/>
    <cellStyle name="Обычный 3 5 2 2 4 3" xfId="23770"/>
    <cellStyle name="Обычный 3 5 2 2 4 3 2" xfId="53625"/>
    <cellStyle name="Обычный 3 5 2 2 4 4" xfId="33725"/>
    <cellStyle name="Обычный 3 5 2 2 5" xfId="8091"/>
    <cellStyle name="Обычный 3 5 2 2 5 2" xfId="18041"/>
    <cellStyle name="Обычный 3 5 2 2 5 2 2" xfId="47896"/>
    <cellStyle name="Обычный 3 5 2 2 5 3" xfId="27991"/>
    <cellStyle name="Обычный 3 5 2 2 5 3 2" xfId="57846"/>
    <cellStyle name="Обычный 3 5 2 2 5 4" xfId="37946"/>
    <cellStyle name="Обычный 3 5 2 2 6" xfId="11406"/>
    <cellStyle name="Обычный 3 5 2 2 6 2" xfId="41261"/>
    <cellStyle name="Обычный 3 5 2 2 7" xfId="21355"/>
    <cellStyle name="Обычный 3 5 2 2 7 2" xfId="51210"/>
    <cellStyle name="Обычный 3 5 2 2 8" xfId="31310"/>
    <cellStyle name="Обычный 3 5 2 3" xfId="1451"/>
    <cellStyle name="Обычный 3 5 2 3 2" xfId="1452"/>
    <cellStyle name="Обычный 3 5 2 3 2 2" xfId="5732"/>
    <cellStyle name="Обычный 3 5 2 3 2 2 2" xfId="15684"/>
    <cellStyle name="Обычный 3 5 2 3 2 2 2 2" xfId="45539"/>
    <cellStyle name="Обычный 3 5 2 3 2 2 3" xfId="25634"/>
    <cellStyle name="Обычный 3 5 2 3 2 2 3 2" xfId="55489"/>
    <cellStyle name="Обычный 3 5 2 3 2 2 4" xfId="35589"/>
    <cellStyle name="Обычный 3 5 2 3 2 3" xfId="8096"/>
    <cellStyle name="Обычный 3 5 2 3 2 3 2" xfId="18046"/>
    <cellStyle name="Обычный 3 5 2 3 2 3 2 2" xfId="47901"/>
    <cellStyle name="Обычный 3 5 2 3 2 3 3" xfId="27996"/>
    <cellStyle name="Обычный 3 5 2 3 2 3 3 2" xfId="57851"/>
    <cellStyle name="Обычный 3 5 2 3 2 3 4" xfId="37951"/>
    <cellStyle name="Обычный 3 5 2 3 2 4" xfId="11411"/>
    <cellStyle name="Обычный 3 5 2 3 2 4 2" xfId="41266"/>
    <cellStyle name="Обычный 3 5 2 3 2 5" xfId="21360"/>
    <cellStyle name="Обычный 3 5 2 3 2 5 2" xfId="51215"/>
    <cellStyle name="Обычный 3 5 2 3 2 6" xfId="31315"/>
    <cellStyle name="Обычный 3 5 2 3 3" xfId="4382"/>
    <cellStyle name="Обычный 3 5 2 3 3 2" xfId="14334"/>
    <cellStyle name="Обычный 3 5 2 3 3 2 2" xfId="44189"/>
    <cellStyle name="Обычный 3 5 2 3 3 3" xfId="24284"/>
    <cellStyle name="Обычный 3 5 2 3 3 3 2" xfId="54139"/>
    <cellStyle name="Обычный 3 5 2 3 3 4" xfId="34239"/>
    <cellStyle name="Обычный 3 5 2 3 4" xfId="8095"/>
    <cellStyle name="Обычный 3 5 2 3 4 2" xfId="18045"/>
    <cellStyle name="Обычный 3 5 2 3 4 2 2" xfId="47900"/>
    <cellStyle name="Обычный 3 5 2 3 4 3" xfId="27995"/>
    <cellStyle name="Обычный 3 5 2 3 4 3 2" xfId="57850"/>
    <cellStyle name="Обычный 3 5 2 3 4 4" xfId="37950"/>
    <cellStyle name="Обычный 3 5 2 3 5" xfId="11410"/>
    <cellStyle name="Обычный 3 5 2 3 5 2" xfId="41265"/>
    <cellStyle name="Обычный 3 5 2 3 6" xfId="21359"/>
    <cellStyle name="Обычный 3 5 2 3 6 2" xfId="51214"/>
    <cellStyle name="Обычный 3 5 2 3 7" xfId="31314"/>
    <cellStyle name="Обычный 3 5 2 4" xfId="1453"/>
    <cellStyle name="Обычный 3 5 2 4 2" xfId="5733"/>
    <cellStyle name="Обычный 3 5 2 4 2 2" xfId="15685"/>
    <cellStyle name="Обычный 3 5 2 4 2 2 2" xfId="45540"/>
    <cellStyle name="Обычный 3 5 2 4 2 3" xfId="25635"/>
    <cellStyle name="Обычный 3 5 2 4 2 3 2" xfId="55490"/>
    <cellStyle name="Обычный 3 5 2 4 2 4" xfId="35590"/>
    <cellStyle name="Обычный 3 5 2 4 3" xfId="8097"/>
    <cellStyle name="Обычный 3 5 2 4 3 2" xfId="18047"/>
    <cellStyle name="Обычный 3 5 2 4 3 2 2" xfId="47902"/>
    <cellStyle name="Обычный 3 5 2 4 3 3" xfId="27997"/>
    <cellStyle name="Обычный 3 5 2 4 3 3 2" xfId="57852"/>
    <cellStyle name="Обычный 3 5 2 4 3 4" xfId="37952"/>
    <cellStyle name="Обычный 3 5 2 4 4" xfId="11412"/>
    <cellStyle name="Обычный 3 5 2 4 4 2" xfId="41267"/>
    <cellStyle name="Обычный 3 5 2 4 5" xfId="21361"/>
    <cellStyle name="Обычный 3 5 2 4 5 2" xfId="51216"/>
    <cellStyle name="Обычный 3 5 2 4 6" xfId="31316"/>
    <cellStyle name="Обычный 3 5 2 5" xfId="3559"/>
    <cellStyle name="Обычный 3 5 2 5 2" xfId="13511"/>
    <cellStyle name="Обычный 3 5 2 5 2 2" xfId="43366"/>
    <cellStyle name="Обычный 3 5 2 5 3" xfId="23461"/>
    <cellStyle name="Обычный 3 5 2 5 3 2" xfId="53316"/>
    <cellStyle name="Обычный 3 5 2 5 4" xfId="33416"/>
    <cellStyle name="Обычный 3 5 2 6" xfId="8090"/>
    <cellStyle name="Обычный 3 5 2 6 2" xfId="18040"/>
    <cellStyle name="Обычный 3 5 2 6 2 2" xfId="47895"/>
    <cellStyle name="Обычный 3 5 2 6 3" xfId="27990"/>
    <cellStyle name="Обычный 3 5 2 6 3 2" xfId="57845"/>
    <cellStyle name="Обычный 3 5 2 6 4" xfId="37945"/>
    <cellStyle name="Обычный 3 5 2 7" xfId="11405"/>
    <cellStyle name="Обычный 3 5 2 7 2" xfId="41260"/>
    <cellStyle name="Обычный 3 5 2 8" xfId="21354"/>
    <cellStyle name="Обычный 3 5 2 8 2" xfId="51209"/>
    <cellStyle name="Обычный 3 5 2 9" xfId="31309"/>
    <cellStyle name="Обычный 3 5 3" xfId="1454"/>
    <cellStyle name="Обычный 3 5 3 2" xfId="1455"/>
    <cellStyle name="Обычный 3 5 3 2 2" xfId="1456"/>
    <cellStyle name="Обычный 3 5 3 2 2 2" xfId="1457"/>
    <cellStyle name="Обычный 3 5 3 2 2 2 2" xfId="5734"/>
    <cellStyle name="Обычный 3 5 3 2 2 2 2 2" xfId="15686"/>
    <cellStyle name="Обычный 3 5 3 2 2 2 2 2 2" xfId="45541"/>
    <cellStyle name="Обычный 3 5 3 2 2 2 2 3" xfId="25636"/>
    <cellStyle name="Обычный 3 5 3 2 2 2 2 3 2" xfId="55491"/>
    <cellStyle name="Обычный 3 5 3 2 2 2 2 4" xfId="35591"/>
    <cellStyle name="Обычный 3 5 3 2 2 2 3" xfId="8101"/>
    <cellStyle name="Обычный 3 5 3 2 2 2 3 2" xfId="18051"/>
    <cellStyle name="Обычный 3 5 3 2 2 2 3 2 2" xfId="47906"/>
    <cellStyle name="Обычный 3 5 3 2 2 2 3 3" xfId="28001"/>
    <cellStyle name="Обычный 3 5 3 2 2 2 3 3 2" xfId="57856"/>
    <cellStyle name="Обычный 3 5 3 2 2 2 3 4" xfId="37956"/>
    <cellStyle name="Обычный 3 5 3 2 2 2 4" xfId="11416"/>
    <cellStyle name="Обычный 3 5 3 2 2 2 4 2" xfId="41271"/>
    <cellStyle name="Обычный 3 5 3 2 2 2 5" xfId="21365"/>
    <cellStyle name="Обычный 3 5 3 2 2 2 5 2" xfId="51220"/>
    <cellStyle name="Обычный 3 5 3 2 2 2 6" xfId="31320"/>
    <cellStyle name="Обычный 3 5 3 2 2 3" xfId="4692"/>
    <cellStyle name="Обычный 3 5 3 2 2 3 2" xfId="14644"/>
    <cellStyle name="Обычный 3 5 3 2 2 3 2 2" xfId="44499"/>
    <cellStyle name="Обычный 3 5 3 2 2 3 3" xfId="24594"/>
    <cellStyle name="Обычный 3 5 3 2 2 3 3 2" xfId="54449"/>
    <cellStyle name="Обычный 3 5 3 2 2 3 4" xfId="34549"/>
    <cellStyle name="Обычный 3 5 3 2 2 4" xfId="8100"/>
    <cellStyle name="Обычный 3 5 3 2 2 4 2" xfId="18050"/>
    <cellStyle name="Обычный 3 5 3 2 2 4 2 2" xfId="47905"/>
    <cellStyle name="Обычный 3 5 3 2 2 4 3" xfId="28000"/>
    <cellStyle name="Обычный 3 5 3 2 2 4 3 2" xfId="57855"/>
    <cellStyle name="Обычный 3 5 3 2 2 4 4" xfId="37955"/>
    <cellStyle name="Обычный 3 5 3 2 2 5" xfId="11415"/>
    <cellStyle name="Обычный 3 5 3 2 2 5 2" xfId="41270"/>
    <cellStyle name="Обычный 3 5 3 2 2 6" xfId="21364"/>
    <cellStyle name="Обычный 3 5 3 2 2 6 2" xfId="51219"/>
    <cellStyle name="Обычный 3 5 3 2 2 7" xfId="31319"/>
    <cellStyle name="Обычный 3 5 3 2 3" xfId="1458"/>
    <cellStyle name="Обычный 3 5 3 2 3 2" xfId="5735"/>
    <cellStyle name="Обычный 3 5 3 2 3 2 2" xfId="15687"/>
    <cellStyle name="Обычный 3 5 3 2 3 2 2 2" xfId="45542"/>
    <cellStyle name="Обычный 3 5 3 2 3 2 3" xfId="25637"/>
    <cellStyle name="Обычный 3 5 3 2 3 2 3 2" xfId="55492"/>
    <cellStyle name="Обычный 3 5 3 2 3 2 4" xfId="35592"/>
    <cellStyle name="Обычный 3 5 3 2 3 3" xfId="8102"/>
    <cellStyle name="Обычный 3 5 3 2 3 3 2" xfId="18052"/>
    <cellStyle name="Обычный 3 5 3 2 3 3 2 2" xfId="47907"/>
    <cellStyle name="Обычный 3 5 3 2 3 3 3" xfId="28002"/>
    <cellStyle name="Обычный 3 5 3 2 3 3 3 2" xfId="57857"/>
    <cellStyle name="Обычный 3 5 3 2 3 3 4" xfId="37957"/>
    <cellStyle name="Обычный 3 5 3 2 3 4" xfId="11417"/>
    <cellStyle name="Обычный 3 5 3 2 3 4 2" xfId="41272"/>
    <cellStyle name="Обычный 3 5 3 2 3 5" xfId="21366"/>
    <cellStyle name="Обычный 3 5 3 2 3 5 2" xfId="51221"/>
    <cellStyle name="Обычный 3 5 3 2 3 6" xfId="31321"/>
    <cellStyle name="Обычный 3 5 3 2 4" xfId="3869"/>
    <cellStyle name="Обычный 3 5 3 2 4 2" xfId="13821"/>
    <cellStyle name="Обычный 3 5 3 2 4 2 2" xfId="43676"/>
    <cellStyle name="Обычный 3 5 3 2 4 3" xfId="23771"/>
    <cellStyle name="Обычный 3 5 3 2 4 3 2" xfId="53626"/>
    <cellStyle name="Обычный 3 5 3 2 4 4" xfId="33726"/>
    <cellStyle name="Обычный 3 5 3 2 5" xfId="8099"/>
    <cellStyle name="Обычный 3 5 3 2 5 2" xfId="18049"/>
    <cellStyle name="Обычный 3 5 3 2 5 2 2" xfId="47904"/>
    <cellStyle name="Обычный 3 5 3 2 5 3" xfId="27999"/>
    <cellStyle name="Обычный 3 5 3 2 5 3 2" xfId="57854"/>
    <cellStyle name="Обычный 3 5 3 2 5 4" xfId="37954"/>
    <cellStyle name="Обычный 3 5 3 2 6" xfId="11414"/>
    <cellStyle name="Обычный 3 5 3 2 6 2" xfId="41269"/>
    <cellStyle name="Обычный 3 5 3 2 7" xfId="21363"/>
    <cellStyle name="Обычный 3 5 3 2 7 2" xfId="51218"/>
    <cellStyle name="Обычный 3 5 3 2 8" xfId="31318"/>
    <cellStyle name="Обычный 3 5 3 3" xfId="1459"/>
    <cellStyle name="Обычный 3 5 3 3 2" xfId="1460"/>
    <cellStyle name="Обычный 3 5 3 3 2 2" xfId="5736"/>
    <cellStyle name="Обычный 3 5 3 3 2 2 2" xfId="15688"/>
    <cellStyle name="Обычный 3 5 3 3 2 2 2 2" xfId="45543"/>
    <cellStyle name="Обычный 3 5 3 3 2 2 3" xfId="25638"/>
    <cellStyle name="Обычный 3 5 3 3 2 2 3 2" xfId="55493"/>
    <cellStyle name="Обычный 3 5 3 3 2 2 4" xfId="35593"/>
    <cellStyle name="Обычный 3 5 3 3 2 3" xfId="8104"/>
    <cellStyle name="Обычный 3 5 3 3 2 3 2" xfId="18054"/>
    <cellStyle name="Обычный 3 5 3 3 2 3 2 2" xfId="47909"/>
    <cellStyle name="Обычный 3 5 3 3 2 3 3" xfId="28004"/>
    <cellStyle name="Обычный 3 5 3 3 2 3 3 2" xfId="57859"/>
    <cellStyle name="Обычный 3 5 3 3 2 3 4" xfId="37959"/>
    <cellStyle name="Обычный 3 5 3 3 2 4" xfId="11419"/>
    <cellStyle name="Обычный 3 5 3 3 2 4 2" xfId="41274"/>
    <cellStyle name="Обычный 3 5 3 3 2 5" xfId="21368"/>
    <cellStyle name="Обычный 3 5 3 3 2 5 2" xfId="51223"/>
    <cellStyle name="Обычный 3 5 3 3 2 6" xfId="31323"/>
    <cellStyle name="Обычный 3 5 3 3 3" xfId="4472"/>
    <cellStyle name="Обычный 3 5 3 3 3 2" xfId="14424"/>
    <cellStyle name="Обычный 3 5 3 3 3 2 2" xfId="44279"/>
    <cellStyle name="Обычный 3 5 3 3 3 3" xfId="24374"/>
    <cellStyle name="Обычный 3 5 3 3 3 3 2" xfId="54229"/>
    <cellStyle name="Обычный 3 5 3 3 3 4" xfId="34329"/>
    <cellStyle name="Обычный 3 5 3 3 4" xfId="8103"/>
    <cellStyle name="Обычный 3 5 3 3 4 2" xfId="18053"/>
    <cellStyle name="Обычный 3 5 3 3 4 2 2" xfId="47908"/>
    <cellStyle name="Обычный 3 5 3 3 4 3" xfId="28003"/>
    <cellStyle name="Обычный 3 5 3 3 4 3 2" xfId="57858"/>
    <cellStyle name="Обычный 3 5 3 3 4 4" xfId="37958"/>
    <cellStyle name="Обычный 3 5 3 3 5" xfId="11418"/>
    <cellStyle name="Обычный 3 5 3 3 5 2" xfId="41273"/>
    <cellStyle name="Обычный 3 5 3 3 6" xfId="21367"/>
    <cellStyle name="Обычный 3 5 3 3 6 2" xfId="51222"/>
    <cellStyle name="Обычный 3 5 3 3 7" xfId="31322"/>
    <cellStyle name="Обычный 3 5 3 4" xfId="1461"/>
    <cellStyle name="Обычный 3 5 3 4 2" xfId="5737"/>
    <cellStyle name="Обычный 3 5 3 4 2 2" xfId="15689"/>
    <cellStyle name="Обычный 3 5 3 4 2 2 2" xfId="45544"/>
    <cellStyle name="Обычный 3 5 3 4 2 3" xfId="25639"/>
    <cellStyle name="Обычный 3 5 3 4 2 3 2" xfId="55494"/>
    <cellStyle name="Обычный 3 5 3 4 2 4" xfId="35594"/>
    <cellStyle name="Обычный 3 5 3 4 3" xfId="8105"/>
    <cellStyle name="Обычный 3 5 3 4 3 2" xfId="18055"/>
    <cellStyle name="Обычный 3 5 3 4 3 2 2" xfId="47910"/>
    <cellStyle name="Обычный 3 5 3 4 3 3" xfId="28005"/>
    <cellStyle name="Обычный 3 5 3 4 3 3 2" xfId="57860"/>
    <cellStyle name="Обычный 3 5 3 4 3 4" xfId="37960"/>
    <cellStyle name="Обычный 3 5 3 4 4" xfId="11420"/>
    <cellStyle name="Обычный 3 5 3 4 4 2" xfId="41275"/>
    <cellStyle name="Обычный 3 5 3 4 5" xfId="21369"/>
    <cellStyle name="Обычный 3 5 3 4 5 2" xfId="51224"/>
    <cellStyle name="Обычный 3 5 3 4 6" xfId="31324"/>
    <cellStyle name="Обычный 3 5 3 5" xfId="3649"/>
    <cellStyle name="Обычный 3 5 3 5 2" xfId="13601"/>
    <cellStyle name="Обычный 3 5 3 5 2 2" xfId="43456"/>
    <cellStyle name="Обычный 3 5 3 5 3" xfId="23551"/>
    <cellStyle name="Обычный 3 5 3 5 3 2" xfId="53406"/>
    <cellStyle name="Обычный 3 5 3 5 4" xfId="33506"/>
    <cellStyle name="Обычный 3 5 3 6" xfId="8098"/>
    <cellStyle name="Обычный 3 5 3 6 2" xfId="18048"/>
    <cellStyle name="Обычный 3 5 3 6 2 2" xfId="47903"/>
    <cellStyle name="Обычный 3 5 3 6 3" xfId="27998"/>
    <cellStyle name="Обычный 3 5 3 6 3 2" xfId="57853"/>
    <cellStyle name="Обычный 3 5 3 6 4" xfId="37953"/>
    <cellStyle name="Обычный 3 5 3 7" xfId="11413"/>
    <cellStyle name="Обычный 3 5 3 7 2" xfId="41268"/>
    <cellStyle name="Обычный 3 5 3 8" xfId="21362"/>
    <cellStyle name="Обычный 3 5 3 8 2" xfId="51217"/>
    <cellStyle name="Обычный 3 5 3 9" xfId="31317"/>
    <cellStyle name="Обычный 3 5 4" xfId="1462"/>
    <cellStyle name="Обычный 3 5 4 2" xfId="1463"/>
    <cellStyle name="Обычный 3 5 4 2 2" xfId="1464"/>
    <cellStyle name="Обычный 3 5 4 2 2 2" xfId="5738"/>
    <cellStyle name="Обычный 3 5 4 2 2 2 2" xfId="15690"/>
    <cellStyle name="Обычный 3 5 4 2 2 2 2 2" xfId="45545"/>
    <cellStyle name="Обычный 3 5 4 2 2 2 3" xfId="25640"/>
    <cellStyle name="Обычный 3 5 4 2 2 2 3 2" xfId="55495"/>
    <cellStyle name="Обычный 3 5 4 2 2 2 4" xfId="35595"/>
    <cellStyle name="Обычный 3 5 4 2 2 3" xfId="8108"/>
    <cellStyle name="Обычный 3 5 4 2 2 3 2" xfId="18058"/>
    <cellStyle name="Обычный 3 5 4 2 2 3 2 2" xfId="47913"/>
    <cellStyle name="Обычный 3 5 4 2 2 3 3" xfId="28008"/>
    <cellStyle name="Обычный 3 5 4 2 2 3 3 2" xfId="57863"/>
    <cellStyle name="Обычный 3 5 4 2 2 3 4" xfId="37963"/>
    <cellStyle name="Обычный 3 5 4 2 2 4" xfId="11423"/>
    <cellStyle name="Обычный 3 5 4 2 2 4 2" xfId="41278"/>
    <cellStyle name="Обычный 3 5 4 2 2 5" xfId="21372"/>
    <cellStyle name="Обычный 3 5 4 2 2 5 2" xfId="51227"/>
    <cellStyle name="Обычный 3 5 4 2 2 6" xfId="31327"/>
    <cellStyle name="Обычный 3 5 4 2 3" xfId="4690"/>
    <cellStyle name="Обычный 3 5 4 2 3 2" xfId="14642"/>
    <cellStyle name="Обычный 3 5 4 2 3 2 2" xfId="44497"/>
    <cellStyle name="Обычный 3 5 4 2 3 3" xfId="24592"/>
    <cellStyle name="Обычный 3 5 4 2 3 3 2" xfId="54447"/>
    <cellStyle name="Обычный 3 5 4 2 3 4" xfId="34547"/>
    <cellStyle name="Обычный 3 5 4 2 4" xfId="8107"/>
    <cellStyle name="Обычный 3 5 4 2 4 2" xfId="18057"/>
    <cellStyle name="Обычный 3 5 4 2 4 2 2" xfId="47912"/>
    <cellStyle name="Обычный 3 5 4 2 4 3" xfId="28007"/>
    <cellStyle name="Обычный 3 5 4 2 4 3 2" xfId="57862"/>
    <cellStyle name="Обычный 3 5 4 2 4 4" xfId="37962"/>
    <cellStyle name="Обычный 3 5 4 2 5" xfId="11422"/>
    <cellStyle name="Обычный 3 5 4 2 5 2" xfId="41277"/>
    <cellStyle name="Обычный 3 5 4 2 6" xfId="21371"/>
    <cellStyle name="Обычный 3 5 4 2 6 2" xfId="51226"/>
    <cellStyle name="Обычный 3 5 4 2 7" xfId="31326"/>
    <cellStyle name="Обычный 3 5 4 3" xfId="1465"/>
    <cellStyle name="Обычный 3 5 4 3 2" xfId="5739"/>
    <cellStyle name="Обычный 3 5 4 3 2 2" xfId="15691"/>
    <cellStyle name="Обычный 3 5 4 3 2 2 2" xfId="45546"/>
    <cellStyle name="Обычный 3 5 4 3 2 3" xfId="25641"/>
    <cellStyle name="Обычный 3 5 4 3 2 3 2" xfId="55496"/>
    <cellStyle name="Обычный 3 5 4 3 2 4" xfId="35596"/>
    <cellStyle name="Обычный 3 5 4 3 3" xfId="8109"/>
    <cellStyle name="Обычный 3 5 4 3 3 2" xfId="18059"/>
    <cellStyle name="Обычный 3 5 4 3 3 2 2" xfId="47914"/>
    <cellStyle name="Обычный 3 5 4 3 3 3" xfId="28009"/>
    <cellStyle name="Обычный 3 5 4 3 3 3 2" xfId="57864"/>
    <cellStyle name="Обычный 3 5 4 3 3 4" xfId="37964"/>
    <cellStyle name="Обычный 3 5 4 3 4" xfId="11424"/>
    <cellStyle name="Обычный 3 5 4 3 4 2" xfId="41279"/>
    <cellStyle name="Обычный 3 5 4 3 5" xfId="21373"/>
    <cellStyle name="Обычный 3 5 4 3 5 2" xfId="51228"/>
    <cellStyle name="Обычный 3 5 4 3 6" xfId="31328"/>
    <cellStyle name="Обычный 3 5 4 4" xfId="3867"/>
    <cellStyle name="Обычный 3 5 4 4 2" xfId="13819"/>
    <cellStyle name="Обычный 3 5 4 4 2 2" xfId="43674"/>
    <cellStyle name="Обычный 3 5 4 4 3" xfId="23769"/>
    <cellStyle name="Обычный 3 5 4 4 3 2" xfId="53624"/>
    <cellStyle name="Обычный 3 5 4 4 4" xfId="33724"/>
    <cellStyle name="Обычный 3 5 4 5" xfId="8106"/>
    <cellStyle name="Обычный 3 5 4 5 2" xfId="18056"/>
    <cellStyle name="Обычный 3 5 4 5 2 2" xfId="47911"/>
    <cellStyle name="Обычный 3 5 4 5 3" xfId="28006"/>
    <cellStyle name="Обычный 3 5 4 5 3 2" xfId="57861"/>
    <cellStyle name="Обычный 3 5 4 5 4" xfId="37961"/>
    <cellStyle name="Обычный 3 5 4 6" xfId="11421"/>
    <cellStyle name="Обычный 3 5 4 6 2" xfId="41276"/>
    <cellStyle name="Обычный 3 5 4 7" xfId="21370"/>
    <cellStyle name="Обычный 3 5 4 7 2" xfId="51225"/>
    <cellStyle name="Обычный 3 5 4 8" xfId="31325"/>
    <cellStyle name="Обычный 3 5 5" xfId="1466"/>
    <cellStyle name="Обычный 3 5 5 2" xfId="1467"/>
    <cellStyle name="Обычный 3 5 5 2 2" xfId="1468"/>
    <cellStyle name="Обычный 3 5 5 2 2 2" xfId="5740"/>
    <cellStyle name="Обычный 3 5 5 2 2 2 2" xfId="15692"/>
    <cellStyle name="Обычный 3 5 5 2 2 2 2 2" xfId="45547"/>
    <cellStyle name="Обычный 3 5 5 2 2 2 3" xfId="25642"/>
    <cellStyle name="Обычный 3 5 5 2 2 2 3 2" xfId="55497"/>
    <cellStyle name="Обычный 3 5 5 2 2 2 4" xfId="35597"/>
    <cellStyle name="Обычный 3 5 5 2 2 3" xfId="8112"/>
    <cellStyle name="Обычный 3 5 5 2 2 3 2" xfId="18062"/>
    <cellStyle name="Обычный 3 5 5 2 2 3 2 2" xfId="47917"/>
    <cellStyle name="Обычный 3 5 5 2 2 3 3" xfId="28012"/>
    <cellStyle name="Обычный 3 5 5 2 2 3 3 2" xfId="57867"/>
    <cellStyle name="Обычный 3 5 5 2 2 3 4" xfId="37967"/>
    <cellStyle name="Обычный 3 5 5 2 2 4" xfId="11427"/>
    <cellStyle name="Обычный 3 5 5 2 2 4 2" xfId="41282"/>
    <cellStyle name="Обычный 3 5 5 2 2 5" xfId="21376"/>
    <cellStyle name="Обычный 3 5 5 2 2 5 2" xfId="51231"/>
    <cellStyle name="Обычный 3 5 5 2 2 6" xfId="31331"/>
    <cellStyle name="Обычный 3 5 5 2 3" xfId="4918"/>
    <cellStyle name="Обычный 3 5 5 2 3 2" xfId="14870"/>
    <cellStyle name="Обычный 3 5 5 2 3 2 2" xfId="44725"/>
    <cellStyle name="Обычный 3 5 5 2 3 3" xfId="24820"/>
    <cellStyle name="Обычный 3 5 5 2 3 3 2" xfId="54675"/>
    <cellStyle name="Обычный 3 5 5 2 3 4" xfId="34775"/>
    <cellStyle name="Обычный 3 5 5 2 4" xfId="8111"/>
    <cellStyle name="Обычный 3 5 5 2 4 2" xfId="18061"/>
    <cellStyle name="Обычный 3 5 5 2 4 2 2" xfId="47916"/>
    <cellStyle name="Обычный 3 5 5 2 4 3" xfId="28011"/>
    <cellStyle name="Обычный 3 5 5 2 4 3 2" xfId="57866"/>
    <cellStyle name="Обычный 3 5 5 2 4 4" xfId="37966"/>
    <cellStyle name="Обычный 3 5 5 2 5" xfId="11426"/>
    <cellStyle name="Обычный 3 5 5 2 5 2" xfId="41281"/>
    <cellStyle name="Обычный 3 5 5 2 6" xfId="21375"/>
    <cellStyle name="Обычный 3 5 5 2 6 2" xfId="51230"/>
    <cellStyle name="Обычный 3 5 5 2 7" xfId="31330"/>
    <cellStyle name="Обычный 3 5 5 3" xfId="1469"/>
    <cellStyle name="Обычный 3 5 5 3 2" xfId="5741"/>
    <cellStyle name="Обычный 3 5 5 3 2 2" xfId="15693"/>
    <cellStyle name="Обычный 3 5 5 3 2 2 2" xfId="45548"/>
    <cellStyle name="Обычный 3 5 5 3 2 3" xfId="25643"/>
    <cellStyle name="Обычный 3 5 5 3 2 3 2" xfId="55498"/>
    <cellStyle name="Обычный 3 5 5 3 2 4" xfId="35598"/>
    <cellStyle name="Обычный 3 5 5 3 3" xfId="8113"/>
    <cellStyle name="Обычный 3 5 5 3 3 2" xfId="18063"/>
    <cellStyle name="Обычный 3 5 5 3 3 2 2" xfId="47918"/>
    <cellStyle name="Обычный 3 5 5 3 3 3" xfId="28013"/>
    <cellStyle name="Обычный 3 5 5 3 3 3 2" xfId="57868"/>
    <cellStyle name="Обычный 3 5 5 3 3 4" xfId="37968"/>
    <cellStyle name="Обычный 3 5 5 3 4" xfId="11428"/>
    <cellStyle name="Обычный 3 5 5 3 4 2" xfId="41283"/>
    <cellStyle name="Обычный 3 5 5 3 5" xfId="21377"/>
    <cellStyle name="Обычный 3 5 5 3 5 2" xfId="51232"/>
    <cellStyle name="Обычный 3 5 5 3 6" xfId="31332"/>
    <cellStyle name="Обычный 3 5 5 4" xfId="4095"/>
    <cellStyle name="Обычный 3 5 5 4 2" xfId="14047"/>
    <cellStyle name="Обычный 3 5 5 4 2 2" xfId="43902"/>
    <cellStyle name="Обычный 3 5 5 4 3" xfId="23997"/>
    <cellStyle name="Обычный 3 5 5 4 3 2" xfId="53852"/>
    <cellStyle name="Обычный 3 5 5 4 4" xfId="33952"/>
    <cellStyle name="Обычный 3 5 5 5" xfId="8110"/>
    <cellStyle name="Обычный 3 5 5 5 2" xfId="18060"/>
    <cellStyle name="Обычный 3 5 5 5 2 2" xfId="47915"/>
    <cellStyle name="Обычный 3 5 5 5 3" xfId="28010"/>
    <cellStyle name="Обычный 3 5 5 5 3 2" xfId="57865"/>
    <cellStyle name="Обычный 3 5 5 5 4" xfId="37965"/>
    <cellStyle name="Обычный 3 5 5 6" xfId="11425"/>
    <cellStyle name="Обычный 3 5 5 6 2" xfId="41280"/>
    <cellStyle name="Обычный 3 5 5 7" xfId="21374"/>
    <cellStyle name="Обычный 3 5 5 7 2" xfId="51229"/>
    <cellStyle name="Обычный 3 5 5 8" xfId="31329"/>
    <cellStyle name="Обычный 3 5 6" xfId="1470"/>
    <cellStyle name="Обычный 3 5 6 2" xfId="1471"/>
    <cellStyle name="Обычный 3 5 6 2 2" xfId="1472"/>
    <cellStyle name="Обычный 3 5 6 2 2 2" xfId="5742"/>
    <cellStyle name="Обычный 3 5 6 2 2 2 2" xfId="15694"/>
    <cellStyle name="Обычный 3 5 6 2 2 2 2 2" xfId="45549"/>
    <cellStyle name="Обычный 3 5 6 2 2 2 3" xfId="25644"/>
    <cellStyle name="Обычный 3 5 6 2 2 2 3 2" xfId="55499"/>
    <cellStyle name="Обычный 3 5 6 2 2 2 4" xfId="35599"/>
    <cellStyle name="Обычный 3 5 6 2 2 3" xfId="8116"/>
    <cellStyle name="Обычный 3 5 6 2 2 3 2" xfId="18066"/>
    <cellStyle name="Обычный 3 5 6 2 2 3 2 2" xfId="47921"/>
    <cellStyle name="Обычный 3 5 6 2 2 3 3" xfId="28016"/>
    <cellStyle name="Обычный 3 5 6 2 2 3 3 2" xfId="57871"/>
    <cellStyle name="Обычный 3 5 6 2 2 3 4" xfId="37971"/>
    <cellStyle name="Обычный 3 5 6 2 2 4" xfId="11431"/>
    <cellStyle name="Обычный 3 5 6 2 2 4 2" xfId="41286"/>
    <cellStyle name="Обычный 3 5 6 2 2 5" xfId="21380"/>
    <cellStyle name="Обычный 3 5 6 2 2 5 2" xfId="51235"/>
    <cellStyle name="Обычный 3 5 6 2 2 6" xfId="31335"/>
    <cellStyle name="Обычный 3 5 6 2 3" xfId="5005"/>
    <cellStyle name="Обычный 3 5 6 2 3 2" xfId="14957"/>
    <cellStyle name="Обычный 3 5 6 2 3 2 2" xfId="44812"/>
    <cellStyle name="Обычный 3 5 6 2 3 3" xfId="24907"/>
    <cellStyle name="Обычный 3 5 6 2 3 3 2" xfId="54762"/>
    <cellStyle name="Обычный 3 5 6 2 3 4" xfId="34862"/>
    <cellStyle name="Обычный 3 5 6 2 4" xfId="8115"/>
    <cellStyle name="Обычный 3 5 6 2 4 2" xfId="18065"/>
    <cellStyle name="Обычный 3 5 6 2 4 2 2" xfId="47920"/>
    <cellStyle name="Обычный 3 5 6 2 4 3" xfId="28015"/>
    <cellStyle name="Обычный 3 5 6 2 4 3 2" xfId="57870"/>
    <cellStyle name="Обычный 3 5 6 2 4 4" xfId="37970"/>
    <cellStyle name="Обычный 3 5 6 2 5" xfId="11430"/>
    <cellStyle name="Обычный 3 5 6 2 5 2" xfId="41285"/>
    <cellStyle name="Обычный 3 5 6 2 6" xfId="21379"/>
    <cellStyle name="Обычный 3 5 6 2 6 2" xfId="51234"/>
    <cellStyle name="Обычный 3 5 6 2 7" xfId="31334"/>
    <cellStyle name="Обычный 3 5 6 3" xfId="1473"/>
    <cellStyle name="Обычный 3 5 6 3 2" xfId="5743"/>
    <cellStyle name="Обычный 3 5 6 3 2 2" xfId="15695"/>
    <cellStyle name="Обычный 3 5 6 3 2 2 2" xfId="45550"/>
    <cellStyle name="Обычный 3 5 6 3 2 3" xfId="25645"/>
    <cellStyle name="Обычный 3 5 6 3 2 3 2" xfId="55500"/>
    <cellStyle name="Обычный 3 5 6 3 2 4" xfId="35600"/>
    <cellStyle name="Обычный 3 5 6 3 3" xfId="8117"/>
    <cellStyle name="Обычный 3 5 6 3 3 2" xfId="18067"/>
    <cellStyle name="Обычный 3 5 6 3 3 2 2" xfId="47922"/>
    <cellStyle name="Обычный 3 5 6 3 3 3" xfId="28017"/>
    <cellStyle name="Обычный 3 5 6 3 3 3 2" xfId="57872"/>
    <cellStyle name="Обычный 3 5 6 3 3 4" xfId="37972"/>
    <cellStyle name="Обычный 3 5 6 3 4" xfId="11432"/>
    <cellStyle name="Обычный 3 5 6 3 4 2" xfId="41287"/>
    <cellStyle name="Обычный 3 5 6 3 5" xfId="21381"/>
    <cellStyle name="Обычный 3 5 6 3 5 2" xfId="51236"/>
    <cellStyle name="Обычный 3 5 6 3 6" xfId="31336"/>
    <cellStyle name="Обычный 3 5 6 4" xfId="4182"/>
    <cellStyle name="Обычный 3 5 6 4 2" xfId="14134"/>
    <cellStyle name="Обычный 3 5 6 4 2 2" xfId="43989"/>
    <cellStyle name="Обычный 3 5 6 4 3" xfId="24084"/>
    <cellStyle name="Обычный 3 5 6 4 3 2" xfId="53939"/>
    <cellStyle name="Обычный 3 5 6 4 4" xfId="34039"/>
    <cellStyle name="Обычный 3 5 6 5" xfId="8114"/>
    <cellStyle name="Обычный 3 5 6 5 2" xfId="18064"/>
    <cellStyle name="Обычный 3 5 6 5 2 2" xfId="47919"/>
    <cellStyle name="Обычный 3 5 6 5 3" xfId="28014"/>
    <cellStyle name="Обычный 3 5 6 5 3 2" xfId="57869"/>
    <cellStyle name="Обычный 3 5 6 5 4" xfId="37969"/>
    <cellStyle name="Обычный 3 5 6 6" xfId="11429"/>
    <cellStyle name="Обычный 3 5 6 6 2" xfId="41284"/>
    <cellStyle name="Обычный 3 5 6 7" xfId="21378"/>
    <cellStyle name="Обычный 3 5 6 7 2" xfId="51233"/>
    <cellStyle name="Обычный 3 5 6 8" xfId="31333"/>
    <cellStyle name="Обычный 3 5 7" xfId="1474"/>
    <cellStyle name="Обычный 3 5 7 2" xfId="1475"/>
    <cellStyle name="Обычный 3 5 7 2 2" xfId="5744"/>
    <cellStyle name="Обычный 3 5 7 2 2 2" xfId="15696"/>
    <cellStyle name="Обычный 3 5 7 2 2 2 2" xfId="45551"/>
    <cellStyle name="Обычный 3 5 7 2 2 3" xfId="25646"/>
    <cellStyle name="Обычный 3 5 7 2 2 3 2" xfId="55501"/>
    <cellStyle name="Обычный 3 5 7 2 2 4" xfId="35601"/>
    <cellStyle name="Обычный 3 5 7 2 3" xfId="8119"/>
    <cellStyle name="Обычный 3 5 7 2 3 2" xfId="18069"/>
    <cellStyle name="Обычный 3 5 7 2 3 2 2" xfId="47924"/>
    <cellStyle name="Обычный 3 5 7 2 3 3" xfId="28019"/>
    <cellStyle name="Обычный 3 5 7 2 3 3 2" xfId="57874"/>
    <cellStyle name="Обычный 3 5 7 2 3 4" xfId="37974"/>
    <cellStyle name="Обычный 3 5 7 2 4" xfId="11434"/>
    <cellStyle name="Обычный 3 5 7 2 4 2" xfId="41289"/>
    <cellStyle name="Обычный 3 5 7 2 5" xfId="21383"/>
    <cellStyle name="Обычный 3 5 7 2 5 2" xfId="51238"/>
    <cellStyle name="Обычный 3 5 7 2 6" xfId="31338"/>
    <cellStyle name="Обычный 3 5 7 3" xfId="4256"/>
    <cellStyle name="Обычный 3 5 7 3 2" xfId="14208"/>
    <cellStyle name="Обычный 3 5 7 3 2 2" xfId="44063"/>
    <cellStyle name="Обычный 3 5 7 3 3" xfId="24158"/>
    <cellStyle name="Обычный 3 5 7 3 3 2" xfId="54013"/>
    <cellStyle name="Обычный 3 5 7 3 4" xfId="34113"/>
    <cellStyle name="Обычный 3 5 7 4" xfId="8118"/>
    <cellStyle name="Обычный 3 5 7 4 2" xfId="18068"/>
    <cellStyle name="Обычный 3 5 7 4 2 2" xfId="47923"/>
    <cellStyle name="Обычный 3 5 7 4 3" xfId="28018"/>
    <cellStyle name="Обычный 3 5 7 4 3 2" xfId="57873"/>
    <cellStyle name="Обычный 3 5 7 4 4" xfId="37973"/>
    <cellStyle name="Обычный 3 5 7 5" xfId="11433"/>
    <cellStyle name="Обычный 3 5 7 5 2" xfId="41288"/>
    <cellStyle name="Обычный 3 5 7 6" xfId="21382"/>
    <cellStyle name="Обычный 3 5 7 6 2" xfId="51237"/>
    <cellStyle name="Обычный 3 5 7 7" xfId="31337"/>
    <cellStyle name="Обычный 3 5 8" xfId="1476"/>
    <cellStyle name="Обычный 3 5 8 2" xfId="5745"/>
    <cellStyle name="Обычный 3 5 8 2 2" xfId="15697"/>
    <cellStyle name="Обычный 3 5 8 2 2 2" xfId="45552"/>
    <cellStyle name="Обычный 3 5 8 2 3" xfId="25647"/>
    <cellStyle name="Обычный 3 5 8 2 3 2" xfId="55502"/>
    <cellStyle name="Обычный 3 5 8 2 4" xfId="35602"/>
    <cellStyle name="Обычный 3 5 8 3" xfId="8120"/>
    <cellStyle name="Обычный 3 5 8 3 2" xfId="18070"/>
    <cellStyle name="Обычный 3 5 8 3 2 2" xfId="47925"/>
    <cellStyle name="Обычный 3 5 8 3 3" xfId="28020"/>
    <cellStyle name="Обычный 3 5 8 3 3 2" xfId="57875"/>
    <cellStyle name="Обычный 3 5 8 3 4" xfId="37975"/>
    <cellStyle name="Обычный 3 5 8 4" xfId="11435"/>
    <cellStyle name="Обычный 3 5 8 4 2" xfId="41290"/>
    <cellStyle name="Обычный 3 5 8 5" xfId="21384"/>
    <cellStyle name="Обычный 3 5 8 5 2" xfId="51239"/>
    <cellStyle name="Обычный 3 5 8 6" xfId="31339"/>
    <cellStyle name="Обычный 3 5 9" xfId="3433"/>
    <cellStyle name="Обычный 3 5 9 2" xfId="13385"/>
    <cellStyle name="Обычный 3 5 9 2 2" xfId="43240"/>
    <cellStyle name="Обычный 3 5 9 3" xfId="23335"/>
    <cellStyle name="Обычный 3 5 9 3 2" xfId="53190"/>
    <cellStyle name="Обычный 3 5 9 4" xfId="33290"/>
    <cellStyle name="Обычный 3 6" xfId="1477"/>
    <cellStyle name="Обычный 3 6 10" xfId="8121"/>
    <cellStyle name="Обычный 3 6 10 2" xfId="18071"/>
    <cellStyle name="Обычный 3 6 10 2 2" xfId="47926"/>
    <cellStyle name="Обычный 3 6 10 3" xfId="28021"/>
    <cellStyle name="Обычный 3 6 10 3 2" xfId="57876"/>
    <cellStyle name="Обычный 3 6 10 4" xfId="37976"/>
    <cellStyle name="Обычный 3 6 11" xfId="11436"/>
    <cellStyle name="Обычный 3 6 11 2" xfId="41291"/>
    <cellStyle name="Обычный 3 6 12" xfId="21385"/>
    <cellStyle name="Обычный 3 6 12 2" xfId="51240"/>
    <cellStyle name="Обычный 3 6 13" xfId="31340"/>
    <cellStyle name="Обычный 3 6 2" xfId="1478"/>
    <cellStyle name="Обычный 3 6 2 2" xfId="1479"/>
    <cellStyle name="Обычный 3 6 2 2 2" xfId="1480"/>
    <cellStyle name="Обычный 3 6 2 2 2 2" xfId="1481"/>
    <cellStyle name="Обычный 3 6 2 2 2 2 2" xfId="5746"/>
    <cellStyle name="Обычный 3 6 2 2 2 2 2 2" xfId="15698"/>
    <cellStyle name="Обычный 3 6 2 2 2 2 2 2 2" xfId="45553"/>
    <cellStyle name="Обычный 3 6 2 2 2 2 2 3" xfId="25648"/>
    <cellStyle name="Обычный 3 6 2 2 2 2 2 3 2" xfId="55503"/>
    <cellStyle name="Обычный 3 6 2 2 2 2 2 4" xfId="35603"/>
    <cellStyle name="Обычный 3 6 2 2 2 2 3" xfId="8125"/>
    <cellStyle name="Обычный 3 6 2 2 2 2 3 2" xfId="18075"/>
    <cellStyle name="Обычный 3 6 2 2 2 2 3 2 2" xfId="47930"/>
    <cellStyle name="Обычный 3 6 2 2 2 2 3 3" xfId="28025"/>
    <cellStyle name="Обычный 3 6 2 2 2 2 3 3 2" xfId="57880"/>
    <cellStyle name="Обычный 3 6 2 2 2 2 3 4" xfId="37980"/>
    <cellStyle name="Обычный 3 6 2 2 2 2 4" xfId="11440"/>
    <cellStyle name="Обычный 3 6 2 2 2 2 4 2" xfId="41295"/>
    <cellStyle name="Обычный 3 6 2 2 2 2 5" xfId="21389"/>
    <cellStyle name="Обычный 3 6 2 2 2 2 5 2" xfId="51244"/>
    <cellStyle name="Обычный 3 6 2 2 2 2 6" xfId="31344"/>
    <cellStyle name="Обычный 3 6 2 2 2 3" xfId="4694"/>
    <cellStyle name="Обычный 3 6 2 2 2 3 2" xfId="14646"/>
    <cellStyle name="Обычный 3 6 2 2 2 3 2 2" xfId="44501"/>
    <cellStyle name="Обычный 3 6 2 2 2 3 3" xfId="24596"/>
    <cellStyle name="Обычный 3 6 2 2 2 3 3 2" xfId="54451"/>
    <cellStyle name="Обычный 3 6 2 2 2 3 4" xfId="34551"/>
    <cellStyle name="Обычный 3 6 2 2 2 4" xfId="8124"/>
    <cellStyle name="Обычный 3 6 2 2 2 4 2" xfId="18074"/>
    <cellStyle name="Обычный 3 6 2 2 2 4 2 2" xfId="47929"/>
    <cellStyle name="Обычный 3 6 2 2 2 4 3" xfId="28024"/>
    <cellStyle name="Обычный 3 6 2 2 2 4 3 2" xfId="57879"/>
    <cellStyle name="Обычный 3 6 2 2 2 4 4" xfId="37979"/>
    <cellStyle name="Обычный 3 6 2 2 2 5" xfId="11439"/>
    <cellStyle name="Обычный 3 6 2 2 2 5 2" xfId="41294"/>
    <cellStyle name="Обычный 3 6 2 2 2 6" xfId="21388"/>
    <cellStyle name="Обычный 3 6 2 2 2 6 2" xfId="51243"/>
    <cellStyle name="Обычный 3 6 2 2 2 7" xfId="31343"/>
    <cellStyle name="Обычный 3 6 2 2 3" xfId="1482"/>
    <cellStyle name="Обычный 3 6 2 2 3 2" xfId="5747"/>
    <cellStyle name="Обычный 3 6 2 2 3 2 2" xfId="15699"/>
    <cellStyle name="Обычный 3 6 2 2 3 2 2 2" xfId="45554"/>
    <cellStyle name="Обычный 3 6 2 2 3 2 3" xfId="25649"/>
    <cellStyle name="Обычный 3 6 2 2 3 2 3 2" xfId="55504"/>
    <cellStyle name="Обычный 3 6 2 2 3 2 4" xfId="35604"/>
    <cellStyle name="Обычный 3 6 2 2 3 3" xfId="8126"/>
    <cellStyle name="Обычный 3 6 2 2 3 3 2" xfId="18076"/>
    <cellStyle name="Обычный 3 6 2 2 3 3 2 2" xfId="47931"/>
    <cellStyle name="Обычный 3 6 2 2 3 3 3" xfId="28026"/>
    <cellStyle name="Обычный 3 6 2 2 3 3 3 2" xfId="57881"/>
    <cellStyle name="Обычный 3 6 2 2 3 3 4" xfId="37981"/>
    <cellStyle name="Обычный 3 6 2 2 3 4" xfId="11441"/>
    <cellStyle name="Обычный 3 6 2 2 3 4 2" xfId="41296"/>
    <cellStyle name="Обычный 3 6 2 2 3 5" xfId="21390"/>
    <cellStyle name="Обычный 3 6 2 2 3 5 2" xfId="51245"/>
    <cellStyle name="Обычный 3 6 2 2 3 6" xfId="31345"/>
    <cellStyle name="Обычный 3 6 2 2 4" xfId="3871"/>
    <cellStyle name="Обычный 3 6 2 2 4 2" xfId="13823"/>
    <cellStyle name="Обычный 3 6 2 2 4 2 2" xfId="43678"/>
    <cellStyle name="Обычный 3 6 2 2 4 3" xfId="23773"/>
    <cellStyle name="Обычный 3 6 2 2 4 3 2" xfId="53628"/>
    <cellStyle name="Обычный 3 6 2 2 4 4" xfId="33728"/>
    <cellStyle name="Обычный 3 6 2 2 5" xfId="8123"/>
    <cellStyle name="Обычный 3 6 2 2 5 2" xfId="18073"/>
    <cellStyle name="Обычный 3 6 2 2 5 2 2" xfId="47928"/>
    <cellStyle name="Обычный 3 6 2 2 5 3" xfId="28023"/>
    <cellStyle name="Обычный 3 6 2 2 5 3 2" xfId="57878"/>
    <cellStyle name="Обычный 3 6 2 2 5 4" xfId="37978"/>
    <cellStyle name="Обычный 3 6 2 2 6" xfId="11438"/>
    <cellStyle name="Обычный 3 6 2 2 6 2" xfId="41293"/>
    <cellStyle name="Обычный 3 6 2 2 7" xfId="21387"/>
    <cellStyle name="Обычный 3 6 2 2 7 2" xfId="51242"/>
    <cellStyle name="Обычный 3 6 2 2 8" xfId="31342"/>
    <cellStyle name="Обычный 3 6 2 3" xfId="1483"/>
    <cellStyle name="Обычный 3 6 2 3 2" xfId="1484"/>
    <cellStyle name="Обычный 3 6 2 3 2 2" xfId="5748"/>
    <cellStyle name="Обычный 3 6 2 3 2 2 2" xfId="15700"/>
    <cellStyle name="Обычный 3 6 2 3 2 2 2 2" xfId="45555"/>
    <cellStyle name="Обычный 3 6 2 3 2 2 3" xfId="25650"/>
    <cellStyle name="Обычный 3 6 2 3 2 2 3 2" xfId="55505"/>
    <cellStyle name="Обычный 3 6 2 3 2 2 4" xfId="35605"/>
    <cellStyle name="Обычный 3 6 2 3 2 3" xfId="8128"/>
    <cellStyle name="Обычный 3 6 2 3 2 3 2" xfId="18078"/>
    <cellStyle name="Обычный 3 6 2 3 2 3 2 2" xfId="47933"/>
    <cellStyle name="Обычный 3 6 2 3 2 3 3" xfId="28028"/>
    <cellStyle name="Обычный 3 6 2 3 2 3 3 2" xfId="57883"/>
    <cellStyle name="Обычный 3 6 2 3 2 3 4" xfId="37983"/>
    <cellStyle name="Обычный 3 6 2 3 2 4" xfId="11443"/>
    <cellStyle name="Обычный 3 6 2 3 2 4 2" xfId="41298"/>
    <cellStyle name="Обычный 3 6 2 3 2 5" xfId="21392"/>
    <cellStyle name="Обычный 3 6 2 3 2 5 2" xfId="51247"/>
    <cellStyle name="Обычный 3 6 2 3 2 6" xfId="31347"/>
    <cellStyle name="Обычный 3 6 2 3 3" xfId="4404"/>
    <cellStyle name="Обычный 3 6 2 3 3 2" xfId="14356"/>
    <cellStyle name="Обычный 3 6 2 3 3 2 2" xfId="44211"/>
    <cellStyle name="Обычный 3 6 2 3 3 3" xfId="24306"/>
    <cellStyle name="Обычный 3 6 2 3 3 3 2" xfId="54161"/>
    <cellStyle name="Обычный 3 6 2 3 3 4" xfId="34261"/>
    <cellStyle name="Обычный 3 6 2 3 4" xfId="8127"/>
    <cellStyle name="Обычный 3 6 2 3 4 2" xfId="18077"/>
    <cellStyle name="Обычный 3 6 2 3 4 2 2" xfId="47932"/>
    <cellStyle name="Обычный 3 6 2 3 4 3" xfId="28027"/>
    <cellStyle name="Обычный 3 6 2 3 4 3 2" xfId="57882"/>
    <cellStyle name="Обычный 3 6 2 3 4 4" xfId="37982"/>
    <cellStyle name="Обычный 3 6 2 3 5" xfId="11442"/>
    <cellStyle name="Обычный 3 6 2 3 5 2" xfId="41297"/>
    <cellStyle name="Обычный 3 6 2 3 6" xfId="21391"/>
    <cellStyle name="Обычный 3 6 2 3 6 2" xfId="51246"/>
    <cellStyle name="Обычный 3 6 2 3 7" xfId="31346"/>
    <cellStyle name="Обычный 3 6 2 4" xfId="1485"/>
    <cellStyle name="Обычный 3 6 2 4 2" xfId="5749"/>
    <cellStyle name="Обычный 3 6 2 4 2 2" xfId="15701"/>
    <cellStyle name="Обычный 3 6 2 4 2 2 2" xfId="45556"/>
    <cellStyle name="Обычный 3 6 2 4 2 3" xfId="25651"/>
    <cellStyle name="Обычный 3 6 2 4 2 3 2" xfId="55506"/>
    <cellStyle name="Обычный 3 6 2 4 2 4" xfId="35606"/>
    <cellStyle name="Обычный 3 6 2 4 3" xfId="8129"/>
    <cellStyle name="Обычный 3 6 2 4 3 2" xfId="18079"/>
    <cellStyle name="Обычный 3 6 2 4 3 2 2" xfId="47934"/>
    <cellStyle name="Обычный 3 6 2 4 3 3" xfId="28029"/>
    <cellStyle name="Обычный 3 6 2 4 3 3 2" xfId="57884"/>
    <cellStyle name="Обычный 3 6 2 4 3 4" xfId="37984"/>
    <cellStyle name="Обычный 3 6 2 4 4" xfId="11444"/>
    <cellStyle name="Обычный 3 6 2 4 4 2" xfId="41299"/>
    <cellStyle name="Обычный 3 6 2 4 5" xfId="21393"/>
    <cellStyle name="Обычный 3 6 2 4 5 2" xfId="51248"/>
    <cellStyle name="Обычный 3 6 2 4 6" xfId="31348"/>
    <cellStyle name="Обычный 3 6 2 5" xfId="3581"/>
    <cellStyle name="Обычный 3 6 2 5 2" xfId="13533"/>
    <cellStyle name="Обычный 3 6 2 5 2 2" xfId="43388"/>
    <cellStyle name="Обычный 3 6 2 5 3" xfId="23483"/>
    <cellStyle name="Обычный 3 6 2 5 3 2" xfId="53338"/>
    <cellStyle name="Обычный 3 6 2 5 4" xfId="33438"/>
    <cellStyle name="Обычный 3 6 2 6" xfId="8122"/>
    <cellStyle name="Обычный 3 6 2 6 2" xfId="18072"/>
    <cellStyle name="Обычный 3 6 2 6 2 2" xfId="47927"/>
    <cellStyle name="Обычный 3 6 2 6 3" xfId="28022"/>
    <cellStyle name="Обычный 3 6 2 6 3 2" xfId="57877"/>
    <cellStyle name="Обычный 3 6 2 6 4" xfId="37977"/>
    <cellStyle name="Обычный 3 6 2 7" xfId="11437"/>
    <cellStyle name="Обычный 3 6 2 7 2" xfId="41292"/>
    <cellStyle name="Обычный 3 6 2 8" xfId="21386"/>
    <cellStyle name="Обычный 3 6 2 8 2" xfId="51241"/>
    <cellStyle name="Обычный 3 6 2 9" xfId="31341"/>
    <cellStyle name="Обычный 3 6 3" xfId="1486"/>
    <cellStyle name="Обычный 3 6 3 2" xfId="1487"/>
    <cellStyle name="Обычный 3 6 3 2 2" xfId="1488"/>
    <cellStyle name="Обычный 3 6 3 2 2 2" xfId="1489"/>
    <cellStyle name="Обычный 3 6 3 2 2 2 2" xfId="5750"/>
    <cellStyle name="Обычный 3 6 3 2 2 2 2 2" xfId="15702"/>
    <cellStyle name="Обычный 3 6 3 2 2 2 2 2 2" xfId="45557"/>
    <cellStyle name="Обычный 3 6 3 2 2 2 2 3" xfId="25652"/>
    <cellStyle name="Обычный 3 6 3 2 2 2 2 3 2" xfId="55507"/>
    <cellStyle name="Обычный 3 6 3 2 2 2 2 4" xfId="35607"/>
    <cellStyle name="Обычный 3 6 3 2 2 2 3" xfId="8133"/>
    <cellStyle name="Обычный 3 6 3 2 2 2 3 2" xfId="18083"/>
    <cellStyle name="Обычный 3 6 3 2 2 2 3 2 2" xfId="47938"/>
    <cellStyle name="Обычный 3 6 3 2 2 2 3 3" xfId="28033"/>
    <cellStyle name="Обычный 3 6 3 2 2 2 3 3 2" xfId="57888"/>
    <cellStyle name="Обычный 3 6 3 2 2 2 3 4" xfId="37988"/>
    <cellStyle name="Обычный 3 6 3 2 2 2 4" xfId="11448"/>
    <cellStyle name="Обычный 3 6 3 2 2 2 4 2" xfId="41303"/>
    <cellStyle name="Обычный 3 6 3 2 2 2 5" xfId="21397"/>
    <cellStyle name="Обычный 3 6 3 2 2 2 5 2" xfId="51252"/>
    <cellStyle name="Обычный 3 6 3 2 2 2 6" xfId="31352"/>
    <cellStyle name="Обычный 3 6 3 2 2 3" xfId="4695"/>
    <cellStyle name="Обычный 3 6 3 2 2 3 2" xfId="14647"/>
    <cellStyle name="Обычный 3 6 3 2 2 3 2 2" xfId="44502"/>
    <cellStyle name="Обычный 3 6 3 2 2 3 3" xfId="24597"/>
    <cellStyle name="Обычный 3 6 3 2 2 3 3 2" xfId="54452"/>
    <cellStyle name="Обычный 3 6 3 2 2 3 4" xfId="34552"/>
    <cellStyle name="Обычный 3 6 3 2 2 4" xfId="8132"/>
    <cellStyle name="Обычный 3 6 3 2 2 4 2" xfId="18082"/>
    <cellStyle name="Обычный 3 6 3 2 2 4 2 2" xfId="47937"/>
    <cellStyle name="Обычный 3 6 3 2 2 4 3" xfId="28032"/>
    <cellStyle name="Обычный 3 6 3 2 2 4 3 2" xfId="57887"/>
    <cellStyle name="Обычный 3 6 3 2 2 4 4" xfId="37987"/>
    <cellStyle name="Обычный 3 6 3 2 2 5" xfId="11447"/>
    <cellStyle name="Обычный 3 6 3 2 2 5 2" xfId="41302"/>
    <cellStyle name="Обычный 3 6 3 2 2 6" xfId="21396"/>
    <cellStyle name="Обычный 3 6 3 2 2 6 2" xfId="51251"/>
    <cellStyle name="Обычный 3 6 3 2 2 7" xfId="31351"/>
    <cellStyle name="Обычный 3 6 3 2 3" xfId="1490"/>
    <cellStyle name="Обычный 3 6 3 2 3 2" xfId="5751"/>
    <cellStyle name="Обычный 3 6 3 2 3 2 2" xfId="15703"/>
    <cellStyle name="Обычный 3 6 3 2 3 2 2 2" xfId="45558"/>
    <cellStyle name="Обычный 3 6 3 2 3 2 3" xfId="25653"/>
    <cellStyle name="Обычный 3 6 3 2 3 2 3 2" xfId="55508"/>
    <cellStyle name="Обычный 3 6 3 2 3 2 4" xfId="35608"/>
    <cellStyle name="Обычный 3 6 3 2 3 3" xfId="8134"/>
    <cellStyle name="Обычный 3 6 3 2 3 3 2" xfId="18084"/>
    <cellStyle name="Обычный 3 6 3 2 3 3 2 2" xfId="47939"/>
    <cellStyle name="Обычный 3 6 3 2 3 3 3" xfId="28034"/>
    <cellStyle name="Обычный 3 6 3 2 3 3 3 2" xfId="57889"/>
    <cellStyle name="Обычный 3 6 3 2 3 3 4" xfId="37989"/>
    <cellStyle name="Обычный 3 6 3 2 3 4" xfId="11449"/>
    <cellStyle name="Обычный 3 6 3 2 3 4 2" xfId="41304"/>
    <cellStyle name="Обычный 3 6 3 2 3 5" xfId="21398"/>
    <cellStyle name="Обычный 3 6 3 2 3 5 2" xfId="51253"/>
    <cellStyle name="Обычный 3 6 3 2 3 6" xfId="31353"/>
    <cellStyle name="Обычный 3 6 3 2 4" xfId="3872"/>
    <cellStyle name="Обычный 3 6 3 2 4 2" xfId="13824"/>
    <cellStyle name="Обычный 3 6 3 2 4 2 2" xfId="43679"/>
    <cellStyle name="Обычный 3 6 3 2 4 3" xfId="23774"/>
    <cellStyle name="Обычный 3 6 3 2 4 3 2" xfId="53629"/>
    <cellStyle name="Обычный 3 6 3 2 4 4" xfId="33729"/>
    <cellStyle name="Обычный 3 6 3 2 5" xfId="8131"/>
    <cellStyle name="Обычный 3 6 3 2 5 2" xfId="18081"/>
    <cellStyle name="Обычный 3 6 3 2 5 2 2" xfId="47936"/>
    <cellStyle name="Обычный 3 6 3 2 5 3" xfId="28031"/>
    <cellStyle name="Обычный 3 6 3 2 5 3 2" xfId="57886"/>
    <cellStyle name="Обычный 3 6 3 2 5 4" xfId="37986"/>
    <cellStyle name="Обычный 3 6 3 2 6" xfId="11446"/>
    <cellStyle name="Обычный 3 6 3 2 6 2" xfId="41301"/>
    <cellStyle name="Обычный 3 6 3 2 7" xfId="21395"/>
    <cellStyle name="Обычный 3 6 3 2 7 2" xfId="51250"/>
    <cellStyle name="Обычный 3 6 3 2 8" xfId="31350"/>
    <cellStyle name="Обычный 3 6 3 3" xfId="1491"/>
    <cellStyle name="Обычный 3 6 3 3 2" xfId="1492"/>
    <cellStyle name="Обычный 3 6 3 3 2 2" xfId="5752"/>
    <cellStyle name="Обычный 3 6 3 3 2 2 2" xfId="15704"/>
    <cellStyle name="Обычный 3 6 3 3 2 2 2 2" xfId="45559"/>
    <cellStyle name="Обычный 3 6 3 3 2 2 3" xfId="25654"/>
    <cellStyle name="Обычный 3 6 3 3 2 2 3 2" xfId="55509"/>
    <cellStyle name="Обычный 3 6 3 3 2 2 4" xfId="35609"/>
    <cellStyle name="Обычный 3 6 3 3 2 3" xfId="8136"/>
    <cellStyle name="Обычный 3 6 3 3 2 3 2" xfId="18086"/>
    <cellStyle name="Обычный 3 6 3 3 2 3 2 2" xfId="47941"/>
    <cellStyle name="Обычный 3 6 3 3 2 3 3" xfId="28036"/>
    <cellStyle name="Обычный 3 6 3 3 2 3 3 2" xfId="57891"/>
    <cellStyle name="Обычный 3 6 3 3 2 3 4" xfId="37991"/>
    <cellStyle name="Обычный 3 6 3 3 2 4" xfId="11451"/>
    <cellStyle name="Обычный 3 6 3 3 2 4 2" xfId="41306"/>
    <cellStyle name="Обычный 3 6 3 3 2 5" xfId="21400"/>
    <cellStyle name="Обычный 3 6 3 3 2 5 2" xfId="51255"/>
    <cellStyle name="Обычный 3 6 3 3 2 6" xfId="31355"/>
    <cellStyle name="Обычный 3 6 3 3 3" xfId="4493"/>
    <cellStyle name="Обычный 3 6 3 3 3 2" xfId="14445"/>
    <cellStyle name="Обычный 3 6 3 3 3 2 2" xfId="44300"/>
    <cellStyle name="Обычный 3 6 3 3 3 3" xfId="24395"/>
    <cellStyle name="Обычный 3 6 3 3 3 3 2" xfId="54250"/>
    <cellStyle name="Обычный 3 6 3 3 3 4" xfId="34350"/>
    <cellStyle name="Обычный 3 6 3 3 4" xfId="8135"/>
    <cellStyle name="Обычный 3 6 3 3 4 2" xfId="18085"/>
    <cellStyle name="Обычный 3 6 3 3 4 2 2" xfId="47940"/>
    <cellStyle name="Обычный 3 6 3 3 4 3" xfId="28035"/>
    <cellStyle name="Обычный 3 6 3 3 4 3 2" xfId="57890"/>
    <cellStyle name="Обычный 3 6 3 3 4 4" xfId="37990"/>
    <cellStyle name="Обычный 3 6 3 3 5" xfId="11450"/>
    <cellStyle name="Обычный 3 6 3 3 5 2" xfId="41305"/>
    <cellStyle name="Обычный 3 6 3 3 6" xfId="21399"/>
    <cellStyle name="Обычный 3 6 3 3 6 2" xfId="51254"/>
    <cellStyle name="Обычный 3 6 3 3 7" xfId="31354"/>
    <cellStyle name="Обычный 3 6 3 4" xfId="1493"/>
    <cellStyle name="Обычный 3 6 3 4 2" xfId="5753"/>
    <cellStyle name="Обычный 3 6 3 4 2 2" xfId="15705"/>
    <cellStyle name="Обычный 3 6 3 4 2 2 2" xfId="45560"/>
    <cellStyle name="Обычный 3 6 3 4 2 3" xfId="25655"/>
    <cellStyle name="Обычный 3 6 3 4 2 3 2" xfId="55510"/>
    <cellStyle name="Обычный 3 6 3 4 2 4" xfId="35610"/>
    <cellStyle name="Обычный 3 6 3 4 3" xfId="8137"/>
    <cellStyle name="Обычный 3 6 3 4 3 2" xfId="18087"/>
    <cellStyle name="Обычный 3 6 3 4 3 2 2" xfId="47942"/>
    <cellStyle name="Обычный 3 6 3 4 3 3" xfId="28037"/>
    <cellStyle name="Обычный 3 6 3 4 3 3 2" xfId="57892"/>
    <cellStyle name="Обычный 3 6 3 4 3 4" xfId="37992"/>
    <cellStyle name="Обычный 3 6 3 4 4" xfId="11452"/>
    <cellStyle name="Обычный 3 6 3 4 4 2" xfId="41307"/>
    <cellStyle name="Обычный 3 6 3 4 5" xfId="21401"/>
    <cellStyle name="Обычный 3 6 3 4 5 2" xfId="51256"/>
    <cellStyle name="Обычный 3 6 3 4 6" xfId="31356"/>
    <cellStyle name="Обычный 3 6 3 5" xfId="3670"/>
    <cellStyle name="Обычный 3 6 3 5 2" xfId="13622"/>
    <cellStyle name="Обычный 3 6 3 5 2 2" xfId="43477"/>
    <cellStyle name="Обычный 3 6 3 5 3" xfId="23572"/>
    <cellStyle name="Обычный 3 6 3 5 3 2" xfId="53427"/>
    <cellStyle name="Обычный 3 6 3 5 4" xfId="33527"/>
    <cellStyle name="Обычный 3 6 3 6" xfId="8130"/>
    <cellStyle name="Обычный 3 6 3 6 2" xfId="18080"/>
    <cellStyle name="Обычный 3 6 3 6 2 2" xfId="47935"/>
    <cellStyle name="Обычный 3 6 3 6 3" xfId="28030"/>
    <cellStyle name="Обычный 3 6 3 6 3 2" xfId="57885"/>
    <cellStyle name="Обычный 3 6 3 6 4" xfId="37985"/>
    <cellStyle name="Обычный 3 6 3 7" xfId="11445"/>
    <cellStyle name="Обычный 3 6 3 7 2" xfId="41300"/>
    <cellStyle name="Обычный 3 6 3 8" xfId="21394"/>
    <cellStyle name="Обычный 3 6 3 8 2" xfId="51249"/>
    <cellStyle name="Обычный 3 6 3 9" xfId="31349"/>
    <cellStyle name="Обычный 3 6 4" xfId="1494"/>
    <cellStyle name="Обычный 3 6 4 2" xfId="1495"/>
    <cellStyle name="Обычный 3 6 4 2 2" xfId="1496"/>
    <cellStyle name="Обычный 3 6 4 2 2 2" xfId="5754"/>
    <cellStyle name="Обычный 3 6 4 2 2 2 2" xfId="15706"/>
    <cellStyle name="Обычный 3 6 4 2 2 2 2 2" xfId="45561"/>
    <cellStyle name="Обычный 3 6 4 2 2 2 3" xfId="25656"/>
    <cellStyle name="Обычный 3 6 4 2 2 2 3 2" xfId="55511"/>
    <cellStyle name="Обычный 3 6 4 2 2 2 4" xfId="35611"/>
    <cellStyle name="Обычный 3 6 4 2 2 3" xfId="8140"/>
    <cellStyle name="Обычный 3 6 4 2 2 3 2" xfId="18090"/>
    <cellStyle name="Обычный 3 6 4 2 2 3 2 2" xfId="47945"/>
    <cellStyle name="Обычный 3 6 4 2 2 3 3" xfId="28040"/>
    <cellStyle name="Обычный 3 6 4 2 2 3 3 2" xfId="57895"/>
    <cellStyle name="Обычный 3 6 4 2 2 3 4" xfId="37995"/>
    <cellStyle name="Обычный 3 6 4 2 2 4" xfId="11455"/>
    <cellStyle name="Обычный 3 6 4 2 2 4 2" xfId="41310"/>
    <cellStyle name="Обычный 3 6 4 2 2 5" xfId="21404"/>
    <cellStyle name="Обычный 3 6 4 2 2 5 2" xfId="51259"/>
    <cellStyle name="Обычный 3 6 4 2 2 6" xfId="31359"/>
    <cellStyle name="Обычный 3 6 4 2 3" xfId="4693"/>
    <cellStyle name="Обычный 3 6 4 2 3 2" xfId="14645"/>
    <cellStyle name="Обычный 3 6 4 2 3 2 2" xfId="44500"/>
    <cellStyle name="Обычный 3 6 4 2 3 3" xfId="24595"/>
    <cellStyle name="Обычный 3 6 4 2 3 3 2" xfId="54450"/>
    <cellStyle name="Обычный 3 6 4 2 3 4" xfId="34550"/>
    <cellStyle name="Обычный 3 6 4 2 4" xfId="8139"/>
    <cellStyle name="Обычный 3 6 4 2 4 2" xfId="18089"/>
    <cellStyle name="Обычный 3 6 4 2 4 2 2" xfId="47944"/>
    <cellStyle name="Обычный 3 6 4 2 4 3" xfId="28039"/>
    <cellStyle name="Обычный 3 6 4 2 4 3 2" xfId="57894"/>
    <cellStyle name="Обычный 3 6 4 2 4 4" xfId="37994"/>
    <cellStyle name="Обычный 3 6 4 2 5" xfId="11454"/>
    <cellStyle name="Обычный 3 6 4 2 5 2" xfId="41309"/>
    <cellStyle name="Обычный 3 6 4 2 6" xfId="21403"/>
    <cellStyle name="Обычный 3 6 4 2 6 2" xfId="51258"/>
    <cellStyle name="Обычный 3 6 4 2 7" xfId="31358"/>
    <cellStyle name="Обычный 3 6 4 3" xfId="1497"/>
    <cellStyle name="Обычный 3 6 4 3 2" xfId="5755"/>
    <cellStyle name="Обычный 3 6 4 3 2 2" xfId="15707"/>
    <cellStyle name="Обычный 3 6 4 3 2 2 2" xfId="45562"/>
    <cellStyle name="Обычный 3 6 4 3 2 3" xfId="25657"/>
    <cellStyle name="Обычный 3 6 4 3 2 3 2" xfId="55512"/>
    <cellStyle name="Обычный 3 6 4 3 2 4" xfId="35612"/>
    <cellStyle name="Обычный 3 6 4 3 3" xfId="8141"/>
    <cellStyle name="Обычный 3 6 4 3 3 2" xfId="18091"/>
    <cellStyle name="Обычный 3 6 4 3 3 2 2" xfId="47946"/>
    <cellStyle name="Обычный 3 6 4 3 3 3" xfId="28041"/>
    <cellStyle name="Обычный 3 6 4 3 3 3 2" xfId="57896"/>
    <cellStyle name="Обычный 3 6 4 3 3 4" xfId="37996"/>
    <cellStyle name="Обычный 3 6 4 3 4" xfId="11456"/>
    <cellStyle name="Обычный 3 6 4 3 4 2" xfId="41311"/>
    <cellStyle name="Обычный 3 6 4 3 5" xfId="21405"/>
    <cellStyle name="Обычный 3 6 4 3 5 2" xfId="51260"/>
    <cellStyle name="Обычный 3 6 4 3 6" xfId="31360"/>
    <cellStyle name="Обычный 3 6 4 4" xfId="3870"/>
    <cellStyle name="Обычный 3 6 4 4 2" xfId="13822"/>
    <cellStyle name="Обычный 3 6 4 4 2 2" xfId="43677"/>
    <cellStyle name="Обычный 3 6 4 4 3" xfId="23772"/>
    <cellStyle name="Обычный 3 6 4 4 3 2" xfId="53627"/>
    <cellStyle name="Обычный 3 6 4 4 4" xfId="33727"/>
    <cellStyle name="Обычный 3 6 4 5" xfId="8138"/>
    <cellStyle name="Обычный 3 6 4 5 2" xfId="18088"/>
    <cellStyle name="Обычный 3 6 4 5 2 2" xfId="47943"/>
    <cellStyle name="Обычный 3 6 4 5 3" xfId="28038"/>
    <cellStyle name="Обычный 3 6 4 5 3 2" xfId="57893"/>
    <cellStyle name="Обычный 3 6 4 5 4" xfId="37993"/>
    <cellStyle name="Обычный 3 6 4 6" xfId="11453"/>
    <cellStyle name="Обычный 3 6 4 6 2" xfId="41308"/>
    <cellStyle name="Обычный 3 6 4 7" xfId="21402"/>
    <cellStyle name="Обычный 3 6 4 7 2" xfId="51257"/>
    <cellStyle name="Обычный 3 6 4 8" xfId="31357"/>
    <cellStyle name="Обычный 3 6 5" xfId="1498"/>
    <cellStyle name="Обычный 3 6 5 2" xfId="1499"/>
    <cellStyle name="Обычный 3 6 5 2 2" xfId="1500"/>
    <cellStyle name="Обычный 3 6 5 2 2 2" xfId="5756"/>
    <cellStyle name="Обычный 3 6 5 2 2 2 2" xfId="15708"/>
    <cellStyle name="Обычный 3 6 5 2 2 2 2 2" xfId="45563"/>
    <cellStyle name="Обычный 3 6 5 2 2 2 3" xfId="25658"/>
    <cellStyle name="Обычный 3 6 5 2 2 2 3 2" xfId="55513"/>
    <cellStyle name="Обычный 3 6 5 2 2 2 4" xfId="35613"/>
    <cellStyle name="Обычный 3 6 5 2 2 3" xfId="8144"/>
    <cellStyle name="Обычный 3 6 5 2 2 3 2" xfId="18094"/>
    <cellStyle name="Обычный 3 6 5 2 2 3 2 2" xfId="47949"/>
    <cellStyle name="Обычный 3 6 5 2 2 3 3" xfId="28044"/>
    <cellStyle name="Обычный 3 6 5 2 2 3 3 2" xfId="57899"/>
    <cellStyle name="Обычный 3 6 5 2 2 3 4" xfId="37999"/>
    <cellStyle name="Обычный 3 6 5 2 2 4" xfId="11459"/>
    <cellStyle name="Обычный 3 6 5 2 2 4 2" xfId="41314"/>
    <cellStyle name="Обычный 3 6 5 2 2 5" xfId="21408"/>
    <cellStyle name="Обычный 3 6 5 2 2 5 2" xfId="51263"/>
    <cellStyle name="Обычный 3 6 5 2 2 6" xfId="31363"/>
    <cellStyle name="Обычный 3 6 5 2 3" xfId="4919"/>
    <cellStyle name="Обычный 3 6 5 2 3 2" xfId="14871"/>
    <cellStyle name="Обычный 3 6 5 2 3 2 2" xfId="44726"/>
    <cellStyle name="Обычный 3 6 5 2 3 3" xfId="24821"/>
    <cellStyle name="Обычный 3 6 5 2 3 3 2" xfId="54676"/>
    <cellStyle name="Обычный 3 6 5 2 3 4" xfId="34776"/>
    <cellStyle name="Обычный 3 6 5 2 4" xfId="8143"/>
    <cellStyle name="Обычный 3 6 5 2 4 2" xfId="18093"/>
    <cellStyle name="Обычный 3 6 5 2 4 2 2" xfId="47948"/>
    <cellStyle name="Обычный 3 6 5 2 4 3" xfId="28043"/>
    <cellStyle name="Обычный 3 6 5 2 4 3 2" xfId="57898"/>
    <cellStyle name="Обычный 3 6 5 2 4 4" xfId="37998"/>
    <cellStyle name="Обычный 3 6 5 2 5" xfId="11458"/>
    <cellStyle name="Обычный 3 6 5 2 5 2" xfId="41313"/>
    <cellStyle name="Обычный 3 6 5 2 6" xfId="21407"/>
    <cellStyle name="Обычный 3 6 5 2 6 2" xfId="51262"/>
    <cellStyle name="Обычный 3 6 5 2 7" xfId="31362"/>
    <cellStyle name="Обычный 3 6 5 3" xfId="1501"/>
    <cellStyle name="Обычный 3 6 5 3 2" xfId="5757"/>
    <cellStyle name="Обычный 3 6 5 3 2 2" xfId="15709"/>
    <cellStyle name="Обычный 3 6 5 3 2 2 2" xfId="45564"/>
    <cellStyle name="Обычный 3 6 5 3 2 3" xfId="25659"/>
    <cellStyle name="Обычный 3 6 5 3 2 3 2" xfId="55514"/>
    <cellStyle name="Обычный 3 6 5 3 2 4" xfId="35614"/>
    <cellStyle name="Обычный 3 6 5 3 3" xfId="8145"/>
    <cellStyle name="Обычный 3 6 5 3 3 2" xfId="18095"/>
    <cellStyle name="Обычный 3 6 5 3 3 2 2" xfId="47950"/>
    <cellStyle name="Обычный 3 6 5 3 3 3" xfId="28045"/>
    <cellStyle name="Обычный 3 6 5 3 3 3 2" xfId="57900"/>
    <cellStyle name="Обычный 3 6 5 3 3 4" xfId="38000"/>
    <cellStyle name="Обычный 3 6 5 3 4" xfId="11460"/>
    <cellStyle name="Обычный 3 6 5 3 4 2" xfId="41315"/>
    <cellStyle name="Обычный 3 6 5 3 5" xfId="21409"/>
    <cellStyle name="Обычный 3 6 5 3 5 2" xfId="51264"/>
    <cellStyle name="Обычный 3 6 5 3 6" xfId="31364"/>
    <cellStyle name="Обычный 3 6 5 4" xfId="4096"/>
    <cellStyle name="Обычный 3 6 5 4 2" xfId="14048"/>
    <cellStyle name="Обычный 3 6 5 4 2 2" xfId="43903"/>
    <cellStyle name="Обычный 3 6 5 4 3" xfId="23998"/>
    <cellStyle name="Обычный 3 6 5 4 3 2" xfId="53853"/>
    <cellStyle name="Обычный 3 6 5 4 4" xfId="33953"/>
    <cellStyle name="Обычный 3 6 5 5" xfId="8142"/>
    <cellStyle name="Обычный 3 6 5 5 2" xfId="18092"/>
    <cellStyle name="Обычный 3 6 5 5 2 2" xfId="47947"/>
    <cellStyle name="Обычный 3 6 5 5 3" xfId="28042"/>
    <cellStyle name="Обычный 3 6 5 5 3 2" xfId="57897"/>
    <cellStyle name="Обычный 3 6 5 5 4" xfId="37997"/>
    <cellStyle name="Обычный 3 6 5 6" xfId="11457"/>
    <cellStyle name="Обычный 3 6 5 6 2" xfId="41312"/>
    <cellStyle name="Обычный 3 6 5 7" xfId="21406"/>
    <cellStyle name="Обычный 3 6 5 7 2" xfId="51261"/>
    <cellStyle name="Обычный 3 6 5 8" xfId="31361"/>
    <cellStyle name="Обычный 3 6 6" xfId="1502"/>
    <cellStyle name="Обычный 3 6 6 2" xfId="1503"/>
    <cellStyle name="Обычный 3 6 6 2 2" xfId="1504"/>
    <cellStyle name="Обычный 3 6 6 2 2 2" xfId="5758"/>
    <cellStyle name="Обычный 3 6 6 2 2 2 2" xfId="15710"/>
    <cellStyle name="Обычный 3 6 6 2 2 2 2 2" xfId="45565"/>
    <cellStyle name="Обычный 3 6 6 2 2 2 3" xfId="25660"/>
    <cellStyle name="Обычный 3 6 6 2 2 2 3 2" xfId="55515"/>
    <cellStyle name="Обычный 3 6 6 2 2 2 4" xfId="35615"/>
    <cellStyle name="Обычный 3 6 6 2 2 3" xfId="8148"/>
    <cellStyle name="Обычный 3 6 6 2 2 3 2" xfId="18098"/>
    <cellStyle name="Обычный 3 6 6 2 2 3 2 2" xfId="47953"/>
    <cellStyle name="Обычный 3 6 6 2 2 3 3" xfId="28048"/>
    <cellStyle name="Обычный 3 6 6 2 2 3 3 2" xfId="57903"/>
    <cellStyle name="Обычный 3 6 6 2 2 3 4" xfId="38003"/>
    <cellStyle name="Обычный 3 6 6 2 2 4" xfId="11463"/>
    <cellStyle name="Обычный 3 6 6 2 2 4 2" xfId="41318"/>
    <cellStyle name="Обычный 3 6 6 2 2 5" xfId="21412"/>
    <cellStyle name="Обычный 3 6 6 2 2 5 2" xfId="51267"/>
    <cellStyle name="Обычный 3 6 6 2 2 6" xfId="31367"/>
    <cellStyle name="Обычный 3 6 6 2 3" xfId="5006"/>
    <cellStyle name="Обычный 3 6 6 2 3 2" xfId="14958"/>
    <cellStyle name="Обычный 3 6 6 2 3 2 2" xfId="44813"/>
    <cellStyle name="Обычный 3 6 6 2 3 3" xfId="24908"/>
    <cellStyle name="Обычный 3 6 6 2 3 3 2" xfId="54763"/>
    <cellStyle name="Обычный 3 6 6 2 3 4" xfId="34863"/>
    <cellStyle name="Обычный 3 6 6 2 4" xfId="8147"/>
    <cellStyle name="Обычный 3 6 6 2 4 2" xfId="18097"/>
    <cellStyle name="Обычный 3 6 6 2 4 2 2" xfId="47952"/>
    <cellStyle name="Обычный 3 6 6 2 4 3" xfId="28047"/>
    <cellStyle name="Обычный 3 6 6 2 4 3 2" xfId="57902"/>
    <cellStyle name="Обычный 3 6 6 2 4 4" xfId="38002"/>
    <cellStyle name="Обычный 3 6 6 2 5" xfId="11462"/>
    <cellStyle name="Обычный 3 6 6 2 5 2" xfId="41317"/>
    <cellStyle name="Обычный 3 6 6 2 6" xfId="21411"/>
    <cellStyle name="Обычный 3 6 6 2 6 2" xfId="51266"/>
    <cellStyle name="Обычный 3 6 6 2 7" xfId="31366"/>
    <cellStyle name="Обычный 3 6 6 3" xfId="1505"/>
    <cellStyle name="Обычный 3 6 6 3 2" xfId="5759"/>
    <cellStyle name="Обычный 3 6 6 3 2 2" xfId="15711"/>
    <cellStyle name="Обычный 3 6 6 3 2 2 2" xfId="45566"/>
    <cellStyle name="Обычный 3 6 6 3 2 3" xfId="25661"/>
    <cellStyle name="Обычный 3 6 6 3 2 3 2" xfId="55516"/>
    <cellStyle name="Обычный 3 6 6 3 2 4" xfId="35616"/>
    <cellStyle name="Обычный 3 6 6 3 3" xfId="8149"/>
    <cellStyle name="Обычный 3 6 6 3 3 2" xfId="18099"/>
    <cellStyle name="Обычный 3 6 6 3 3 2 2" xfId="47954"/>
    <cellStyle name="Обычный 3 6 6 3 3 3" xfId="28049"/>
    <cellStyle name="Обычный 3 6 6 3 3 3 2" xfId="57904"/>
    <cellStyle name="Обычный 3 6 6 3 3 4" xfId="38004"/>
    <cellStyle name="Обычный 3 6 6 3 4" xfId="11464"/>
    <cellStyle name="Обычный 3 6 6 3 4 2" xfId="41319"/>
    <cellStyle name="Обычный 3 6 6 3 5" xfId="21413"/>
    <cellStyle name="Обычный 3 6 6 3 5 2" xfId="51268"/>
    <cellStyle name="Обычный 3 6 6 3 6" xfId="31368"/>
    <cellStyle name="Обычный 3 6 6 4" xfId="4183"/>
    <cellStyle name="Обычный 3 6 6 4 2" xfId="14135"/>
    <cellStyle name="Обычный 3 6 6 4 2 2" xfId="43990"/>
    <cellStyle name="Обычный 3 6 6 4 3" xfId="24085"/>
    <cellStyle name="Обычный 3 6 6 4 3 2" xfId="53940"/>
    <cellStyle name="Обычный 3 6 6 4 4" xfId="34040"/>
    <cellStyle name="Обычный 3 6 6 5" xfId="8146"/>
    <cellStyle name="Обычный 3 6 6 5 2" xfId="18096"/>
    <cellStyle name="Обычный 3 6 6 5 2 2" xfId="47951"/>
    <cellStyle name="Обычный 3 6 6 5 3" xfId="28046"/>
    <cellStyle name="Обычный 3 6 6 5 3 2" xfId="57901"/>
    <cellStyle name="Обычный 3 6 6 5 4" xfId="38001"/>
    <cellStyle name="Обычный 3 6 6 6" xfId="11461"/>
    <cellStyle name="Обычный 3 6 6 6 2" xfId="41316"/>
    <cellStyle name="Обычный 3 6 6 7" xfId="21410"/>
    <cellStyle name="Обычный 3 6 6 7 2" xfId="51265"/>
    <cellStyle name="Обычный 3 6 6 8" xfId="31365"/>
    <cellStyle name="Обычный 3 6 7" xfId="1506"/>
    <cellStyle name="Обычный 3 6 7 2" xfId="1507"/>
    <cellStyle name="Обычный 3 6 7 2 2" xfId="5760"/>
    <cellStyle name="Обычный 3 6 7 2 2 2" xfId="15712"/>
    <cellStyle name="Обычный 3 6 7 2 2 2 2" xfId="45567"/>
    <cellStyle name="Обычный 3 6 7 2 2 3" xfId="25662"/>
    <cellStyle name="Обычный 3 6 7 2 2 3 2" xfId="55517"/>
    <cellStyle name="Обычный 3 6 7 2 2 4" xfId="35617"/>
    <cellStyle name="Обычный 3 6 7 2 3" xfId="8151"/>
    <cellStyle name="Обычный 3 6 7 2 3 2" xfId="18101"/>
    <cellStyle name="Обычный 3 6 7 2 3 2 2" xfId="47956"/>
    <cellStyle name="Обычный 3 6 7 2 3 3" xfId="28051"/>
    <cellStyle name="Обычный 3 6 7 2 3 3 2" xfId="57906"/>
    <cellStyle name="Обычный 3 6 7 2 3 4" xfId="38006"/>
    <cellStyle name="Обычный 3 6 7 2 4" xfId="11466"/>
    <cellStyle name="Обычный 3 6 7 2 4 2" xfId="41321"/>
    <cellStyle name="Обычный 3 6 7 2 5" xfId="21415"/>
    <cellStyle name="Обычный 3 6 7 2 5 2" xfId="51270"/>
    <cellStyle name="Обычный 3 6 7 2 6" xfId="31370"/>
    <cellStyle name="Обычный 3 6 7 3" xfId="4277"/>
    <cellStyle name="Обычный 3 6 7 3 2" xfId="14229"/>
    <cellStyle name="Обычный 3 6 7 3 2 2" xfId="44084"/>
    <cellStyle name="Обычный 3 6 7 3 3" xfId="24179"/>
    <cellStyle name="Обычный 3 6 7 3 3 2" xfId="54034"/>
    <cellStyle name="Обычный 3 6 7 3 4" xfId="34134"/>
    <cellStyle name="Обычный 3 6 7 4" xfId="8150"/>
    <cellStyle name="Обычный 3 6 7 4 2" xfId="18100"/>
    <cellStyle name="Обычный 3 6 7 4 2 2" xfId="47955"/>
    <cellStyle name="Обычный 3 6 7 4 3" xfId="28050"/>
    <cellStyle name="Обычный 3 6 7 4 3 2" xfId="57905"/>
    <cellStyle name="Обычный 3 6 7 4 4" xfId="38005"/>
    <cellStyle name="Обычный 3 6 7 5" xfId="11465"/>
    <cellStyle name="Обычный 3 6 7 5 2" xfId="41320"/>
    <cellStyle name="Обычный 3 6 7 6" xfId="21414"/>
    <cellStyle name="Обычный 3 6 7 6 2" xfId="51269"/>
    <cellStyle name="Обычный 3 6 7 7" xfId="31369"/>
    <cellStyle name="Обычный 3 6 8" xfId="1508"/>
    <cellStyle name="Обычный 3 6 8 2" xfId="5761"/>
    <cellStyle name="Обычный 3 6 8 2 2" xfId="15713"/>
    <cellStyle name="Обычный 3 6 8 2 2 2" xfId="45568"/>
    <cellStyle name="Обычный 3 6 8 2 3" xfId="25663"/>
    <cellStyle name="Обычный 3 6 8 2 3 2" xfId="55518"/>
    <cellStyle name="Обычный 3 6 8 2 4" xfId="35618"/>
    <cellStyle name="Обычный 3 6 8 3" xfId="8152"/>
    <cellStyle name="Обычный 3 6 8 3 2" xfId="18102"/>
    <cellStyle name="Обычный 3 6 8 3 2 2" xfId="47957"/>
    <cellStyle name="Обычный 3 6 8 3 3" xfId="28052"/>
    <cellStyle name="Обычный 3 6 8 3 3 2" xfId="57907"/>
    <cellStyle name="Обычный 3 6 8 3 4" xfId="38007"/>
    <cellStyle name="Обычный 3 6 8 4" xfId="11467"/>
    <cellStyle name="Обычный 3 6 8 4 2" xfId="41322"/>
    <cellStyle name="Обычный 3 6 8 5" xfId="21416"/>
    <cellStyle name="Обычный 3 6 8 5 2" xfId="51271"/>
    <cellStyle name="Обычный 3 6 8 6" xfId="31371"/>
    <cellStyle name="Обычный 3 6 9" xfId="3454"/>
    <cellStyle name="Обычный 3 6 9 2" xfId="13406"/>
    <cellStyle name="Обычный 3 6 9 2 2" xfId="43261"/>
    <cellStyle name="Обычный 3 6 9 3" xfId="23356"/>
    <cellStyle name="Обычный 3 6 9 3 2" xfId="53211"/>
    <cellStyle name="Обычный 3 6 9 4" xfId="33311"/>
    <cellStyle name="Обычный 3 7" xfId="1509"/>
    <cellStyle name="Обычный 3 7 10" xfId="8153"/>
    <cellStyle name="Обычный 3 7 10 2" xfId="18103"/>
    <cellStyle name="Обычный 3 7 10 2 2" xfId="47958"/>
    <cellStyle name="Обычный 3 7 10 3" xfId="28053"/>
    <cellStyle name="Обычный 3 7 10 3 2" xfId="57908"/>
    <cellStyle name="Обычный 3 7 10 4" xfId="38008"/>
    <cellStyle name="Обычный 3 7 11" xfId="11468"/>
    <cellStyle name="Обычный 3 7 11 2" xfId="41323"/>
    <cellStyle name="Обычный 3 7 12" xfId="21417"/>
    <cellStyle name="Обычный 3 7 12 2" xfId="51272"/>
    <cellStyle name="Обычный 3 7 13" xfId="31372"/>
    <cellStyle name="Обычный 3 7 2" xfId="1510"/>
    <cellStyle name="Обычный 3 7 2 2" xfId="1511"/>
    <cellStyle name="Обычный 3 7 2 2 2" xfId="1512"/>
    <cellStyle name="Обычный 3 7 2 2 2 2" xfId="1513"/>
    <cellStyle name="Обычный 3 7 2 2 2 2 2" xfId="5762"/>
    <cellStyle name="Обычный 3 7 2 2 2 2 2 2" xfId="15714"/>
    <cellStyle name="Обычный 3 7 2 2 2 2 2 2 2" xfId="45569"/>
    <cellStyle name="Обычный 3 7 2 2 2 2 2 3" xfId="25664"/>
    <cellStyle name="Обычный 3 7 2 2 2 2 2 3 2" xfId="55519"/>
    <cellStyle name="Обычный 3 7 2 2 2 2 2 4" xfId="35619"/>
    <cellStyle name="Обычный 3 7 2 2 2 2 3" xfId="8157"/>
    <cellStyle name="Обычный 3 7 2 2 2 2 3 2" xfId="18107"/>
    <cellStyle name="Обычный 3 7 2 2 2 2 3 2 2" xfId="47962"/>
    <cellStyle name="Обычный 3 7 2 2 2 2 3 3" xfId="28057"/>
    <cellStyle name="Обычный 3 7 2 2 2 2 3 3 2" xfId="57912"/>
    <cellStyle name="Обычный 3 7 2 2 2 2 3 4" xfId="38012"/>
    <cellStyle name="Обычный 3 7 2 2 2 2 4" xfId="11472"/>
    <cellStyle name="Обычный 3 7 2 2 2 2 4 2" xfId="41327"/>
    <cellStyle name="Обычный 3 7 2 2 2 2 5" xfId="21421"/>
    <cellStyle name="Обычный 3 7 2 2 2 2 5 2" xfId="51276"/>
    <cellStyle name="Обычный 3 7 2 2 2 2 6" xfId="31376"/>
    <cellStyle name="Обычный 3 7 2 2 2 3" xfId="4697"/>
    <cellStyle name="Обычный 3 7 2 2 2 3 2" xfId="14649"/>
    <cellStyle name="Обычный 3 7 2 2 2 3 2 2" xfId="44504"/>
    <cellStyle name="Обычный 3 7 2 2 2 3 3" xfId="24599"/>
    <cellStyle name="Обычный 3 7 2 2 2 3 3 2" xfId="54454"/>
    <cellStyle name="Обычный 3 7 2 2 2 3 4" xfId="34554"/>
    <cellStyle name="Обычный 3 7 2 2 2 4" xfId="8156"/>
    <cellStyle name="Обычный 3 7 2 2 2 4 2" xfId="18106"/>
    <cellStyle name="Обычный 3 7 2 2 2 4 2 2" xfId="47961"/>
    <cellStyle name="Обычный 3 7 2 2 2 4 3" xfId="28056"/>
    <cellStyle name="Обычный 3 7 2 2 2 4 3 2" xfId="57911"/>
    <cellStyle name="Обычный 3 7 2 2 2 4 4" xfId="38011"/>
    <cellStyle name="Обычный 3 7 2 2 2 5" xfId="11471"/>
    <cellStyle name="Обычный 3 7 2 2 2 5 2" xfId="41326"/>
    <cellStyle name="Обычный 3 7 2 2 2 6" xfId="21420"/>
    <cellStyle name="Обычный 3 7 2 2 2 6 2" xfId="51275"/>
    <cellStyle name="Обычный 3 7 2 2 2 7" xfId="31375"/>
    <cellStyle name="Обычный 3 7 2 2 3" xfId="1514"/>
    <cellStyle name="Обычный 3 7 2 2 3 2" xfId="5763"/>
    <cellStyle name="Обычный 3 7 2 2 3 2 2" xfId="15715"/>
    <cellStyle name="Обычный 3 7 2 2 3 2 2 2" xfId="45570"/>
    <cellStyle name="Обычный 3 7 2 2 3 2 3" xfId="25665"/>
    <cellStyle name="Обычный 3 7 2 2 3 2 3 2" xfId="55520"/>
    <cellStyle name="Обычный 3 7 2 2 3 2 4" xfId="35620"/>
    <cellStyle name="Обычный 3 7 2 2 3 3" xfId="8158"/>
    <cellStyle name="Обычный 3 7 2 2 3 3 2" xfId="18108"/>
    <cellStyle name="Обычный 3 7 2 2 3 3 2 2" xfId="47963"/>
    <cellStyle name="Обычный 3 7 2 2 3 3 3" xfId="28058"/>
    <cellStyle name="Обычный 3 7 2 2 3 3 3 2" xfId="57913"/>
    <cellStyle name="Обычный 3 7 2 2 3 3 4" xfId="38013"/>
    <cellStyle name="Обычный 3 7 2 2 3 4" xfId="11473"/>
    <cellStyle name="Обычный 3 7 2 2 3 4 2" xfId="41328"/>
    <cellStyle name="Обычный 3 7 2 2 3 5" xfId="21422"/>
    <cellStyle name="Обычный 3 7 2 2 3 5 2" xfId="51277"/>
    <cellStyle name="Обычный 3 7 2 2 3 6" xfId="31377"/>
    <cellStyle name="Обычный 3 7 2 2 4" xfId="3874"/>
    <cellStyle name="Обычный 3 7 2 2 4 2" xfId="13826"/>
    <cellStyle name="Обычный 3 7 2 2 4 2 2" xfId="43681"/>
    <cellStyle name="Обычный 3 7 2 2 4 3" xfId="23776"/>
    <cellStyle name="Обычный 3 7 2 2 4 3 2" xfId="53631"/>
    <cellStyle name="Обычный 3 7 2 2 4 4" xfId="33731"/>
    <cellStyle name="Обычный 3 7 2 2 5" xfId="8155"/>
    <cellStyle name="Обычный 3 7 2 2 5 2" xfId="18105"/>
    <cellStyle name="Обычный 3 7 2 2 5 2 2" xfId="47960"/>
    <cellStyle name="Обычный 3 7 2 2 5 3" xfId="28055"/>
    <cellStyle name="Обычный 3 7 2 2 5 3 2" xfId="57910"/>
    <cellStyle name="Обычный 3 7 2 2 5 4" xfId="38010"/>
    <cellStyle name="Обычный 3 7 2 2 6" xfId="11470"/>
    <cellStyle name="Обычный 3 7 2 2 6 2" xfId="41325"/>
    <cellStyle name="Обычный 3 7 2 2 7" xfId="21419"/>
    <cellStyle name="Обычный 3 7 2 2 7 2" xfId="51274"/>
    <cellStyle name="Обычный 3 7 2 2 8" xfId="31374"/>
    <cellStyle name="Обычный 3 7 2 3" xfId="1515"/>
    <cellStyle name="Обычный 3 7 2 3 2" xfId="1516"/>
    <cellStyle name="Обычный 3 7 2 3 2 2" xfId="5764"/>
    <cellStyle name="Обычный 3 7 2 3 2 2 2" xfId="15716"/>
    <cellStyle name="Обычный 3 7 2 3 2 2 2 2" xfId="45571"/>
    <cellStyle name="Обычный 3 7 2 3 2 2 3" xfId="25666"/>
    <cellStyle name="Обычный 3 7 2 3 2 2 3 2" xfId="55521"/>
    <cellStyle name="Обычный 3 7 2 3 2 2 4" xfId="35621"/>
    <cellStyle name="Обычный 3 7 2 3 2 3" xfId="8160"/>
    <cellStyle name="Обычный 3 7 2 3 2 3 2" xfId="18110"/>
    <cellStyle name="Обычный 3 7 2 3 2 3 2 2" xfId="47965"/>
    <cellStyle name="Обычный 3 7 2 3 2 3 3" xfId="28060"/>
    <cellStyle name="Обычный 3 7 2 3 2 3 3 2" xfId="57915"/>
    <cellStyle name="Обычный 3 7 2 3 2 3 4" xfId="38015"/>
    <cellStyle name="Обычный 3 7 2 3 2 4" xfId="11475"/>
    <cellStyle name="Обычный 3 7 2 3 2 4 2" xfId="41330"/>
    <cellStyle name="Обычный 3 7 2 3 2 5" xfId="21424"/>
    <cellStyle name="Обычный 3 7 2 3 2 5 2" xfId="51279"/>
    <cellStyle name="Обычный 3 7 2 3 2 6" xfId="31379"/>
    <cellStyle name="Обычный 3 7 2 3 3" xfId="4428"/>
    <cellStyle name="Обычный 3 7 2 3 3 2" xfId="14380"/>
    <cellStyle name="Обычный 3 7 2 3 3 2 2" xfId="44235"/>
    <cellStyle name="Обычный 3 7 2 3 3 3" xfId="24330"/>
    <cellStyle name="Обычный 3 7 2 3 3 3 2" xfId="54185"/>
    <cellStyle name="Обычный 3 7 2 3 3 4" xfId="34285"/>
    <cellStyle name="Обычный 3 7 2 3 4" xfId="8159"/>
    <cellStyle name="Обычный 3 7 2 3 4 2" xfId="18109"/>
    <cellStyle name="Обычный 3 7 2 3 4 2 2" xfId="47964"/>
    <cellStyle name="Обычный 3 7 2 3 4 3" xfId="28059"/>
    <cellStyle name="Обычный 3 7 2 3 4 3 2" xfId="57914"/>
    <cellStyle name="Обычный 3 7 2 3 4 4" xfId="38014"/>
    <cellStyle name="Обычный 3 7 2 3 5" xfId="11474"/>
    <cellStyle name="Обычный 3 7 2 3 5 2" xfId="41329"/>
    <cellStyle name="Обычный 3 7 2 3 6" xfId="21423"/>
    <cellStyle name="Обычный 3 7 2 3 6 2" xfId="51278"/>
    <cellStyle name="Обычный 3 7 2 3 7" xfId="31378"/>
    <cellStyle name="Обычный 3 7 2 4" xfId="1517"/>
    <cellStyle name="Обычный 3 7 2 4 2" xfId="5765"/>
    <cellStyle name="Обычный 3 7 2 4 2 2" xfId="15717"/>
    <cellStyle name="Обычный 3 7 2 4 2 2 2" xfId="45572"/>
    <cellStyle name="Обычный 3 7 2 4 2 3" xfId="25667"/>
    <cellStyle name="Обычный 3 7 2 4 2 3 2" xfId="55522"/>
    <cellStyle name="Обычный 3 7 2 4 2 4" xfId="35622"/>
    <cellStyle name="Обычный 3 7 2 4 3" xfId="8161"/>
    <cellStyle name="Обычный 3 7 2 4 3 2" xfId="18111"/>
    <cellStyle name="Обычный 3 7 2 4 3 2 2" xfId="47966"/>
    <cellStyle name="Обычный 3 7 2 4 3 3" xfId="28061"/>
    <cellStyle name="Обычный 3 7 2 4 3 3 2" xfId="57916"/>
    <cellStyle name="Обычный 3 7 2 4 3 4" xfId="38016"/>
    <cellStyle name="Обычный 3 7 2 4 4" xfId="11476"/>
    <cellStyle name="Обычный 3 7 2 4 4 2" xfId="41331"/>
    <cellStyle name="Обычный 3 7 2 4 5" xfId="21425"/>
    <cellStyle name="Обычный 3 7 2 4 5 2" xfId="51280"/>
    <cellStyle name="Обычный 3 7 2 4 6" xfId="31380"/>
    <cellStyle name="Обычный 3 7 2 5" xfId="3605"/>
    <cellStyle name="Обычный 3 7 2 5 2" xfId="13557"/>
    <cellStyle name="Обычный 3 7 2 5 2 2" xfId="43412"/>
    <cellStyle name="Обычный 3 7 2 5 3" xfId="23507"/>
    <cellStyle name="Обычный 3 7 2 5 3 2" xfId="53362"/>
    <cellStyle name="Обычный 3 7 2 5 4" xfId="33462"/>
    <cellStyle name="Обычный 3 7 2 6" xfId="8154"/>
    <cellStyle name="Обычный 3 7 2 6 2" xfId="18104"/>
    <cellStyle name="Обычный 3 7 2 6 2 2" xfId="47959"/>
    <cellStyle name="Обычный 3 7 2 6 3" xfId="28054"/>
    <cellStyle name="Обычный 3 7 2 6 3 2" xfId="57909"/>
    <cellStyle name="Обычный 3 7 2 6 4" xfId="38009"/>
    <cellStyle name="Обычный 3 7 2 7" xfId="11469"/>
    <cellStyle name="Обычный 3 7 2 7 2" xfId="41324"/>
    <cellStyle name="Обычный 3 7 2 8" xfId="21418"/>
    <cellStyle name="Обычный 3 7 2 8 2" xfId="51273"/>
    <cellStyle name="Обычный 3 7 2 9" xfId="31373"/>
    <cellStyle name="Обычный 3 7 3" xfId="1518"/>
    <cellStyle name="Обычный 3 7 3 2" xfId="1519"/>
    <cellStyle name="Обычный 3 7 3 2 2" xfId="1520"/>
    <cellStyle name="Обычный 3 7 3 2 2 2" xfId="1521"/>
    <cellStyle name="Обычный 3 7 3 2 2 2 2" xfId="5766"/>
    <cellStyle name="Обычный 3 7 3 2 2 2 2 2" xfId="15718"/>
    <cellStyle name="Обычный 3 7 3 2 2 2 2 2 2" xfId="45573"/>
    <cellStyle name="Обычный 3 7 3 2 2 2 2 3" xfId="25668"/>
    <cellStyle name="Обычный 3 7 3 2 2 2 2 3 2" xfId="55523"/>
    <cellStyle name="Обычный 3 7 3 2 2 2 2 4" xfId="35623"/>
    <cellStyle name="Обычный 3 7 3 2 2 2 3" xfId="8165"/>
    <cellStyle name="Обычный 3 7 3 2 2 2 3 2" xfId="18115"/>
    <cellStyle name="Обычный 3 7 3 2 2 2 3 2 2" xfId="47970"/>
    <cellStyle name="Обычный 3 7 3 2 2 2 3 3" xfId="28065"/>
    <cellStyle name="Обычный 3 7 3 2 2 2 3 3 2" xfId="57920"/>
    <cellStyle name="Обычный 3 7 3 2 2 2 3 4" xfId="38020"/>
    <cellStyle name="Обычный 3 7 3 2 2 2 4" xfId="11480"/>
    <cellStyle name="Обычный 3 7 3 2 2 2 4 2" xfId="41335"/>
    <cellStyle name="Обычный 3 7 3 2 2 2 5" xfId="21429"/>
    <cellStyle name="Обычный 3 7 3 2 2 2 5 2" xfId="51284"/>
    <cellStyle name="Обычный 3 7 3 2 2 2 6" xfId="31384"/>
    <cellStyle name="Обычный 3 7 3 2 2 3" xfId="4698"/>
    <cellStyle name="Обычный 3 7 3 2 2 3 2" xfId="14650"/>
    <cellStyle name="Обычный 3 7 3 2 2 3 2 2" xfId="44505"/>
    <cellStyle name="Обычный 3 7 3 2 2 3 3" xfId="24600"/>
    <cellStyle name="Обычный 3 7 3 2 2 3 3 2" xfId="54455"/>
    <cellStyle name="Обычный 3 7 3 2 2 3 4" xfId="34555"/>
    <cellStyle name="Обычный 3 7 3 2 2 4" xfId="8164"/>
    <cellStyle name="Обычный 3 7 3 2 2 4 2" xfId="18114"/>
    <cellStyle name="Обычный 3 7 3 2 2 4 2 2" xfId="47969"/>
    <cellStyle name="Обычный 3 7 3 2 2 4 3" xfId="28064"/>
    <cellStyle name="Обычный 3 7 3 2 2 4 3 2" xfId="57919"/>
    <cellStyle name="Обычный 3 7 3 2 2 4 4" xfId="38019"/>
    <cellStyle name="Обычный 3 7 3 2 2 5" xfId="11479"/>
    <cellStyle name="Обычный 3 7 3 2 2 5 2" xfId="41334"/>
    <cellStyle name="Обычный 3 7 3 2 2 6" xfId="21428"/>
    <cellStyle name="Обычный 3 7 3 2 2 6 2" xfId="51283"/>
    <cellStyle name="Обычный 3 7 3 2 2 7" xfId="31383"/>
    <cellStyle name="Обычный 3 7 3 2 3" xfId="1522"/>
    <cellStyle name="Обычный 3 7 3 2 3 2" xfId="5767"/>
    <cellStyle name="Обычный 3 7 3 2 3 2 2" xfId="15719"/>
    <cellStyle name="Обычный 3 7 3 2 3 2 2 2" xfId="45574"/>
    <cellStyle name="Обычный 3 7 3 2 3 2 3" xfId="25669"/>
    <cellStyle name="Обычный 3 7 3 2 3 2 3 2" xfId="55524"/>
    <cellStyle name="Обычный 3 7 3 2 3 2 4" xfId="35624"/>
    <cellStyle name="Обычный 3 7 3 2 3 3" xfId="8166"/>
    <cellStyle name="Обычный 3 7 3 2 3 3 2" xfId="18116"/>
    <cellStyle name="Обычный 3 7 3 2 3 3 2 2" xfId="47971"/>
    <cellStyle name="Обычный 3 7 3 2 3 3 3" xfId="28066"/>
    <cellStyle name="Обычный 3 7 3 2 3 3 3 2" xfId="57921"/>
    <cellStyle name="Обычный 3 7 3 2 3 3 4" xfId="38021"/>
    <cellStyle name="Обычный 3 7 3 2 3 4" xfId="11481"/>
    <cellStyle name="Обычный 3 7 3 2 3 4 2" xfId="41336"/>
    <cellStyle name="Обычный 3 7 3 2 3 5" xfId="21430"/>
    <cellStyle name="Обычный 3 7 3 2 3 5 2" xfId="51285"/>
    <cellStyle name="Обычный 3 7 3 2 3 6" xfId="31385"/>
    <cellStyle name="Обычный 3 7 3 2 4" xfId="3875"/>
    <cellStyle name="Обычный 3 7 3 2 4 2" xfId="13827"/>
    <cellStyle name="Обычный 3 7 3 2 4 2 2" xfId="43682"/>
    <cellStyle name="Обычный 3 7 3 2 4 3" xfId="23777"/>
    <cellStyle name="Обычный 3 7 3 2 4 3 2" xfId="53632"/>
    <cellStyle name="Обычный 3 7 3 2 4 4" xfId="33732"/>
    <cellStyle name="Обычный 3 7 3 2 5" xfId="8163"/>
    <cellStyle name="Обычный 3 7 3 2 5 2" xfId="18113"/>
    <cellStyle name="Обычный 3 7 3 2 5 2 2" xfId="47968"/>
    <cellStyle name="Обычный 3 7 3 2 5 3" xfId="28063"/>
    <cellStyle name="Обычный 3 7 3 2 5 3 2" xfId="57918"/>
    <cellStyle name="Обычный 3 7 3 2 5 4" xfId="38018"/>
    <cellStyle name="Обычный 3 7 3 2 6" xfId="11478"/>
    <cellStyle name="Обычный 3 7 3 2 6 2" xfId="41333"/>
    <cellStyle name="Обычный 3 7 3 2 7" xfId="21427"/>
    <cellStyle name="Обычный 3 7 3 2 7 2" xfId="51282"/>
    <cellStyle name="Обычный 3 7 3 2 8" xfId="31382"/>
    <cellStyle name="Обычный 3 7 3 3" xfId="1523"/>
    <cellStyle name="Обычный 3 7 3 3 2" xfId="1524"/>
    <cellStyle name="Обычный 3 7 3 3 2 2" xfId="5768"/>
    <cellStyle name="Обычный 3 7 3 3 2 2 2" xfId="15720"/>
    <cellStyle name="Обычный 3 7 3 3 2 2 2 2" xfId="45575"/>
    <cellStyle name="Обычный 3 7 3 3 2 2 3" xfId="25670"/>
    <cellStyle name="Обычный 3 7 3 3 2 2 3 2" xfId="55525"/>
    <cellStyle name="Обычный 3 7 3 3 2 2 4" xfId="35625"/>
    <cellStyle name="Обычный 3 7 3 3 2 3" xfId="8168"/>
    <cellStyle name="Обычный 3 7 3 3 2 3 2" xfId="18118"/>
    <cellStyle name="Обычный 3 7 3 3 2 3 2 2" xfId="47973"/>
    <cellStyle name="Обычный 3 7 3 3 2 3 3" xfId="28068"/>
    <cellStyle name="Обычный 3 7 3 3 2 3 3 2" xfId="57923"/>
    <cellStyle name="Обычный 3 7 3 3 2 3 4" xfId="38023"/>
    <cellStyle name="Обычный 3 7 3 3 2 4" xfId="11483"/>
    <cellStyle name="Обычный 3 7 3 3 2 4 2" xfId="41338"/>
    <cellStyle name="Обычный 3 7 3 3 2 5" xfId="21432"/>
    <cellStyle name="Обычный 3 7 3 3 2 5 2" xfId="51287"/>
    <cellStyle name="Обычный 3 7 3 3 2 6" xfId="31387"/>
    <cellStyle name="Обычный 3 7 3 3 3" xfId="4515"/>
    <cellStyle name="Обычный 3 7 3 3 3 2" xfId="14467"/>
    <cellStyle name="Обычный 3 7 3 3 3 2 2" xfId="44322"/>
    <cellStyle name="Обычный 3 7 3 3 3 3" xfId="24417"/>
    <cellStyle name="Обычный 3 7 3 3 3 3 2" xfId="54272"/>
    <cellStyle name="Обычный 3 7 3 3 3 4" xfId="34372"/>
    <cellStyle name="Обычный 3 7 3 3 4" xfId="8167"/>
    <cellStyle name="Обычный 3 7 3 3 4 2" xfId="18117"/>
    <cellStyle name="Обычный 3 7 3 3 4 2 2" xfId="47972"/>
    <cellStyle name="Обычный 3 7 3 3 4 3" xfId="28067"/>
    <cellStyle name="Обычный 3 7 3 3 4 3 2" xfId="57922"/>
    <cellStyle name="Обычный 3 7 3 3 4 4" xfId="38022"/>
    <cellStyle name="Обычный 3 7 3 3 5" xfId="11482"/>
    <cellStyle name="Обычный 3 7 3 3 5 2" xfId="41337"/>
    <cellStyle name="Обычный 3 7 3 3 6" xfId="21431"/>
    <cellStyle name="Обычный 3 7 3 3 6 2" xfId="51286"/>
    <cellStyle name="Обычный 3 7 3 3 7" xfId="31386"/>
    <cellStyle name="Обычный 3 7 3 4" xfId="1525"/>
    <cellStyle name="Обычный 3 7 3 4 2" xfId="5769"/>
    <cellStyle name="Обычный 3 7 3 4 2 2" xfId="15721"/>
    <cellStyle name="Обычный 3 7 3 4 2 2 2" xfId="45576"/>
    <cellStyle name="Обычный 3 7 3 4 2 3" xfId="25671"/>
    <cellStyle name="Обычный 3 7 3 4 2 3 2" xfId="55526"/>
    <cellStyle name="Обычный 3 7 3 4 2 4" xfId="35626"/>
    <cellStyle name="Обычный 3 7 3 4 3" xfId="8169"/>
    <cellStyle name="Обычный 3 7 3 4 3 2" xfId="18119"/>
    <cellStyle name="Обычный 3 7 3 4 3 2 2" xfId="47974"/>
    <cellStyle name="Обычный 3 7 3 4 3 3" xfId="28069"/>
    <cellStyle name="Обычный 3 7 3 4 3 3 2" xfId="57924"/>
    <cellStyle name="Обычный 3 7 3 4 3 4" xfId="38024"/>
    <cellStyle name="Обычный 3 7 3 4 4" xfId="11484"/>
    <cellStyle name="Обычный 3 7 3 4 4 2" xfId="41339"/>
    <cellStyle name="Обычный 3 7 3 4 5" xfId="21433"/>
    <cellStyle name="Обычный 3 7 3 4 5 2" xfId="51288"/>
    <cellStyle name="Обычный 3 7 3 4 6" xfId="31388"/>
    <cellStyle name="Обычный 3 7 3 5" xfId="3692"/>
    <cellStyle name="Обычный 3 7 3 5 2" xfId="13644"/>
    <cellStyle name="Обычный 3 7 3 5 2 2" xfId="43499"/>
    <cellStyle name="Обычный 3 7 3 5 3" xfId="23594"/>
    <cellStyle name="Обычный 3 7 3 5 3 2" xfId="53449"/>
    <cellStyle name="Обычный 3 7 3 5 4" xfId="33549"/>
    <cellStyle name="Обычный 3 7 3 6" xfId="8162"/>
    <cellStyle name="Обычный 3 7 3 6 2" xfId="18112"/>
    <cellStyle name="Обычный 3 7 3 6 2 2" xfId="47967"/>
    <cellStyle name="Обычный 3 7 3 6 3" xfId="28062"/>
    <cellStyle name="Обычный 3 7 3 6 3 2" xfId="57917"/>
    <cellStyle name="Обычный 3 7 3 6 4" xfId="38017"/>
    <cellStyle name="Обычный 3 7 3 7" xfId="11477"/>
    <cellStyle name="Обычный 3 7 3 7 2" xfId="41332"/>
    <cellStyle name="Обычный 3 7 3 8" xfId="21426"/>
    <cellStyle name="Обычный 3 7 3 8 2" xfId="51281"/>
    <cellStyle name="Обычный 3 7 3 9" xfId="31381"/>
    <cellStyle name="Обычный 3 7 4" xfId="1526"/>
    <cellStyle name="Обычный 3 7 4 2" xfId="1527"/>
    <cellStyle name="Обычный 3 7 4 2 2" xfId="1528"/>
    <cellStyle name="Обычный 3 7 4 2 2 2" xfId="5770"/>
    <cellStyle name="Обычный 3 7 4 2 2 2 2" xfId="15722"/>
    <cellStyle name="Обычный 3 7 4 2 2 2 2 2" xfId="45577"/>
    <cellStyle name="Обычный 3 7 4 2 2 2 3" xfId="25672"/>
    <cellStyle name="Обычный 3 7 4 2 2 2 3 2" xfId="55527"/>
    <cellStyle name="Обычный 3 7 4 2 2 2 4" xfId="35627"/>
    <cellStyle name="Обычный 3 7 4 2 2 3" xfId="8172"/>
    <cellStyle name="Обычный 3 7 4 2 2 3 2" xfId="18122"/>
    <cellStyle name="Обычный 3 7 4 2 2 3 2 2" xfId="47977"/>
    <cellStyle name="Обычный 3 7 4 2 2 3 3" xfId="28072"/>
    <cellStyle name="Обычный 3 7 4 2 2 3 3 2" xfId="57927"/>
    <cellStyle name="Обычный 3 7 4 2 2 3 4" xfId="38027"/>
    <cellStyle name="Обычный 3 7 4 2 2 4" xfId="11487"/>
    <cellStyle name="Обычный 3 7 4 2 2 4 2" xfId="41342"/>
    <cellStyle name="Обычный 3 7 4 2 2 5" xfId="21436"/>
    <cellStyle name="Обычный 3 7 4 2 2 5 2" xfId="51291"/>
    <cellStyle name="Обычный 3 7 4 2 2 6" xfId="31391"/>
    <cellStyle name="Обычный 3 7 4 2 3" xfId="4696"/>
    <cellStyle name="Обычный 3 7 4 2 3 2" xfId="14648"/>
    <cellStyle name="Обычный 3 7 4 2 3 2 2" xfId="44503"/>
    <cellStyle name="Обычный 3 7 4 2 3 3" xfId="24598"/>
    <cellStyle name="Обычный 3 7 4 2 3 3 2" xfId="54453"/>
    <cellStyle name="Обычный 3 7 4 2 3 4" xfId="34553"/>
    <cellStyle name="Обычный 3 7 4 2 4" xfId="8171"/>
    <cellStyle name="Обычный 3 7 4 2 4 2" xfId="18121"/>
    <cellStyle name="Обычный 3 7 4 2 4 2 2" xfId="47976"/>
    <cellStyle name="Обычный 3 7 4 2 4 3" xfId="28071"/>
    <cellStyle name="Обычный 3 7 4 2 4 3 2" xfId="57926"/>
    <cellStyle name="Обычный 3 7 4 2 4 4" xfId="38026"/>
    <cellStyle name="Обычный 3 7 4 2 5" xfId="11486"/>
    <cellStyle name="Обычный 3 7 4 2 5 2" xfId="41341"/>
    <cellStyle name="Обычный 3 7 4 2 6" xfId="21435"/>
    <cellStyle name="Обычный 3 7 4 2 6 2" xfId="51290"/>
    <cellStyle name="Обычный 3 7 4 2 7" xfId="31390"/>
    <cellStyle name="Обычный 3 7 4 3" xfId="1529"/>
    <cellStyle name="Обычный 3 7 4 3 2" xfId="5771"/>
    <cellStyle name="Обычный 3 7 4 3 2 2" xfId="15723"/>
    <cellStyle name="Обычный 3 7 4 3 2 2 2" xfId="45578"/>
    <cellStyle name="Обычный 3 7 4 3 2 3" xfId="25673"/>
    <cellStyle name="Обычный 3 7 4 3 2 3 2" xfId="55528"/>
    <cellStyle name="Обычный 3 7 4 3 2 4" xfId="35628"/>
    <cellStyle name="Обычный 3 7 4 3 3" xfId="8173"/>
    <cellStyle name="Обычный 3 7 4 3 3 2" xfId="18123"/>
    <cellStyle name="Обычный 3 7 4 3 3 2 2" xfId="47978"/>
    <cellStyle name="Обычный 3 7 4 3 3 3" xfId="28073"/>
    <cellStyle name="Обычный 3 7 4 3 3 3 2" xfId="57928"/>
    <cellStyle name="Обычный 3 7 4 3 3 4" xfId="38028"/>
    <cellStyle name="Обычный 3 7 4 3 4" xfId="11488"/>
    <cellStyle name="Обычный 3 7 4 3 4 2" xfId="41343"/>
    <cellStyle name="Обычный 3 7 4 3 5" xfId="21437"/>
    <cellStyle name="Обычный 3 7 4 3 5 2" xfId="51292"/>
    <cellStyle name="Обычный 3 7 4 3 6" xfId="31392"/>
    <cellStyle name="Обычный 3 7 4 4" xfId="3873"/>
    <cellStyle name="Обычный 3 7 4 4 2" xfId="13825"/>
    <cellStyle name="Обычный 3 7 4 4 2 2" xfId="43680"/>
    <cellStyle name="Обычный 3 7 4 4 3" xfId="23775"/>
    <cellStyle name="Обычный 3 7 4 4 3 2" xfId="53630"/>
    <cellStyle name="Обычный 3 7 4 4 4" xfId="33730"/>
    <cellStyle name="Обычный 3 7 4 5" xfId="8170"/>
    <cellStyle name="Обычный 3 7 4 5 2" xfId="18120"/>
    <cellStyle name="Обычный 3 7 4 5 2 2" xfId="47975"/>
    <cellStyle name="Обычный 3 7 4 5 3" xfId="28070"/>
    <cellStyle name="Обычный 3 7 4 5 3 2" xfId="57925"/>
    <cellStyle name="Обычный 3 7 4 5 4" xfId="38025"/>
    <cellStyle name="Обычный 3 7 4 6" xfId="11485"/>
    <cellStyle name="Обычный 3 7 4 6 2" xfId="41340"/>
    <cellStyle name="Обычный 3 7 4 7" xfId="21434"/>
    <cellStyle name="Обычный 3 7 4 7 2" xfId="51289"/>
    <cellStyle name="Обычный 3 7 4 8" xfId="31389"/>
    <cellStyle name="Обычный 3 7 5" xfId="1530"/>
    <cellStyle name="Обычный 3 7 5 2" xfId="1531"/>
    <cellStyle name="Обычный 3 7 5 2 2" xfId="1532"/>
    <cellStyle name="Обычный 3 7 5 2 2 2" xfId="5772"/>
    <cellStyle name="Обычный 3 7 5 2 2 2 2" xfId="15724"/>
    <cellStyle name="Обычный 3 7 5 2 2 2 2 2" xfId="45579"/>
    <cellStyle name="Обычный 3 7 5 2 2 2 3" xfId="25674"/>
    <cellStyle name="Обычный 3 7 5 2 2 2 3 2" xfId="55529"/>
    <cellStyle name="Обычный 3 7 5 2 2 2 4" xfId="35629"/>
    <cellStyle name="Обычный 3 7 5 2 2 3" xfId="8176"/>
    <cellStyle name="Обычный 3 7 5 2 2 3 2" xfId="18126"/>
    <cellStyle name="Обычный 3 7 5 2 2 3 2 2" xfId="47981"/>
    <cellStyle name="Обычный 3 7 5 2 2 3 3" xfId="28076"/>
    <cellStyle name="Обычный 3 7 5 2 2 3 3 2" xfId="57931"/>
    <cellStyle name="Обычный 3 7 5 2 2 3 4" xfId="38031"/>
    <cellStyle name="Обычный 3 7 5 2 2 4" xfId="11491"/>
    <cellStyle name="Обычный 3 7 5 2 2 4 2" xfId="41346"/>
    <cellStyle name="Обычный 3 7 5 2 2 5" xfId="21440"/>
    <cellStyle name="Обычный 3 7 5 2 2 5 2" xfId="51295"/>
    <cellStyle name="Обычный 3 7 5 2 2 6" xfId="31395"/>
    <cellStyle name="Обычный 3 7 5 2 3" xfId="4920"/>
    <cellStyle name="Обычный 3 7 5 2 3 2" xfId="14872"/>
    <cellStyle name="Обычный 3 7 5 2 3 2 2" xfId="44727"/>
    <cellStyle name="Обычный 3 7 5 2 3 3" xfId="24822"/>
    <cellStyle name="Обычный 3 7 5 2 3 3 2" xfId="54677"/>
    <cellStyle name="Обычный 3 7 5 2 3 4" xfId="34777"/>
    <cellStyle name="Обычный 3 7 5 2 4" xfId="8175"/>
    <cellStyle name="Обычный 3 7 5 2 4 2" xfId="18125"/>
    <cellStyle name="Обычный 3 7 5 2 4 2 2" xfId="47980"/>
    <cellStyle name="Обычный 3 7 5 2 4 3" xfId="28075"/>
    <cellStyle name="Обычный 3 7 5 2 4 3 2" xfId="57930"/>
    <cellStyle name="Обычный 3 7 5 2 4 4" xfId="38030"/>
    <cellStyle name="Обычный 3 7 5 2 5" xfId="11490"/>
    <cellStyle name="Обычный 3 7 5 2 5 2" xfId="41345"/>
    <cellStyle name="Обычный 3 7 5 2 6" xfId="21439"/>
    <cellStyle name="Обычный 3 7 5 2 6 2" xfId="51294"/>
    <cellStyle name="Обычный 3 7 5 2 7" xfId="31394"/>
    <cellStyle name="Обычный 3 7 5 3" xfId="1533"/>
    <cellStyle name="Обычный 3 7 5 3 2" xfId="5773"/>
    <cellStyle name="Обычный 3 7 5 3 2 2" xfId="15725"/>
    <cellStyle name="Обычный 3 7 5 3 2 2 2" xfId="45580"/>
    <cellStyle name="Обычный 3 7 5 3 2 3" xfId="25675"/>
    <cellStyle name="Обычный 3 7 5 3 2 3 2" xfId="55530"/>
    <cellStyle name="Обычный 3 7 5 3 2 4" xfId="35630"/>
    <cellStyle name="Обычный 3 7 5 3 3" xfId="8177"/>
    <cellStyle name="Обычный 3 7 5 3 3 2" xfId="18127"/>
    <cellStyle name="Обычный 3 7 5 3 3 2 2" xfId="47982"/>
    <cellStyle name="Обычный 3 7 5 3 3 3" xfId="28077"/>
    <cellStyle name="Обычный 3 7 5 3 3 3 2" xfId="57932"/>
    <cellStyle name="Обычный 3 7 5 3 3 4" xfId="38032"/>
    <cellStyle name="Обычный 3 7 5 3 4" xfId="11492"/>
    <cellStyle name="Обычный 3 7 5 3 4 2" xfId="41347"/>
    <cellStyle name="Обычный 3 7 5 3 5" xfId="21441"/>
    <cellStyle name="Обычный 3 7 5 3 5 2" xfId="51296"/>
    <cellStyle name="Обычный 3 7 5 3 6" xfId="31396"/>
    <cellStyle name="Обычный 3 7 5 4" xfId="4097"/>
    <cellStyle name="Обычный 3 7 5 4 2" xfId="14049"/>
    <cellStyle name="Обычный 3 7 5 4 2 2" xfId="43904"/>
    <cellStyle name="Обычный 3 7 5 4 3" xfId="23999"/>
    <cellStyle name="Обычный 3 7 5 4 3 2" xfId="53854"/>
    <cellStyle name="Обычный 3 7 5 4 4" xfId="33954"/>
    <cellStyle name="Обычный 3 7 5 5" xfId="8174"/>
    <cellStyle name="Обычный 3 7 5 5 2" xfId="18124"/>
    <cellStyle name="Обычный 3 7 5 5 2 2" xfId="47979"/>
    <cellStyle name="Обычный 3 7 5 5 3" xfId="28074"/>
    <cellStyle name="Обычный 3 7 5 5 3 2" xfId="57929"/>
    <cellStyle name="Обычный 3 7 5 5 4" xfId="38029"/>
    <cellStyle name="Обычный 3 7 5 6" xfId="11489"/>
    <cellStyle name="Обычный 3 7 5 6 2" xfId="41344"/>
    <cellStyle name="Обычный 3 7 5 7" xfId="21438"/>
    <cellStyle name="Обычный 3 7 5 7 2" xfId="51293"/>
    <cellStyle name="Обычный 3 7 5 8" xfId="31393"/>
    <cellStyle name="Обычный 3 7 6" xfId="1534"/>
    <cellStyle name="Обычный 3 7 6 2" xfId="1535"/>
    <cellStyle name="Обычный 3 7 6 2 2" xfId="1536"/>
    <cellStyle name="Обычный 3 7 6 2 2 2" xfId="5774"/>
    <cellStyle name="Обычный 3 7 6 2 2 2 2" xfId="15726"/>
    <cellStyle name="Обычный 3 7 6 2 2 2 2 2" xfId="45581"/>
    <cellStyle name="Обычный 3 7 6 2 2 2 3" xfId="25676"/>
    <cellStyle name="Обычный 3 7 6 2 2 2 3 2" xfId="55531"/>
    <cellStyle name="Обычный 3 7 6 2 2 2 4" xfId="35631"/>
    <cellStyle name="Обычный 3 7 6 2 2 3" xfId="8180"/>
    <cellStyle name="Обычный 3 7 6 2 2 3 2" xfId="18130"/>
    <cellStyle name="Обычный 3 7 6 2 2 3 2 2" xfId="47985"/>
    <cellStyle name="Обычный 3 7 6 2 2 3 3" xfId="28080"/>
    <cellStyle name="Обычный 3 7 6 2 2 3 3 2" xfId="57935"/>
    <cellStyle name="Обычный 3 7 6 2 2 3 4" xfId="38035"/>
    <cellStyle name="Обычный 3 7 6 2 2 4" xfId="11495"/>
    <cellStyle name="Обычный 3 7 6 2 2 4 2" xfId="41350"/>
    <cellStyle name="Обычный 3 7 6 2 2 5" xfId="21444"/>
    <cellStyle name="Обычный 3 7 6 2 2 5 2" xfId="51299"/>
    <cellStyle name="Обычный 3 7 6 2 2 6" xfId="31399"/>
    <cellStyle name="Обычный 3 7 6 2 3" xfId="5007"/>
    <cellStyle name="Обычный 3 7 6 2 3 2" xfId="14959"/>
    <cellStyle name="Обычный 3 7 6 2 3 2 2" xfId="44814"/>
    <cellStyle name="Обычный 3 7 6 2 3 3" xfId="24909"/>
    <cellStyle name="Обычный 3 7 6 2 3 3 2" xfId="54764"/>
    <cellStyle name="Обычный 3 7 6 2 3 4" xfId="34864"/>
    <cellStyle name="Обычный 3 7 6 2 4" xfId="8179"/>
    <cellStyle name="Обычный 3 7 6 2 4 2" xfId="18129"/>
    <cellStyle name="Обычный 3 7 6 2 4 2 2" xfId="47984"/>
    <cellStyle name="Обычный 3 7 6 2 4 3" xfId="28079"/>
    <cellStyle name="Обычный 3 7 6 2 4 3 2" xfId="57934"/>
    <cellStyle name="Обычный 3 7 6 2 4 4" xfId="38034"/>
    <cellStyle name="Обычный 3 7 6 2 5" xfId="11494"/>
    <cellStyle name="Обычный 3 7 6 2 5 2" xfId="41349"/>
    <cellStyle name="Обычный 3 7 6 2 6" xfId="21443"/>
    <cellStyle name="Обычный 3 7 6 2 6 2" xfId="51298"/>
    <cellStyle name="Обычный 3 7 6 2 7" xfId="31398"/>
    <cellStyle name="Обычный 3 7 6 3" xfId="1537"/>
    <cellStyle name="Обычный 3 7 6 3 2" xfId="5775"/>
    <cellStyle name="Обычный 3 7 6 3 2 2" xfId="15727"/>
    <cellStyle name="Обычный 3 7 6 3 2 2 2" xfId="45582"/>
    <cellStyle name="Обычный 3 7 6 3 2 3" xfId="25677"/>
    <cellStyle name="Обычный 3 7 6 3 2 3 2" xfId="55532"/>
    <cellStyle name="Обычный 3 7 6 3 2 4" xfId="35632"/>
    <cellStyle name="Обычный 3 7 6 3 3" xfId="8181"/>
    <cellStyle name="Обычный 3 7 6 3 3 2" xfId="18131"/>
    <cellStyle name="Обычный 3 7 6 3 3 2 2" xfId="47986"/>
    <cellStyle name="Обычный 3 7 6 3 3 3" xfId="28081"/>
    <cellStyle name="Обычный 3 7 6 3 3 3 2" xfId="57936"/>
    <cellStyle name="Обычный 3 7 6 3 3 4" xfId="38036"/>
    <cellStyle name="Обычный 3 7 6 3 4" xfId="11496"/>
    <cellStyle name="Обычный 3 7 6 3 4 2" xfId="41351"/>
    <cellStyle name="Обычный 3 7 6 3 5" xfId="21445"/>
    <cellStyle name="Обычный 3 7 6 3 5 2" xfId="51300"/>
    <cellStyle name="Обычный 3 7 6 3 6" xfId="31400"/>
    <cellStyle name="Обычный 3 7 6 4" xfId="4184"/>
    <cellStyle name="Обычный 3 7 6 4 2" xfId="14136"/>
    <cellStyle name="Обычный 3 7 6 4 2 2" xfId="43991"/>
    <cellStyle name="Обычный 3 7 6 4 3" xfId="24086"/>
    <cellStyle name="Обычный 3 7 6 4 3 2" xfId="53941"/>
    <cellStyle name="Обычный 3 7 6 4 4" xfId="34041"/>
    <cellStyle name="Обычный 3 7 6 5" xfId="8178"/>
    <cellStyle name="Обычный 3 7 6 5 2" xfId="18128"/>
    <cellStyle name="Обычный 3 7 6 5 2 2" xfId="47983"/>
    <cellStyle name="Обычный 3 7 6 5 3" xfId="28078"/>
    <cellStyle name="Обычный 3 7 6 5 3 2" xfId="57933"/>
    <cellStyle name="Обычный 3 7 6 5 4" xfId="38033"/>
    <cellStyle name="Обычный 3 7 6 6" xfId="11493"/>
    <cellStyle name="Обычный 3 7 6 6 2" xfId="41348"/>
    <cellStyle name="Обычный 3 7 6 7" xfId="21442"/>
    <cellStyle name="Обычный 3 7 6 7 2" xfId="51297"/>
    <cellStyle name="Обычный 3 7 6 8" xfId="31397"/>
    <cellStyle name="Обычный 3 7 7" xfId="1538"/>
    <cellStyle name="Обычный 3 7 7 2" xfId="1539"/>
    <cellStyle name="Обычный 3 7 7 2 2" xfId="5776"/>
    <cellStyle name="Обычный 3 7 7 2 2 2" xfId="15728"/>
    <cellStyle name="Обычный 3 7 7 2 2 2 2" xfId="45583"/>
    <cellStyle name="Обычный 3 7 7 2 2 3" xfId="25678"/>
    <cellStyle name="Обычный 3 7 7 2 2 3 2" xfId="55533"/>
    <cellStyle name="Обычный 3 7 7 2 2 4" xfId="35633"/>
    <cellStyle name="Обычный 3 7 7 2 3" xfId="8183"/>
    <cellStyle name="Обычный 3 7 7 2 3 2" xfId="18133"/>
    <cellStyle name="Обычный 3 7 7 2 3 2 2" xfId="47988"/>
    <cellStyle name="Обычный 3 7 7 2 3 3" xfId="28083"/>
    <cellStyle name="Обычный 3 7 7 2 3 3 2" xfId="57938"/>
    <cellStyle name="Обычный 3 7 7 2 3 4" xfId="38038"/>
    <cellStyle name="Обычный 3 7 7 2 4" xfId="11498"/>
    <cellStyle name="Обычный 3 7 7 2 4 2" xfId="41353"/>
    <cellStyle name="Обычный 3 7 7 2 5" xfId="21447"/>
    <cellStyle name="Обычный 3 7 7 2 5 2" xfId="51302"/>
    <cellStyle name="Обычный 3 7 7 2 6" xfId="31402"/>
    <cellStyle name="Обычный 3 7 7 3" xfId="4299"/>
    <cellStyle name="Обычный 3 7 7 3 2" xfId="14251"/>
    <cellStyle name="Обычный 3 7 7 3 2 2" xfId="44106"/>
    <cellStyle name="Обычный 3 7 7 3 3" xfId="24201"/>
    <cellStyle name="Обычный 3 7 7 3 3 2" xfId="54056"/>
    <cellStyle name="Обычный 3 7 7 3 4" xfId="34156"/>
    <cellStyle name="Обычный 3 7 7 4" xfId="8182"/>
    <cellStyle name="Обычный 3 7 7 4 2" xfId="18132"/>
    <cellStyle name="Обычный 3 7 7 4 2 2" xfId="47987"/>
    <cellStyle name="Обычный 3 7 7 4 3" xfId="28082"/>
    <cellStyle name="Обычный 3 7 7 4 3 2" xfId="57937"/>
    <cellStyle name="Обычный 3 7 7 4 4" xfId="38037"/>
    <cellStyle name="Обычный 3 7 7 5" xfId="11497"/>
    <cellStyle name="Обычный 3 7 7 5 2" xfId="41352"/>
    <cellStyle name="Обычный 3 7 7 6" xfId="21446"/>
    <cellStyle name="Обычный 3 7 7 6 2" xfId="51301"/>
    <cellStyle name="Обычный 3 7 7 7" xfId="31401"/>
    <cellStyle name="Обычный 3 7 8" xfId="1540"/>
    <cellStyle name="Обычный 3 7 8 2" xfId="5777"/>
    <cellStyle name="Обычный 3 7 8 2 2" xfId="15729"/>
    <cellStyle name="Обычный 3 7 8 2 2 2" xfId="45584"/>
    <cellStyle name="Обычный 3 7 8 2 3" xfId="25679"/>
    <cellStyle name="Обычный 3 7 8 2 3 2" xfId="55534"/>
    <cellStyle name="Обычный 3 7 8 2 4" xfId="35634"/>
    <cellStyle name="Обычный 3 7 8 3" xfId="8184"/>
    <cellStyle name="Обычный 3 7 8 3 2" xfId="18134"/>
    <cellStyle name="Обычный 3 7 8 3 2 2" xfId="47989"/>
    <cellStyle name="Обычный 3 7 8 3 3" xfId="28084"/>
    <cellStyle name="Обычный 3 7 8 3 3 2" xfId="57939"/>
    <cellStyle name="Обычный 3 7 8 3 4" xfId="38039"/>
    <cellStyle name="Обычный 3 7 8 4" xfId="11499"/>
    <cellStyle name="Обычный 3 7 8 4 2" xfId="41354"/>
    <cellStyle name="Обычный 3 7 8 5" xfId="21448"/>
    <cellStyle name="Обычный 3 7 8 5 2" xfId="51303"/>
    <cellStyle name="Обычный 3 7 8 6" xfId="31403"/>
    <cellStyle name="Обычный 3 7 9" xfId="3476"/>
    <cellStyle name="Обычный 3 7 9 2" xfId="13428"/>
    <cellStyle name="Обычный 3 7 9 2 2" xfId="43283"/>
    <cellStyle name="Обычный 3 7 9 3" xfId="23378"/>
    <cellStyle name="Обычный 3 7 9 3 2" xfId="53233"/>
    <cellStyle name="Обычный 3 7 9 4" xfId="33333"/>
    <cellStyle name="Обычный 3 8" xfId="1541"/>
    <cellStyle name="Обычный 3 8 10" xfId="8185"/>
    <cellStyle name="Обычный 3 8 10 2" xfId="18135"/>
    <cellStyle name="Обычный 3 8 10 2 2" xfId="47990"/>
    <cellStyle name="Обычный 3 8 10 3" xfId="28085"/>
    <cellStyle name="Обычный 3 8 10 3 2" xfId="57940"/>
    <cellStyle name="Обычный 3 8 10 4" xfId="38040"/>
    <cellStyle name="Обычный 3 8 11" xfId="11500"/>
    <cellStyle name="Обычный 3 8 11 2" xfId="41355"/>
    <cellStyle name="Обычный 3 8 12" xfId="21449"/>
    <cellStyle name="Обычный 3 8 12 2" xfId="51304"/>
    <cellStyle name="Обычный 3 8 13" xfId="31404"/>
    <cellStyle name="Обычный 3 8 2" xfId="1542"/>
    <cellStyle name="Обычный 3 8 2 2" xfId="1543"/>
    <cellStyle name="Обычный 3 8 2 2 2" xfId="1544"/>
    <cellStyle name="Обычный 3 8 2 2 2 2" xfId="1545"/>
    <cellStyle name="Обычный 3 8 2 2 2 2 2" xfId="5778"/>
    <cellStyle name="Обычный 3 8 2 2 2 2 2 2" xfId="15730"/>
    <cellStyle name="Обычный 3 8 2 2 2 2 2 2 2" xfId="45585"/>
    <cellStyle name="Обычный 3 8 2 2 2 2 2 3" xfId="25680"/>
    <cellStyle name="Обычный 3 8 2 2 2 2 2 3 2" xfId="55535"/>
    <cellStyle name="Обычный 3 8 2 2 2 2 2 4" xfId="35635"/>
    <cellStyle name="Обычный 3 8 2 2 2 2 3" xfId="8189"/>
    <cellStyle name="Обычный 3 8 2 2 2 2 3 2" xfId="18139"/>
    <cellStyle name="Обычный 3 8 2 2 2 2 3 2 2" xfId="47994"/>
    <cellStyle name="Обычный 3 8 2 2 2 2 3 3" xfId="28089"/>
    <cellStyle name="Обычный 3 8 2 2 2 2 3 3 2" xfId="57944"/>
    <cellStyle name="Обычный 3 8 2 2 2 2 3 4" xfId="38044"/>
    <cellStyle name="Обычный 3 8 2 2 2 2 4" xfId="11504"/>
    <cellStyle name="Обычный 3 8 2 2 2 2 4 2" xfId="41359"/>
    <cellStyle name="Обычный 3 8 2 2 2 2 5" xfId="21453"/>
    <cellStyle name="Обычный 3 8 2 2 2 2 5 2" xfId="51308"/>
    <cellStyle name="Обычный 3 8 2 2 2 2 6" xfId="31408"/>
    <cellStyle name="Обычный 3 8 2 2 2 3" xfId="4700"/>
    <cellStyle name="Обычный 3 8 2 2 2 3 2" xfId="14652"/>
    <cellStyle name="Обычный 3 8 2 2 2 3 2 2" xfId="44507"/>
    <cellStyle name="Обычный 3 8 2 2 2 3 3" xfId="24602"/>
    <cellStyle name="Обычный 3 8 2 2 2 3 3 2" xfId="54457"/>
    <cellStyle name="Обычный 3 8 2 2 2 3 4" xfId="34557"/>
    <cellStyle name="Обычный 3 8 2 2 2 4" xfId="8188"/>
    <cellStyle name="Обычный 3 8 2 2 2 4 2" xfId="18138"/>
    <cellStyle name="Обычный 3 8 2 2 2 4 2 2" xfId="47993"/>
    <cellStyle name="Обычный 3 8 2 2 2 4 3" xfId="28088"/>
    <cellStyle name="Обычный 3 8 2 2 2 4 3 2" xfId="57943"/>
    <cellStyle name="Обычный 3 8 2 2 2 4 4" xfId="38043"/>
    <cellStyle name="Обычный 3 8 2 2 2 5" xfId="11503"/>
    <cellStyle name="Обычный 3 8 2 2 2 5 2" xfId="41358"/>
    <cellStyle name="Обычный 3 8 2 2 2 6" xfId="21452"/>
    <cellStyle name="Обычный 3 8 2 2 2 6 2" xfId="51307"/>
    <cellStyle name="Обычный 3 8 2 2 2 7" xfId="31407"/>
    <cellStyle name="Обычный 3 8 2 2 3" xfId="1546"/>
    <cellStyle name="Обычный 3 8 2 2 3 2" xfId="5779"/>
    <cellStyle name="Обычный 3 8 2 2 3 2 2" xfId="15731"/>
    <cellStyle name="Обычный 3 8 2 2 3 2 2 2" xfId="45586"/>
    <cellStyle name="Обычный 3 8 2 2 3 2 3" xfId="25681"/>
    <cellStyle name="Обычный 3 8 2 2 3 2 3 2" xfId="55536"/>
    <cellStyle name="Обычный 3 8 2 2 3 2 4" xfId="35636"/>
    <cellStyle name="Обычный 3 8 2 2 3 3" xfId="8190"/>
    <cellStyle name="Обычный 3 8 2 2 3 3 2" xfId="18140"/>
    <cellStyle name="Обычный 3 8 2 2 3 3 2 2" xfId="47995"/>
    <cellStyle name="Обычный 3 8 2 2 3 3 3" xfId="28090"/>
    <cellStyle name="Обычный 3 8 2 2 3 3 3 2" xfId="57945"/>
    <cellStyle name="Обычный 3 8 2 2 3 3 4" xfId="38045"/>
    <cellStyle name="Обычный 3 8 2 2 3 4" xfId="11505"/>
    <cellStyle name="Обычный 3 8 2 2 3 4 2" xfId="41360"/>
    <cellStyle name="Обычный 3 8 2 2 3 5" xfId="21454"/>
    <cellStyle name="Обычный 3 8 2 2 3 5 2" xfId="51309"/>
    <cellStyle name="Обычный 3 8 2 2 3 6" xfId="31409"/>
    <cellStyle name="Обычный 3 8 2 2 4" xfId="3877"/>
    <cellStyle name="Обычный 3 8 2 2 4 2" xfId="13829"/>
    <cellStyle name="Обычный 3 8 2 2 4 2 2" xfId="43684"/>
    <cellStyle name="Обычный 3 8 2 2 4 3" xfId="23779"/>
    <cellStyle name="Обычный 3 8 2 2 4 3 2" xfId="53634"/>
    <cellStyle name="Обычный 3 8 2 2 4 4" xfId="33734"/>
    <cellStyle name="Обычный 3 8 2 2 5" xfId="8187"/>
    <cellStyle name="Обычный 3 8 2 2 5 2" xfId="18137"/>
    <cellStyle name="Обычный 3 8 2 2 5 2 2" xfId="47992"/>
    <cellStyle name="Обычный 3 8 2 2 5 3" xfId="28087"/>
    <cellStyle name="Обычный 3 8 2 2 5 3 2" xfId="57942"/>
    <cellStyle name="Обычный 3 8 2 2 5 4" xfId="38042"/>
    <cellStyle name="Обычный 3 8 2 2 6" xfId="11502"/>
    <cellStyle name="Обычный 3 8 2 2 6 2" xfId="41357"/>
    <cellStyle name="Обычный 3 8 2 2 7" xfId="21451"/>
    <cellStyle name="Обычный 3 8 2 2 7 2" xfId="51306"/>
    <cellStyle name="Обычный 3 8 2 2 8" xfId="31406"/>
    <cellStyle name="Обычный 3 8 2 3" xfId="1547"/>
    <cellStyle name="Обычный 3 8 2 3 2" xfId="1548"/>
    <cellStyle name="Обычный 3 8 2 3 2 2" xfId="5780"/>
    <cellStyle name="Обычный 3 8 2 3 2 2 2" xfId="15732"/>
    <cellStyle name="Обычный 3 8 2 3 2 2 2 2" xfId="45587"/>
    <cellStyle name="Обычный 3 8 2 3 2 2 3" xfId="25682"/>
    <cellStyle name="Обычный 3 8 2 3 2 2 3 2" xfId="55537"/>
    <cellStyle name="Обычный 3 8 2 3 2 2 4" xfId="35637"/>
    <cellStyle name="Обычный 3 8 2 3 2 3" xfId="8192"/>
    <cellStyle name="Обычный 3 8 2 3 2 3 2" xfId="18142"/>
    <cellStyle name="Обычный 3 8 2 3 2 3 2 2" xfId="47997"/>
    <cellStyle name="Обычный 3 8 2 3 2 3 3" xfId="28092"/>
    <cellStyle name="Обычный 3 8 2 3 2 3 3 2" xfId="57947"/>
    <cellStyle name="Обычный 3 8 2 3 2 3 4" xfId="38047"/>
    <cellStyle name="Обычный 3 8 2 3 2 4" xfId="11507"/>
    <cellStyle name="Обычный 3 8 2 3 2 4 2" xfId="41362"/>
    <cellStyle name="Обычный 3 8 2 3 2 5" xfId="21456"/>
    <cellStyle name="Обычный 3 8 2 3 2 5 2" xfId="51311"/>
    <cellStyle name="Обычный 3 8 2 3 2 6" xfId="31411"/>
    <cellStyle name="Обычный 3 8 2 3 3" xfId="4436"/>
    <cellStyle name="Обычный 3 8 2 3 3 2" xfId="14388"/>
    <cellStyle name="Обычный 3 8 2 3 3 2 2" xfId="44243"/>
    <cellStyle name="Обычный 3 8 2 3 3 3" xfId="24338"/>
    <cellStyle name="Обычный 3 8 2 3 3 3 2" xfId="54193"/>
    <cellStyle name="Обычный 3 8 2 3 3 4" xfId="34293"/>
    <cellStyle name="Обычный 3 8 2 3 4" xfId="8191"/>
    <cellStyle name="Обычный 3 8 2 3 4 2" xfId="18141"/>
    <cellStyle name="Обычный 3 8 2 3 4 2 2" xfId="47996"/>
    <cellStyle name="Обычный 3 8 2 3 4 3" xfId="28091"/>
    <cellStyle name="Обычный 3 8 2 3 4 3 2" xfId="57946"/>
    <cellStyle name="Обычный 3 8 2 3 4 4" xfId="38046"/>
    <cellStyle name="Обычный 3 8 2 3 5" xfId="11506"/>
    <cellStyle name="Обычный 3 8 2 3 5 2" xfId="41361"/>
    <cellStyle name="Обычный 3 8 2 3 6" xfId="21455"/>
    <cellStyle name="Обычный 3 8 2 3 6 2" xfId="51310"/>
    <cellStyle name="Обычный 3 8 2 3 7" xfId="31410"/>
    <cellStyle name="Обычный 3 8 2 4" xfId="1549"/>
    <cellStyle name="Обычный 3 8 2 4 2" xfId="5781"/>
    <cellStyle name="Обычный 3 8 2 4 2 2" xfId="15733"/>
    <cellStyle name="Обычный 3 8 2 4 2 2 2" xfId="45588"/>
    <cellStyle name="Обычный 3 8 2 4 2 3" xfId="25683"/>
    <cellStyle name="Обычный 3 8 2 4 2 3 2" xfId="55538"/>
    <cellStyle name="Обычный 3 8 2 4 2 4" xfId="35638"/>
    <cellStyle name="Обычный 3 8 2 4 3" xfId="8193"/>
    <cellStyle name="Обычный 3 8 2 4 3 2" xfId="18143"/>
    <cellStyle name="Обычный 3 8 2 4 3 2 2" xfId="47998"/>
    <cellStyle name="Обычный 3 8 2 4 3 3" xfId="28093"/>
    <cellStyle name="Обычный 3 8 2 4 3 3 2" xfId="57948"/>
    <cellStyle name="Обычный 3 8 2 4 3 4" xfId="38048"/>
    <cellStyle name="Обычный 3 8 2 4 4" xfId="11508"/>
    <cellStyle name="Обычный 3 8 2 4 4 2" xfId="41363"/>
    <cellStyle name="Обычный 3 8 2 4 5" xfId="21457"/>
    <cellStyle name="Обычный 3 8 2 4 5 2" xfId="51312"/>
    <cellStyle name="Обычный 3 8 2 4 6" xfId="31412"/>
    <cellStyle name="Обычный 3 8 2 5" xfId="3613"/>
    <cellStyle name="Обычный 3 8 2 5 2" xfId="13565"/>
    <cellStyle name="Обычный 3 8 2 5 2 2" xfId="43420"/>
    <cellStyle name="Обычный 3 8 2 5 3" xfId="23515"/>
    <cellStyle name="Обычный 3 8 2 5 3 2" xfId="53370"/>
    <cellStyle name="Обычный 3 8 2 5 4" xfId="33470"/>
    <cellStyle name="Обычный 3 8 2 6" xfId="8186"/>
    <cellStyle name="Обычный 3 8 2 6 2" xfId="18136"/>
    <cellStyle name="Обычный 3 8 2 6 2 2" xfId="47991"/>
    <cellStyle name="Обычный 3 8 2 6 3" xfId="28086"/>
    <cellStyle name="Обычный 3 8 2 6 3 2" xfId="57941"/>
    <cellStyle name="Обычный 3 8 2 6 4" xfId="38041"/>
    <cellStyle name="Обычный 3 8 2 7" xfId="11501"/>
    <cellStyle name="Обычный 3 8 2 7 2" xfId="41356"/>
    <cellStyle name="Обычный 3 8 2 8" xfId="21450"/>
    <cellStyle name="Обычный 3 8 2 8 2" xfId="51305"/>
    <cellStyle name="Обычный 3 8 2 9" xfId="31405"/>
    <cellStyle name="Обычный 3 8 3" xfId="1550"/>
    <cellStyle name="Обычный 3 8 3 2" xfId="1551"/>
    <cellStyle name="Обычный 3 8 3 2 2" xfId="1552"/>
    <cellStyle name="Обычный 3 8 3 2 2 2" xfId="1553"/>
    <cellStyle name="Обычный 3 8 3 2 2 2 2" xfId="5782"/>
    <cellStyle name="Обычный 3 8 3 2 2 2 2 2" xfId="15734"/>
    <cellStyle name="Обычный 3 8 3 2 2 2 2 2 2" xfId="45589"/>
    <cellStyle name="Обычный 3 8 3 2 2 2 2 3" xfId="25684"/>
    <cellStyle name="Обычный 3 8 3 2 2 2 2 3 2" xfId="55539"/>
    <cellStyle name="Обычный 3 8 3 2 2 2 2 4" xfId="35639"/>
    <cellStyle name="Обычный 3 8 3 2 2 2 3" xfId="8197"/>
    <cellStyle name="Обычный 3 8 3 2 2 2 3 2" xfId="18147"/>
    <cellStyle name="Обычный 3 8 3 2 2 2 3 2 2" xfId="48002"/>
    <cellStyle name="Обычный 3 8 3 2 2 2 3 3" xfId="28097"/>
    <cellStyle name="Обычный 3 8 3 2 2 2 3 3 2" xfId="57952"/>
    <cellStyle name="Обычный 3 8 3 2 2 2 3 4" xfId="38052"/>
    <cellStyle name="Обычный 3 8 3 2 2 2 4" xfId="11512"/>
    <cellStyle name="Обычный 3 8 3 2 2 2 4 2" xfId="41367"/>
    <cellStyle name="Обычный 3 8 3 2 2 2 5" xfId="21461"/>
    <cellStyle name="Обычный 3 8 3 2 2 2 5 2" xfId="51316"/>
    <cellStyle name="Обычный 3 8 3 2 2 2 6" xfId="31416"/>
    <cellStyle name="Обычный 3 8 3 2 2 3" xfId="4701"/>
    <cellStyle name="Обычный 3 8 3 2 2 3 2" xfId="14653"/>
    <cellStyle name="Обычный 3 8 3 2 2 3 2 2" xfId="44508"/>
    <cellStyle name="Обычный 3 8 3 2 2 3 3" xfId="24603"/>
    <cellStyle name="Обычный 3 8 3 2 2 3 3 2" xfId="54458"/>
    <cellStyle name="Обычный 3 8 3 2 2 3 4" xfId="34558"/>
    <cellStyle name="Обычный 3 8 3 2 2 4" xfId="8196"/>
    <cellStyle name="Обычный 3 8 3 2 2 4 2" xfId="18146"/>
    <cellStyle name="Обычный 3 8 3 2 2 4 2 2" xfId="48001"/>
    <cellStyle name="Обычный 3 8 3 2 2 4 3" xfId="28096"/>
    <cellStyle name="Обычный 3 8 3 2 2 4 3 2" xfId="57951"/>
    <cellStyle name="Обычный 3 8 3 2 2 4 4" xfId="38051"/>
    <cellStyle name="Обычный 3 8 3 2 2 5" xfId="11511"/>
    <cellStyle name="Обычный 3 8 3 2 2 5 2" xfId="41366"/>
    <cellStyle name="Обычный 3 8 3 2 2 6" xfId="21460"/>
    <cellStyle name="Обычный 3 8 3 2 2 6 2" xfId="51315"/>
    <cellStyle name="Обычный 3 8 3 2 2 7" xfId="31415"/>
    <cellStyle name="Обычный 3 8 3 2 3" xfId="1554"/>
    <cellStyle name="Обычный 3 8 3 2 3 2" xfId="5783"/>
    <cellStyle name="Обычный 3 8 3 2 3 2 2" xfId="15735"/>
    <cellStyle name="Обычный 3 8 3 2 3 2 2 2" xfId="45590"/>
    <cellStyle name="Обычный 3 8 3 2 3 2 3" xfId="25685"/>
    <cellStyle name="Обычный 3 8 3 2 3 2 3 2" xfId="55540"/>
    <cellStyle name="Обычный 3 8 3 2 3 2 4" xfId="35640"/>
    <cellStyle name="Обычный 3 8 3 2 3 3" xfId="8198"/>
    <cellStyle name="Обычный 3 8 3 2 3 3 2" xfId="18148"/>
    <cellStyle name="Обычный 3 8 3 2 3 3 2 2" xfId="48003"/>
    <cellStyle name="Обычный 3 8 3 2 3 3 3" xfId="28098"/>
    <cellStyle name="Обычный 3 8 3 2 3 3 3 2" xfId="57953"/>
    <cellStyle name="Обычный 3 8 3 2 3 3 4" xfId="38053"/>
    <cellStyle name="Обычный 3 8 3 2 3 4" xfId="11513"/>
    <cellStyle name="Обычный 3 8 3 2 3 4 2" xfId="41368"/>
    <cellStyle name="Обычный 3 8 3 2 3 5" xfId="21462"/>
    <cellStyle name="Обычный 3 8 3 2 3 5 2" xfId="51317"/>
    <cellStyle name="Обычный 3 8 3 2 3 6" xfId="31417"/>
    <cellStyle name="Обычный 3 8 3 2 4" xfId="3878"/>
    <cellStyle name="Обычный 3 8 3 2 4 2" xfId="13830"/>
    <cellStyle name="Обычный 3 8 3 2 4 2 2" xfId="43685"/>
    <cellStyle name="Обычный 3 8 3 2 4 3" xfId="23780"/>
    <cellStyle name="Обычный 3 8 3 2 4 3 2" xfId="53635"/>
    <cellStyle name="Обычный 3 8 3 2 4 4" xfId="33735"/>
    <cellStyle name="Обычный 3 8 3 2 5" xfId="8195"/>
    <cellStyle name="Обычный 3 8 3 2 5 2" xfId="18145"/>
    <cellStyle name="Обычный 3 8 3 2 5 2 2" xfId="48000"/>
    <cellStyle name="Обычный 3 8 3 2 5 3" xfId="28095"/>
    <cellStyle name="Обычный 3 8 3 2 5 3 2" xfId="57950"/>
    <cellStyle name="Обычный 3 8 3 2 5 4" xfId="38050"/>
    <cellStyle name="Обычный 3 8 3 2 6" xfId="11510"/>
    <cellStyle name="Обычный 3 8 3 2 6 2" xfId="41365"/>
    <cellStyle name="Обычный 3 8 3 2 7" xfId="21459"/>
    <cellStyle name="Обычный 3 8 3 2 7 2" xfId="51314"/>
    <cellStyle name="Обычный 3 8 3 2 8" xfId="31414"/>
    <cellStyle name="Обычный 3 8 3 3" xfId="1555"/>
    <cellStyle name="Обычный 3 8 3 3 2" xfId="1556"/>
    <cellStyle name="Обычный 3 8 3 3 2 2" xfId="5784"/>
    <cellStyle name="Обычный 3 8 3 3 2 2 2" xfId="15736"/>
    <cellStyle name="Обычный 3 8 3 3 2 2 2 2" xfId="45591"/>
    <cellStyle name="Обычный 3 8 3 3 2 2 3" xfId="25686"/>
    <cellStyle name="Обычный 3 8 3 3 2 2 3 2" xfId="55541"/>
    <cellStyle name="Обычный 3 8 3 3 2 2 4" xfId="35641"/>
    <cellStyle name="Обычный 3 8 3 3 2 3" xfId="8200"/>
    <cellStyle name="Обычный 3 8 3 3 2 3 2" xfId="18150"/>
    <cellStyle name="Обычный 3 8 3 3 2 3 2 2" xfId="48005"/>
    <cellStyle name="Обычный 3 8 3 3 2 3 3" xfId="28100"/>
    <cellStyle name="Обычный 3 8 3 3 2 3 3 2" xfId="57955"/>
    <cellStyle name="Обычный 3 8 3 3 2 3 4" xfId="38055"/>
    <cellStyle name="Обычный 3 8 3 3 2 4" xfId="11515"/>
    <cellStyle name="Обычный 3 8 3 3 2 4 2" xfId="41370"/>
    <cellStyle name="Обычный 3 8 3 3 2 5" xfId="21464"/>
    <cellStyle name="Обычный 3 8 3 3 2 5 2" xfId="51319"/>
    <cellStyle name="Обычный 3 8 3 3 2 6" xfId="31419"/>
    <cellStyle name="Обычный 3 8 3 3 3" xfId="4523"/>
    <cellStyle name="Обычный 3 8 3 3 3 2" xfId="14475"/>
    <cellStyle name="Обычный 3 8 3 3 3 2 2" xfId="44330"/>
    <cellStyle name="Обычный 3 8 3 3 3 3" xfId="24425"/>
    <cellStyle name="Обычный 3 8 3 3 3 3 2" xfId="54280"/>
    <cellStyle name="Обычный 3 8 3 3 3 4" xfId="34380"/>
    <cellStyle name="Обычный 3 8 3 3 4" xfId="8199"/>
    <cellStyle name="Обычный 3 8 3 3 4 2" xfId="18149"/>
    <cellStyle name="Обычный 3 8 3 3 4 2 2" xfId="48004"/>
    <cellStyle name="Обычный 3 8 3 3 4 3" xfId="28099"/>
    <cellStyle name="Обычный 3 8 3 3 4 3 2" xfId="57954"/>
    <cellStyle name="Обычный 3 8 3 3 4 4" xfId="38054"/>
    <cellStyle name="Обычный 3 8 3 3 5" xfId="11514"/>
    <cellStyle name="Обычный 3 8 3 3 5 2" xfId="41369"/>
    <cellStyle name="Обычный 3 8 3 3 6" xfId="21463"/>
    <cellStyle name="Обычный 3 8 3 3 6 2" xfId="51318"/>
    <cellStyle name="Обычный 3 8 3 3 7" xfId="31418"/>
    <cellStyle name="Обычный 3 8 3 4" xfId="1557"/>
    <cellStyle name="Обычный 3 8 3 4 2" xfId="5785"/>
    <cellStyle name="Обычный 3 8 3 4 2 2" xfId="15737"/>
    <cellStyle name="Обычный 3 8 3 4 2 2 2" xfId="45592"/>
    <cellStyle name="Обычный 3 8 3 4 2 3" xfId="25687"/>
    <cellStyle name="Обычный 3 8 3 4 2 3 2" xfId="55542"/>
    <cellStyle name="Обычный 3 8 3 4 2 4" xfId="35642"/>
    <cellStyle name="Обычный 3 8 3 4 3" xfId="8201"/>
    <cellStyle name="Обычный 3 8 3 4 3 2" xfId="18151"/>
    <cellStyle name="Обычный 3 8 3 4 3 2 2" xfId="48006"/>
    <cellStyle name="Обычный 3 8 3 4 3 3" xfId="28101"/>
    <cellStyle name="Обычный 3 8 3 4 3 3 2" xfId="57956"/>
    <cellStyle name="Обычный 3 8 3 4 3 4" xfId="38056"/>
    <cellStyle name="Обычный 3 8 3 4 4" xfId="11516"/>
    <cellStyle name="Обычный 3 8 3 4 4 2" xfId="41371"/>
    <cellStyle name="Обычный 3 8 3 4 5" xfId="21465"/>
    <cellStyle name="Обычный 3 8 3 4 5 2" xfId="51320"/>
    <cellStyle name="Обычный 3 8 3 4 6" xfId="31420"/>
    <cellStyle name="Обычный 3 8 3 5" xfId="3700"/>
    <cellStyle name="Обычный 3 8 3 5 2" xfId="13652"/>
    <cellStyle name="Обычный 3 8 3 5 2 2" xfId="43507"/>
    <cellStyle name="Обычный 3 8 3 5 3" xfId="23602"/>
    <cellStyle name="Обычный 3 8 3 5 3 2" xfId="53457"/>
    <cellStyle name="Обычный 3 8 3 5 4" xfId="33557"/>
    <cellStyle name="Обычный 3 8 3 6" xfId="8194"/>
    <cellStyle name="Обычный 3 8 3 6 2" xfId="18144"/>
    <cellStyle name="Обычный 3 8 3 6 2 2" xfId="47999"/>
    <cellStyle name="Обычный 3 8 3 6 3" xfId="28094"/>
    <cellStyle name="Обычный 3 8 3 6 3 2" xfId="57949"/>
    <cellStyle name="Обычный 3 8 3 6 4" xfId="38049"/>
    <cellStyle name="Обычный 3 8 3 7" xfId="11509"/>
    <cellStyle name="Обычный 3 8 3 7 2" xfId="41364"/>
    <cellStyle name="Обычный 3 8 3 8" xfId="21458"/>
    <cellStyle name="Обычный 3 8 3 8 2" xfId="51313"/>
    <cellStyle name="Обычный 3 8 3 9" xfId="31413"/>
    <cellStyle name="Обычный 3 8 4" xfId="1558"/>
    <cellStyle name="Обычный 3 8 4 2" xfId="1559"/>
    <cellStyle name="Обычный 3 8 4 2 2" xfId="1560"/>
    <cellStyle name="Обычный 3 8 4 2 2 2" xfId="5786"/>
    <cellStyle name="Обычный 3 8 4 2 2 2 2" xfId="15738"/>
    <cellStyle name="Обычный 3 8 4 2 2 2 2 2" xfId="45593"/>
    <cellStyle name="Обычный 3 8 4 2 2 2 3" xfId="25688"/>
    <cellStyle name="Обычный 3 8 4 2 2 2 3 2" xfId="55543"/>
    <cellStyle name="Обычный 3 8 4 2 2 2 4" xfId="35643"/>
    <cellStyle name="Обычный 3 8 4 2 2 3" xfId="8204"/>
    <cellStyle name="Обычный 3 8 4 2 2 3 2" xfId="18154"/>
    <cellStyle name="Обычный 3 8 4 2 2 3 2 2" xfId="48009"/>
    <cellStyle name="Обычный 3 8 4 2 2 3 3" xfId="28104"/>
    <cellStyle name="Обычный 3 8 4 2 2 3 3 2" xfId="57959"/>
    <cellStyle name="Обычный 3 8 4 2 2 3 4" xfId="38059"/>
    <cellStyle name="Обычный 3 8 4 2 2 4" xfId="11519"/>
    <cellStyle name="Обычный 3 8 4 2 2 4 2" xfId="41374"/>
    <cellStyle name="Обычный 3 8 4 2 2 5" xfId="21468"/>
    <cellStyle name="Обычный 3 8 4 2 2 5 2" xfId="51323"/>
    <cellStyle name="Обычный 3 8 4 2 2 6" xfId="31423"/>
    <cellStyle name="Обычный 3 8 4 2 3" xfId="4699"/>
    <cellStyle name="Обычный 3 8 4 2 3 2" xfId="14651"/>
    <cellStyle name="Обычный 3 8 4 2 3 2 2" xfId="44506"/>
    <cellStyle name="Обычный 3 8 4 2 3 3" xfId="24601"/>
    <cellStyle name="Обычный 3 8 4 2 3 3 2" xfId="54456"/>
    <cellStyle name="Обычный 3 8 4 2 3 4" xfId="34556"/>
    <cellStyle name="Обычный 3 8 4 2 4" xfId="8203"/>
    <cellStyle name="Обычный 3 8 4 2 4 2" xfId="18153"/>
    <cellStyle name="Обычный 3 8 4 2 4 2 2" xfId="48008"/>
    <cellStyle name="Обычный 3 8 4 2 4 3" xfId="28103"/>
    <cellStyle name="Обычный 3 8 4 2 4 3 2" xfId="57958"/>
    <cellStyle name="Обычный 3 8 4 2 4 4" xfId="38058"/>
    <cellStyle name="Обычный 3 8 4 2 5" xfId="11518"/>
    <cellStyle name="Обычный 3 8 4 2 5 2" xfId="41373"/>
    <cellStyle name="Обычный 3 8 4 2 6" xfId="21467"/>
    <cellStyle name="Обычный 3 8 4 2 6 2" xfId="51322"/>
    <cellStyle name="Обычный 3 8 4 2 7" xfId="31422"/>
    <cellStyle name="Обычный 3 8 4 3" xfId="1561"/>
    <cellStyle name="Обычный 3 8 4 3 2" xfId="5787"/>
    <cellStyle name="Обычный 3 8 4 3 2 2" xfId="15739"/>
    <cellStyle name="Обычный 3 8 4 3 2 2 2" xfId="45594"/>
    <cellStyle name="Обычный 3 8 4 3 2 3" xfId="25689"/>
    <cellStyle name="Обычный 3 8 4 3 2 3 2" xfId="55544"/>
    <cellStyle name="Обычный 3 8 4 3 2 4" xfId="35644"/>
    <cellStyle name="Обычный 3 8 4 3 3" xfId="8205"/>
    <cellStyle name="Обычный 3 8 4 3 3 2" xfId="18155"/>
    <cellStyle name="Обычный 3 8 4 3 3 2 2" xfId="48010"/>
    <cellStyle name="Обычный 3 8 4 3 3 3" xfId="28105"/>
    <cellStyle name="Обычный 3 8 4 3 3 3 2" xfId="57960"/>
    <cellStyle name="Обычный 3 8 4 3 3 4" xfId="38060"/>
    <cellStyle name="Обычный 3 8 4 3 4" xfId="11520"/>
    <cellStyle name="Обычный 3 8 4 3 4 2" xfId="41375"/>
    <cellStyle name="Обычный 3 8 4 3 5" xfId="21469"/>
    <cellStyle name="Обычный 3 8 4 3 5 2" xfId="51324"/>
    <cellStyle name="Обычный 3 8 4 3 6" xfId="31424"/>
    <cellStyle name="Обычный 3 8 4 4" xfId="3876"/>
    <cellStyle name="Обычный 3 8 4 4 2" xfId="13828"/>
    <cellStyle name="Обычный 3 8 4 4 2 2" xfId="43683"/>
    <cellStyle name="Обычный 3 8 4 4 3" xfId="23778"/>
    <cellStyle name="Обычный 3 8 4 4 3 2" xfId="53633"/>
    <cellStyle name="Обычный 3 8 4 4 4" xfId="33733"/>
    <cellStyle name="Обычный 3 8 4 5" xfId="8202"/>
    <cellStyle name="Обычный 3 8 4 5 2" xfId="18152"/>
    <cellStyle name="Обычный 3 8 4 5 2 2" xfId="48007"/>
    <cellStyle name="Обычный 3 8 4 5 3" xfId="28102"/>
    <cellStyle name="Обычный 3 8 4 5 3 2" xfId="57957"/>
    <cellStyle name="Обычный 3 8 4 5 4" xfId="38057"/>
    <cellStyle name="Обычный 3 8 4 6" xfId="11517"/>
    <cellStyle name="Обычный 3 8 4 6 2" xfId="41372"/>
    <cellStyle name="Обычный 3 8 4 7" xfId="21466"/>
    <cellStyle name="Обычный 3 8 4 7 2" xfId="51321"/>
    <cellStyle name="Обычный 3 8 4 8" xfId="31421"/>
    <cellStyle name="Обычный 3 8 5" xfId="1562"/>
    <cellStyle name="Обычный 3 8 5 2" xfId="1563"/>
    <cellStyle name="Обычный 3 8 5 2 2" xfId="1564"/>
    <cellStyle name="Обычный 3 8 5 2 2 2" xfId="5788"/>
    <cellStyle name="Обычный 3 8 5 2 2 2 2" xfId="15740"/>
    <cellStyle name="Обычный 3 8 5 2 2 2 2 2" xfId="45595"/>
    <cellStyle name="Обычный 3 8 5 2 2 2 3" xfId="25690"/>
    <cellStyle name="Обычный 3 8 5 2 2 2 3 2" xfId="55545"/>
    <cellStyle name="Обычный 3 8 5 2 2 2 4" xfId="35645"/>
    <cellStyle name="Обычный 3 8 5 2 2 3" xfId="8208"/>
    <cellStyle name="Обычный 3 8 5 2 2 3 2" xfId="18158"/>
    <cellStyle name="Обычный 3 8 5 2 2 3 2 2" xfId="48013"/>
    <cellStyle name="Обычный 3 8 5 2 2 3 3" xfId="28108"/>
    <cellStyle name="Обычный 3 8 5 2 2 3 3 2" xfId="57963"/>
    <cellStyle name="Обычный 3 8 5 2 2 3 4" xfId="38063"/>
    <cellStyle name="Обычный 3 8 5 2 2 4" xfId="11523"/>
    <cellStyle name="Обычный 3 8 5 2 2 4 2" xfId="41378"/>
    <cellStyle name="Обычный 3 8 5 2 2 5" xfId="21472"/>
    <cellStyle name="Обычный 3 8 5 2 2 5 2" xfId="51327"/>
    <cellStyle name="Обычный 3 8 5 2 2 6" xfId="31427"/>
    <cellStyle name="Обычный 3 8 5 2 3" xfId="4921"/>
    <cellStyle name="Обычный 3 8 5 2 3 2" xfId="14873"/>
    <cellStyle name="Обычный 3 8 5 2 3 2 2" xfId="44728"/>
    <cellStyle name="Обычный 3 8 5 2 3 3" xfId="24823"/>
    <cellStyle name="Обычный 3 8 5 2 3 3 2" xfId="54678"/>
    <cellStyle name="Обычный 3 8 5 2 3 4" xfId="34778"/>
    <cellStyle name="Обычный 3 8 5 2 4" xfId="8207"/>
    <cellStyle name="Обычный 3 8 5 2 4 2" xfId="18157"/>
    <cellStyle name="Обычный 3 8 5 2 4 2 2" xfId="48012"/>
    <cellStyle name="Обычный 3 8 5 2 4 3" xfId="28107"/>
    <cellStyle name="Обычный 3 8 5 2 4 3 2" xfId="57962"/>
    <cellStyle name="Обычный 3 8 5 2 4 4" xfId="38062"/>
    <cellStyle name="Обычный 3 8 5 2 5" xfId="11522"/>
    <cellStyle name="Обычный 3 8 5 2 5 2" xfId="41377"/>
    <cellStyle name="Обычный 3 8 5 2 6" xfId="21471"/>
    <cellStyle name="Обычный 3 8 5 2 6 2" xfId="51326"/>
    <cellStyle name="Обычный 3 8 5 2 7" xfId="31426"/>
    <cellStyle name="Обычный 3 8 5 3" xfId="1565"/>
    <cellStyle name="Обычный 3 8 5 3 2" xfId="5789"/>
    <cellStyle name="Обычный 3 8 5 3 2 2" xfId="15741"/>
    <cellStyle name="Обычный 3 8 5 3 2 2 2" xfId="45596"/>
    <cellStyle name="Обычный 3 8 5 3 2 3" xfId="25691"/>
    <cellStyle name="Обычный 3 8 5 3 2 3 2" xfId="55546"/>
    <cellStyle name="Обычный 3 8 5 3 2 4" xfId="35646"/>
    <cellStyle name="Обычный 3 8 5 3 3" xfId="8209"/>
    <cellStyle name="Обычный 3 8 5 3 3 2" xfId="18159"/>
    <cellStyle name="Обычный 3 8 5 3 3 2 2" xfId="48014"/>
    <cellStyle name="Обычный 3 8 5 3 3 3" xfId="28109"/>
    <cellStyle name="Обычный 3 8 5 3 3 3 2" xfId="57964"/>
    <cellStyle name="Обычный 3 8 5 3 3 4" xfId="38064"/>
    <cellStyle name="Обычный 3 8 5 3 4" xfId="11524"/>
    <cellStyle name="Обычный 3 8 5 3 4 2" xfId="41379"/>
    <cellStyle name="Обычный 3 8 5 3 5" xfId="21473"/>
    <cellStyle name="Обычный 3 8 5 3 5 2" xfId="51328"/>
    <cellStyle name="Обычный 3 8 5 3 6" xfId="31428"/>
    <cellStyle name="Обычный 3 8 5 4" xfId="4098"/>
    <cellStyle name="Обычный 3 8 5 4 2" xfId="14050"/>
    <cellStyle name="Обычный 3 8 5 4 2 2" xfId="43905"/>
    <cellStyle name="Обычный 3 8 5 4 3" xfId="24000"/>
    <cellStyle name="Обычный 3 8 5 4 3 2" xfId="53855"/>
    <cellStyle name="Обычный 3 8 5 4 4" xfId="33955"/>
    <cellStyle name="Обычный 3 8 5 5" xfId="8206"/>
    <cellStyle name="Обычный 3 8 5 5 2" xfId="18156"/>
    <cellStyle name="Обычный 3 8 5 5 2 2" xfId="48011"/>
    <cellStyle name="Обычный 3 8 5 5 3" xfId="28106"/>
    <cellStyle name="Обычный 3 8 5 5 3 2" xfId="57961"/>
    <cellStyle name="Обычный 3 8 5 5 4" xfId="38061"/>
    <cellStyle name="Обычный 3 8 5 6" xfId="11521"/>
    <cellStyle name="Обычный 3 8 5 6 2" xfId="41376"/>
    <cellStyle name="Обычный 3 8 5 7" xfId="21470"/>
    <cellStyle name="Обычный 3 8 5 7 2" xfId="51325"/>
    <cellStyle name="Обычный 3 8 5 8" xfId="31425"/>
    <cellStyle name="Обычный 3 8 6" xfId="1566"/>
    <cellStyle name="Обычный 3 8 6 2" xfId="1567"/>
    <cellStyle name="Обычный 3 8 6 2 2" xfId="1568"/>
    <cellStyle name="Обычный 3 8 6 2 2 2" xfId="5790"/>
    <cellStyle name="Обычный 3 8 6 2 2 2 2" xfId="15742"/>
    <cellStyle name="Обычный 3 8 6 2 2 2 2 2" xfId="45597"/>
    <cellStyle name="Обычный 3 8 6 2 2 2 3" xfId="25692"/>
    <cellStyle name="Обычный 3 8 6 2 2 2 3 2" xfId="55547"/>
    <cellStyle name="Обычный 3 8 6 2 2 2 4" xfId="35647"/>
    <cellStyle name="Обычный 3 8 6 2 2 3" xfId="8212"/>
    <cellStyle name="Обычный 3 8 6 2 2 3 2" xfId="18162"/>
    <cellStyle name="Обычный 3 8 6 2 2 3 2 2" xfId="48017"/>
    <cellStyle name="Обычный 3 8 6 2 2 3 3" xfId="28112"/>
    <cellStyle name="Обычный 3 8 6 2 2 3 3 2" xfId="57967"/>
    <cellStyle name="Обычный 3 8 6 2 2 3 4" xfId="38067"/>
    <cellStyle name="Обычный 3 8 6 2 2 4" xfId="11527"/>
    <cellStyle name="Обычный 3 8 6 2 2 4 2" xfId="41382"/>
    <cellStyle name="Обычный 3 8 6 2 2 5" xfId="21476"/>
    <cellStyle name="Обычный 3 8 6 2 2 5 2" xfId="51331"/>
    <cellStyle name="Обычный 3 8 6 2 2 6" xfId="31431"/>
    <cellStyle name="Обычный 3 8 6 2 3" xfId="5008"/>
    <cellStyle name="Обычный 3 8 6 2 3 2" xfId="14960"/>
    <cellStyle name="Обычный 3 8 6 2 3 2 2" xfId="44815"/>
    <cellStyle name="Обычный 3 8 6 2 3 3" xfId="24910"/>
    <cellStyle name="Обычный 3 8 6 2 3 3 2" xfId="54765"/>
    <cellStyle name="Обычный 3 8 6 2 3 4" xfId="34865"/>
    <cellStyle name="Обычный 3 8 6 2 4" xfId="8211"/>
    <cellStyle name="Обычный 3 8 6 2 4 2" xfId="18161"/>
    <cellStyle name="Обычный 3 8 6 2 4 2 2" xfId="48016"/>
    <cellStyle name="Обычный 3 8 6 2 4 3" xfId="28111"/>
    <cellStyle name="Обычный 3 8 6 2 4 3 2" xfId="57966"/>
    <cellStyle name="Обычный 3 8 6 2 4 4" xfId="38066"/>
    <cellStyle name="Обычный 3 8 6 2 5" xfId="11526"/>
    <cellStyle name="Обычный 3 8 6 2 5 2" xfId="41381"/>
    <cellStyle name="Обычный 3 8 6 2 6" xfId="21475"/>
    <cellStyle name="Обычный 3 8 6 2 6 2" xfId="51330"/>
    <cellStyle name="Обычный 3 8 6 2 7" xfId="31430"/>
    <cellStyle name="Обычный 3 8 6 3" xfId="1569"/>
    <cellStyle name="Обычный 3 8 6 3 2" xfId="5791"/>
    <cellStyle name="Обычный 3 8 6 3 2 2" xfId="15743"/>
    <cellStyle name="Обычный 3 8 6 3 2 2 2" xfId="45598"/>
    <cellStyle name="Обычный 3 8 6 3 2 3" xfId="25693"/>
    <cellStyle name="Обычный 3 8 6 3 2 3 2" xfId="55548"/>
    <cellStyle name="Обычный 3 8 6 3 2 4" xfId="35648"/>
    <cellStyle name="Обычный 3 8 6 3 3" xfId="8213"/>
    <cellStyle name="Обычный 3 8 6 3 3 2" xfId="18163"/>
    <cellStyle name="Обычный 3 8 6 3 3 2 2" xfId="48018"/>
    <cellStyle name="Обычный 3 8 6 3 3 3" xfId="28113"/>
    <cellStyle name="Обычный 3 8 6 3 3 3 2" xfId="57968"/>
    <cellStyle name="Обычный 3 8 6 3 3 4" xfId="38068"/>
    <cellStyle name="Обычный 3 8 6 3 4" xfId="11528"/>
    <cellStyle name="Обычный 3 8 6 3 4 2" xfId="41383"/>
    <cellStyle name="Обычный 3 8 6 3 5" xfId="21477"/>
    <cellStyle name="Обычный 3 8 6 3 5 2" xfId="51332"/>
    <cellStyle name="Обычный 3 8 6 3 6" xfId="31432"/>
    <cellStyle name="Обычный 3 8 6 4" xfId="4185"/>
    <cellStyle name="Обычный 3 8 6 4 2" xfId="14137"/>
    <cellStyle name="Обычный 3 8 6 4 2 2" xfId="43992"/>
    <cellStyle name="Обычный 3 8 6 4 3" xfId="24087"/>
    <cellStyle name="Обычный 3 8 6 4 3 2" xfId="53942"/>
    <cellStyle name="Обычный 3 8 6 4 4" xfId="34042"/>
    <cellStyle name="Обычный 3 8 6 5" xfId="8210"/>
    <cellStyle name="Обычный 3 8 6 5 2" xfId="18160"/>
    <cellStyle name="Обычный 3 8 6 5 2 2" xfId="48015"/>
    <cellStyle name="Обычный 3 8 6 5 3" xfId="28110"/>
    <cellStyle name="Обычный 3 8 6 5 3 2" xfId="57965"/>
    <cellStyle name="Обычный 3 8 6 5 4" xfId="38065"/>
    <cellStyle name="Обычный 3 8 6 6" xfId="11525"/>
    <cellStyle name="Обычный 3 8 6 6 2" xfId="41380"/>
    <cellStyle name="Обычный 3 8 6 7" xfId="21474"/>
    <cellStyle name="Обычный 3 8 6 7 2" xfId="51329"/>
    <cellStyle name="Обычный 3 8 6 8" xfId="31429"/>
    <cellStyle name="Обычный 3 8 7" xfId="1570"/>
    <cellStyle name="Обычный 3 8 7 2" xfId="1571"/>
    <cellStyle name="Обычный 3 8 7 2 2" xfId="5792"/>
    <cellStyle name="Обычный 3 8 7 2 2 2" xfId="15744"/>
    <cellStyle name="Обычный 3 8 7 2 2 2 2" xfId="45599"/>
    <cellStyle name="Обычный 3 8 7 2 2 3" xfId="25694"/>
    <cellStyle name="Обычный 3 8 7 2 2 3 2" xfId="55549"/>
    <cellStyle name="Обычный 3 8 7 2 2 4" xfId="35649"/>
    <cellStyle name="Обычный 3 8 7 2 3" xfId="8215"/>
    <cellStyle name="Обычный 3 8 7 2 3 2" xfId="18165"/>
    <cellStyle name="Обычный 3 8 7 2 3 2 2" xfId="48020"/>
    <cellStyle name="Обычный 3 8 7 2 3 3" xfId="28115"/>
    <cellStyle name="Обычный 3 8 7 2 3 3 2" xfId="57970"/>
    <cellStyle name="Обычный 3 8 7 2 3 4" xfId="38070"/>
    <cellStyle name="Обычный 3 8 7 2 4" xfId="11530"/>
    <cellStyle name="Обычный 3 8 7 2 4 2" xfId="41385"/>
    <cellStyle name="Обычный 3 8 7 2 5" xfId="21479"/>
    <cellStyle name="Обычный 3 8 7 2 5 2" xfId="51334"/>
    <cellStyle name="Обычный 3 8 7 2 6" xfId="31434"/>
    <cellStyle name="Обычный 3 8 7 3" xfId="4307"/>
    <cellStyle name="Обычный 3 8 7 3 2" xfId="14259"/>
    <cellStyle name="Обычный 3 8 7 3 2 2" xfId="44114"/>
    <cellStyle name="Обычный 3 8 7 3 3" xfId="24209"/>
    <cellStyle name="Обычный 3 8 7 3 3 2" xfId="54064"/>
    <cellStyle name="Обычный 3 8 7 3 4" xfId="34164"/>
    <cellStyle name="Обычный 3 8 7 4" xfId="8214"/>
    <cellStyle name="Обычный 3 8 7 4 2" xfId="18164"/>
    <cellStyle name="Обычный 3 8 7 4 2 2" xfId="48019"/>
    <cellStyle name="Обычный 3 8 7 4 3" xfId="28114"/>
    <cellStyle name="Обычный 3 8 7 4 3 2" xfId="57969"/>
    <cellStyle name="Обычный 3 8 7 4 4" xfId="38069"/>
    <cellStyle name="Обычный 3 8 7 5" xfId="11529"/>
    <cellStyle name="Обычный 3 8 7 5 2" xfId="41384"/>
    <cellStyle name="Обычный 3 8 7 6" xfId="21478"/>
    <cellStyle name="Обычный 3 8 7 6 2" xfId="51333"/>
    <cellStyle name="Обычный 3 8 7 7" xfId="31433"/>
    <cellStyle name="Обычный 3 8 8" xfId="1572"/>
    <cellStyle name="Обычный 3 8 8 2" xfId="5793"/>
    <cellStyle name="Обычный 3 8 8 2 2" xfId="15745"/>
    <cellStyle name="Обычный 3 8 8 2 2 2" xfId="45600"/>
    <cellStyle name="Обычный 3 8 8 2 3" xfId="25695"/>
    <cellStyle name="Обычный 3 8 8 2 3 2" xfId="55550"/>
    <cellStyle name="Обычный 3 8 8 2 4" xfId="35650"/>
    <cellStyle name="Обычный 3 8 8 3" xfId="8216"/>
    <cellStyle name="Обычный 3 8 8 3 2" xfId="18166"/>
    <cellStyle name="Обычный 3 8 8 3 2 2" xfId="48021"/>
    <cellStyle name="Обычный 3 8 8 3 3" xfId="28116"/>
    <cellStyle name="Обычный 3 8 8 3 3 2" xfId="57971"/>
    <cellStyle name="Обычный 3 8 8 3 4" xfId="38071"/>
    <cellStyle name="Обычный 3 8 8 4" xfId="11531"/>
    <cellStyle name="Обычный 3 8 8 4 2" xfId="41386"/>
    <cellStyle name="Обычный 3 8 8 5" xfId="21480"/>
    <cellStyle name="Обычный 3 8 8 5 2" xfId="51335"/>
    <cellStyle name="Обычный 3 8 8 6" xfId="31435"/>
    <cellStyle name="Обычный 3 8 9" xfId="3484"/>
    <cellStyle name="Обычный 3 8 9 2" xfId="13436"/>
    <cellStyle name="Обычный 3 8 9 2 2" xfId="43291"/>
    <cellStyle name="Обычный 3 8 9 3" xfId="23386"/>
    <cellStyle name="Обычный 3 8 9 3 2" xfId="53241"/>
    <cellStyle name="Обычный 3 8 9 4" xfId="33341"/>
    <cellStyle name="Обычный 3 9" xfId="1573"/>
    <cellStyle name="Обычный 3 9 2" xfId="1574"/>
    <cellStyle name="Обычный 3 9 2 2" xfId="1575"/>
    <cellStyle name="Обычный 3 9 2 2 2" xfId="1576"/>
    <cellStyle name="Обычный 3 9 2 2 2 2" xfId="5794"/>
    <cellStyle name="Обычный 3 9 2 2 2 2 2" xfId="15746"/>
    <cellStyle name="Обычный 3 9 2 2 2 2 2 2" xfId="45601"/>
    <cellStyle name="Обычный 3 9 2 2 2 2 3" xfId="25696"/>
    <cellStyle name="Обычный 3 9 2 2 2 2 3 2" xfId="55551"/>
    <cellStyle name="Обычный 3 9 2 2 2 2 4" xfId="35651"/>
    <cellStyle name="Обычный 3 9 2 2 2 3" xfId="8220"/>
    <cellStyle name="Обычный 3 9 2 2 2 3 2" xfId="18170"/>
    <cellStyle name="Обычный 3 9 2 2 2 3 2 2" xfId="48025"/>
    <cellStyle name="Обычный 3 9 2 2 2 3 3" xfId="28120"/>
    <cellStyle name="Обычный 3 9 2 2 2 3 3 2" xfId="57975"/>
    <cellStyle name="Обычный 3 9 2 2 2 3 4" xfId="38075"/>
    <cellStyle name="Обычный 3 9 2 2 2 4" xfId="11535"/>
    <cellStyle name="Обычный 3 9 2 2 2 4 2" xfId="41390"/>
    <cellStyle name="Обычный 3 9 2 2 2 5" xfId="21484"/>
    <cellStyle name="Обычный 3 9 2 2 2 5 2" xfId="51339"/>
    <cellStyle name="Обычный 3 9 2 2 2 6" xfId="31439"/>
    <cellStyle name="Обычный 3 9 2 2 3" xfId="4702"/>
    <cellStyle name="Обычный 3 9 2 2 3 2" xfId="14654"/>
    <cellStyle name="Обычный 3 9 2 2 3 2 2" xfId="44509"/>
    <cellStyle name="Обычный 3 9 2 2 3 3" xfId="24604"/>
    <cellStyle name="Обычный 3 9 2 2 3 3 2" xfId="54459"/>
    <cellStyle name="Обычный 3 9 2 2 3 4" xfId="34559"/>
    <cellStyle name="Обычный 3 9 2 2 4" xfId="8219"/>
    <cellStyle name="Обычный 3 9 2 2 4 2" xfId="18169"/>
    <cellStyle name="Обычный 3 9 2 2 4 2 2" xfId="48024"/>
    <cellStyle name="Обычный 3 9 2 2 4 3" xfId="28119"/>
    <cellStyle name="Обычный 3 9 2 2 4 3 2" xfId="57974"/>
    <cellStyle name="Обычный 3 9 2 2 4 4" xfId="38074"/>
    <cellStyle name="Обычный 3 9 2 2 5" xfId="11534"/>
    <cellStyle name="Обычный 3 9 2 2 5 2" xfId="41389"/>
    <cellStyle name="Обычный 3 9 2 2 6" xfId="21483"/>
    <cellStyle name="Обычный 3 9 2 2 6 2" xfId="51338"/>
    <cellStyle name="Обычный 3 9 2 2 7" xfId="31438"/>
    <cellStyle name="Обычный 3 9 2 3" xfId="1577"/>
    <cellStyle name="Обычный 3 9 2 3 2" xfId="5795"/>
    <cellStyle name="Обычный 3 9 2 3 2 2" xfId="15747"/>
    <cellStyle name="Обычный 3 9 2 3 2 2 2" xfId="45602"/>
    <cellStyle name="Обычный 3 9 2 3 2 3" xfId="25697"/>
    <cellStyle name="Обычный 3 9 2 3 2 3 2" xfId="55552"/>
    <cellStyle name="Обычный 3 9 2 3 2 4" xfId="35652"/>
    <cellStyle name="Обычный 3 9 2 3 3" xfId="8221"/>
    <cellStyle name="Обычный 3 9 2 3 3 2" xfId="18171"/>
    <cellStyle name="Обычный 3 9 2 3 3 2 2" xfId="48026"/>
    <cellStyle name="Обычный 3 9 2 3 3 3" xfId="28121"/>
    <cellStyle name="Обычный 3 9 2 3 3 3 2" xfId="57976"/>
    <cellStyle name="Обычный 3 9 2 3 3 4" xfId="38076"/>
    <cellStyle name="Обычный 3 9 2 3 4" xfId="11536"/>
    <cellStyle name="Обычный 3 9 2 3 4 2" xfId="41391"/>
    <cellStyle name="Обычный 3 9 2 3 5" xfId="21485"/>
    <cellStyle name="Обычный 3 9 2 3 5 2" xfId="51340"/>
    <cellStyle name="Обычный 3 9 2 3 6" xfId="31440"/>
    <cellStyle name="Обычный 3 9 2 4" xfId="3879"/>
    <cellStyle name="Обычный 3 9 2 4 2" xfId="13831"/>
    <cellStyle name="Обычный 3 9 2 4 2 2" xfId="43686"/>
    <cellStyle name="Обычный 3 9 2 4 3" xfId="23781"/>
    <cellStyle name="Обычный 3 9 2 4 3 2" xfId="53636"/>
    <cellStyle name="Обычный 3 9 2 4 4" xfId="33736"/>
    <cellStyle name="Обычный 3 9 2 5" xfId="8218"/>
    <cellStyle name="Обычный 3 9 2 5 2" xfId="18168"/>
    <cellStyle name="Обычный 3 9 2 5 2 2" xfId="48023"/>
    <cellStyle name="Обычный 3 9 2 5 3" xfId="28118"/>
    <cellStyle name="Обычный 3 9 2 5 3 2" xfId="57973"/>
    <cellStyle name="Обычный 3 9 2 5 4" xfId="38073"/>
    <cellStyle name="Обычный 3 9 2 6" xfId="11533"/>
    <cellStyle name="Обычный 3 9 2 6 2" xfId="41388"/>
    <cellStyle name="Обычный 3 9 2 7" xfId="21482"/>
    <cellStyle name="Обычный 3 9 2 7 2" xfId="51337"/>
    <cellStyle name="Обычный 3 9 2 8" xfId="31437"/>
    <cellStyle name="Обычный 3 9 3" xfId="1578"/>
    <cellStyle name="Обычный 3 9 3 2" xfId="1579"/>
    <cellStyle name="Обычный 3 9 3 2 2" xfId="5796"/>
    <cellStyle name="Обычный 3 9 3 2 2 2" xfId="15748"/>
    <cellStyle name="Обычный 3 9 3 2 2 2 2" xfId="45603"/>
    <cellStyle name="Обычный 3 9 3 2 2 3" xfId="25698"/>
    <cellStyle name="Обычный 3 9 3 2 2 3 2" xfId="55553"/>
    <cellStyle name="Обычный 3 9 3 2 2 4" xfId="35653"/>
    <cellStyle name="Обычный 3 9 3 2 3" xfId="8223"/>
    <cellStyle name="Обычный 3 9 3 2 3 2" xfId="18173"/>
    <cellStyle name="Обычный 3 9 3 2 3 2 2" xfId="48028"/>
    <cellStyle name="Обычный 3 9 3 2 3 3" xfId="28123"/>
    <cellStyle name="Обычный 3 9 3 2 3 3 2" xfId="57978"/>
    <cellStyle name="Обычный 3 9 3 2 3 4" xfId="38078"/>
    <cellStyle name="Обычный 3 9 3 2 4" xfId="11538"/>
    <cellStyle name="Обычный 3 9 3 2 4 2" xfId="41393"/>
    <cellStyle name="Обычный 3 9 3 2 5" xfId="21487"/>
    <cellStyle name="Обычный 3 9 3 2 5 2" xfId="51342"/>
    <cellStyle name="Обычный 3 9 3 2 6" xfId="31442"/>
    <cellStyle name="Обычный 3 9 3 3" xfId="4328"/>
    <cellStyle name="Обычный 3 9 3 3 2" xfId="14280"/>
    <cellStyle name="Обычный 3 9 3 3 2 2" xfId="44135"/>
    <cellStyle name="Обычный 3 9 3 3 3" xfId="24230"/>
    <cellStyle name="Обычный 3 9 3 3 3 2" xfId="54085"/>
    <cellStyle name="Обычный 3 9 3 3 4" xfId="34185"/>
    <cellStyle name="Обычный 3 9 3 4" xfId="8222"/>
    <cellStyle name="Обычный 3 9 3 4 2" xfId="18172"/>
    <cellStyle name="Обычный 3 9 3 4 2 2" xfId="48027"/>
    <cellStyle name="Обычный 3 9 3 4 3" xfId="28122"/>
    <cellStyle name="Обычный 3 9 3 4 3 2" xfId="57977"/>
    <cellStyle name="Обычный 3 9 3 4 4" xfId="38077"/>
    <cellStyle name="Обычный 3 9 3 5" xfId="11537"/>
    <cellStyle name="Обычный 3 9 3 5 2" xfId="41392"/>
    <cellStyle name="Обычный 3 9 3 6" xfId="21486"/>
    <cellStyle name="Обычный 3 9 3 6 2" xfId="51341"/>
    <cellStyle name="Обычный 3 9 3 7" xfId="31441"/>
    <cellStyle name="Обычный 3 9 4" xfId="1580"/>
    <cellStyle name="Обычный 3 9 4 2" xfId="5797"/>
    <cellStyle name="Обычный 3 9 4 2 2" xfId="15749"/>
    <cellStyle name="Обычный 3 9 4 2 2 2" xfId="45604"/>
    <cellStyle name="Обычный 3 9 4 2 3" xfId="25699"/>
    <cellStyle name="Обычный 3 9 4 2 3 2" xfId="55554"/>
    <cellStyle name="Обычный 3 9 4 2 4" xfId="35654"/>
    <cellStyle name="Обычный 3 9 4 3" xfId="8224"/>
    <cellStyle name="Обычный 3 9 4 3 2" xfId="18174"/>
    <cellStyle name="Обычный 3 9 4 3 2 2" xfId="48029"/>
    <cellStyle name="Обычный 3 9 4 3 3" xfId="28124"/>
    <cellStyle name="Обычный 3 9 4 3 3 2" xfId="57979"/>
    <cellStyle name="Обычный 3 9 4 3 4" xfId="38079"/>
    <cellStyle name="Обычный 3 9 4 4" xfId="11539"/>
    <cellStyle name="Обычный 3 9 4 4 2" xfId="41394"/>
    <cellStyle name="Обычный 3 9 4 5" xfId="21488"/>
    <cellStyle name="Обычный 3 9 4 5 2" xfId="51343"/>
    <cellStyle name="Обычный 3 9 4 6" xfId="31443"/>
    <cellStyle name="Обычный 3 9 5" xfId="3505"/>
    <cellStyle name="Обычный 3 9 5 2" xfId="13457"/>
    <cellStyle name="Обычный 3 9 5 2 2" xfId="43312"/>
    <cellStyle name="Обычный 3 9 5 3" xfId="23407"/>
    <cellStyle name="Обычный 3 9 5 3 2" xfId="53262"/>
    <cellStyle name="Обычный 3 9 5 4" xfId="33362"/>
    <cellStyle name="Обычный 3 9 6" xfId="8217"/>
    <cellStyle name="Обычный 3 9 6 2" xfId="18167"/>
    <cellStyle name="Обычный 3 9 6 2 2" xfId="48022"/>
    <cellStyle name="Обычный 3 9 6 3" xfId="28117"/>
    <cellStyle name="Обычный 3 9 6 3 2" xfId="57972"/>
    <cellStyle name="Обычный 3 9 6 4" xfId="38072"/>
    <cellStyle name="Обычный 3 9 7" xfId="11532"/>
    <cellStyle name="Обычный 3 9 7 2" xfId="41387"/>
    <cellStyle name="Обычный 3 9 8" xfId="21481"/>
    <cellStyle name="Обычный 3 9 8 2" xfId="51336"/>
    <cellStyle name="Обычный 3 9 9" xfId="31436"/>
    <cellStyle name="Обычный 4" xfId="9"/>
    <cellStyle name="Обычный 4 10" xfId="1582"/>
    <cellStyle name="Обычный 4 10 2" xfId="1583"/>
    <cellStyle name="Обычный 4 10 2 2" xfId="1584"/>
    <cellStyle name="Обычный 4 10 2 2 2" xfId="1585"/>
    <cellStyle name="Обычный 4 10 2 2 2 2" xfId="5798"/>
    <cellStyle name="Обычный 4 10 2 2 2 2 2" xfId="15750"/>
    <cellStyle name="Обычный 4 10 2 2 2 2 2 2" xfId="45605"/>
    <cellStyle name="Обычный 4 10 2 2 2 2 3" xfId="25700"/>
    <cellStyle name="Обычный 4 10 2 2 2 2 3 2" xfId="55555"/>
    <cellStyle name="Обычный 4 10 2 2 2 2 4" xfId="35655"/>
    <cellStyle name="Обычный 4 10 2 2 2 3" xfId="8229"/>
    <cellStyle name="Обычный 4 10 2 2 2 3 2" xfId="18179"/>
    <cellStyle name="Обычный 4 10 2 2 2 3 2 2" xfId="48034"/>
    <cellStyle name="Обычный 4 10 2 2 2 3 3" xfId="28129"/>
    <cellStyle name="Обычный 4 10 2 2 2 3 3 2" xfId="57984"/>
    <cellStyle name="Обычный 4 10 2 2 2 3 4" xfId="38084"/>
    <cellStyle name="Обычный 4 10 2 2 2 4" xfId="11544"/>
    <cellStyle name="Обычный 4 10 2 2 2 4 2" xfId="41399"/>
    <cellStyle name="Обычный 4 10 2 2 2 5" xfId="21493"/>
    <cellStyle name="Обычный 4 10 2 2 2 5 2" xfId="51348"/>
    <cellStyle name="Обычный 4 10 2 2 2 6" xfId="31448"/>
    <cellStyle name="Обычный 4 10 2 2 3" xfId="4704"/>
    <cellStyle name="Обычный 4 10 2 2 3 2" xfId="14656"/>
    <cellStyle name="Обычный 4 10 2 2 3 2 2" xfId="44511"/>
    <cellStyle name="Обычный 4 10 2 2 3 3" xfId="24606"/>
    <cellStyle name="Обычный 4 10 2 2 3 3 2" xfId="54461"/>
    <cellStyle name="Обычный 4 10 2 2 3 4" xfId="34561"/>
    <cellStyle name="Обычный 4 10 2 2 4" xfId="8228"/>
    <cellStyle name="Обычный 4 10 2 2 4 2" xfId="18178"/>
    <cellStyle name="Обычный 4 10 2 2 4 2 2" xfId="48033"/>
    <cellStyle name="Обычный 4 10 2 2 4 3" xfId="28128"/>
    <cellStyle name="Обычный 4 10 2 2 4 3 2" xfId="57983"/>
    <cellStyle name="Обычный 4 10 2 2 4 4" xfId="38083"/>
    <cellStyle name="Обычный 4 10 2 2 5" xfId="11543"/>
    <cellStyle name="Обычный 4 10 2 2 5 2" xfId="41398"/>
    <cellStyle name="Обычный 4 10 2 2 6" xfId="21492"/>
    <cellStyle name="Обычный 4 10 2 2 6 2" xfId="51347"/>
    <cellStyle name="Обычный 4 10 2 2 7" xfId="31447"/>
    <cellStyle name="Обычный 4 10 2 3" xfId="1586"/>
    <cellStyle name="Обычный 4 10 2 3 2" xfId="5799"/>
    <cellStyle name="Обычный 4 10 2 3 2 2" xfId="15751"/>
    <cellStyle name="Обычный 4 10 2 3 2 2 2" xfId="45606"/>
    <cellStyle name="Обычный 4 10 2 3 2 3" xfId="25701"/>
    <cellStyle name="Обычный 4 10 2 3 2 3 2" xfId="55556"/>
    <cellStyle name="Обычный 4 10 2 3 2 4" xfId="35656"/>
    <cellStyle name="Обычный 4 10 2 3 3" xfId="8230"/>
    <cellStyle name="Обычный 4 10 2 3 3 2" xfId="18180"/>
    <cellStyle name="Обычный 4 10 2 3 3 2 2" xfId="48035"/>
    <cellStyle name="Обычный 4 10 2 3 3 3" xfId="28130"/>
    <cellStyle name="Обычный 4 10 2 3 3 3 2" xfId="57985"/>
    <cellStyle name="Обычный 4 10 2 3 3 4" xfId="38085"/>
    <cellStyle name="Обычный 4 10 2 3 4" xfId="11545"/>
    <cellStyle name="Обычный 4 10 2 3 4 2" xfId="41400"/>
    <cellStyle name="Обычный 4 10 2 3 5" xfId="21494"/>
    <cellStyle name="Обычный 4 10 2 3 5 2" xfId="51349"/>
    <cellStyle name="Обычный 4 10 2 3 6" xfId="31449"/>
    <cellStyle name="Обычный 4 10 2 4" xfId="3881"/>
    <cellStyle name="Обычный 4 10 2 4 2" xfId="13833"/>
    <cellStyle name="Обычный 4 10 2 4 2 2" xfId="43688"/>
    <cellStyle name="Обычный 4 10 2 4 3" xfId="23783"/>
    <cellStyle name="Обычный 4 10 2 4 3 2" xfId="53638"/>
    <cellStyle name="Обычный 4 10 2 4 4" xfId="33738"/>
    <cellStyle name="Обычный 4 10 2 5" xfId="8227"/>
    <cellStyle name="Обычный 4 10 2 5 2" xfId="18177"/>
    <cellStyle name="Обычный 4 10 2 5 2 2" xfId="48032"/>
    <cellStyle name="Обычный 4 10 2 5 3" xfId="28127"/>
    <cellStyle name="Обычный 4 10 2 5 3 2" xfId="57982"/>
    <cellStyle name="Обычный 4 10 2 5 4" xfId="38082"/>
    <cellStyle name="Обычный 4 10 2 6" xfId="11542"/>
    <cellStyle name="Обычный 4 10 2 6 2" xfId="41397"/>
    <cellStyle name="Обычный 4 10 2 7" xfId="21491"/>
    <cellStyle name="Обычный 4 10 2 7 2" xfId="51346"/>
    <cellStyle name="Обычный 4 10 2 8" xfId="31446"/>
    <cellStyle name="Обычный 4 10 3" xfId="1587"/>
    <cellStyle name="Обычный 4 10 3 2" xfId="1588"/>
    <cellStyle name="Обычный 4 10 3 2 2" xfId="5800"/>
    <cellStyle name="Обычный 4 10 3 2 2 2" xfId="15752"/>
    <cellStyle name="Обычный 4 10 3 2 2 2 2" xfId="45607"/>
    <cellStyle name="Обычный 4 10 3 2 2 3" xfId="25702"/>
    <cellStyle name="Обычный 4 10 3 2 2 3 2" xfId="55557"/>
    <cellStyle name="Обычный 4 10 3 2 2 4" xfId="35657"/>
    <cellStyle name="Обычный 4 10 3 2 3" xfId="8232"/>
    <cellStyle name="Обычный 4 10 3 2 3 2" xfId="18182"/>
    <cellStyle name="Обычный 4 10 3 2 3 2 2" xfId="48037"/>
    <cellStyle name="Обычный 4 10 3 2 3 3" xfId="28132"/>
    <cellStyle name="Обычный 4 10 3 2 3 3 2" xfId="57987"/>
    <cellStyle name="Обычный 4 10 3 2 3 4" xfId="38087"/>
    <cellStyle name="Обычный 4 10 3 2 4" xfId="11547"/>
    <cellStyle name="Обычный 4 10 3 2 4 2" xfId="41402"/>
    <cellStyle name="Обычный 4 10 3 2 5" xfId="21496"/>
    <cellStyle name="Обычный 4 10 3 2 5 2" xfId="51351"/>
    <cellStyle name="Обычный 4 10 3 2 6" xfId="31451"/>
    <cellStyle name="Обычный 4 10 3 3" xfId="4452"/>
    <cellStyle name="Обычный 4 10 3 3 2" xfId="14404"/>
    <cellStyle name="Обычный 4 10 3 3 2 2" xfId="44259"/>
    <cellStyle name="Обычный 4 10 3 3 3" xfId="24354"/>
    <cellStyle name="Обычный 4 10 3 3 3 2" xfId="54209"/>
    <cellStyle name="Обычный 4 10 3 3 4" xfId="34309"/>
    <cellStyle name="Обычный 4 10 3 4" xfId="8231"/>
    <cellStyle name="Обычный 4 10 3 4 2" xfId="18181"/>
    <cellStyle name="Обычный 4 10 3 4 2 2" xfId="48036"/>
    <cellStyle name="Обычный 4 10 3 4 3" xfId="28131"/>
    <cellStyle name="Обычный 4 10 3 4 3 2" xfId="57986"/>
    <cellStyle name="Обычный 4 10 3 4 4" xfId="38086"/>
    <cellStyle name="Обычный 4 10 3 5" xfId="11546"/>
    <cellStyle name="Обычный 4 10 3 5 2" xfId="41401"/>
    <cellStyle name="Обычный 4 10 3 6" xfId="21495"/>
    <cellStyle name="Обычный 4 10 3 6 2" xfId="51350"/>
    <cellStyle name="Обычный 4 10 3 7" xfId="31450"/>
    <cellStyle name="Обычный 4 10 4" xfId="1589"/>
    <cellStyle name="Обычный 4 10 4 2" xfId="5801"/>
    <cellStyle name="Обычный 4 10 4 2 2" xfId="15753"/>
    <cellStyle name="Обычный 4 10 4 2 2 2" xfId="45608"/>
    <cellStyle name="Обычный 4 10 4 2 3" xfId="25703"/>
    <cellStyle name="Обычный 4 10 4 2 3 2" xfId="55558"/>
    <cellStyle name="Обычный 4 10 4 2 4" xfId="35658"/>
    <cellStyle name="Обычный 4 10 4 3" xfId="8233"/>
    <cellStyle name="Обычный 4 10 4 3 2" xfId="18183"/>
    <cellStyle name="Обычный 4 10 4 3 2 2" xfId="48038"/>
    <cellStyle name="Обычный 4 10 4 3 3" xfId="28133"/>
    <cellStyle name="Обычный 4 10 4 3 3 2" xfId="57988"/>
    <cellStyle name="Обычный 4 10 4 3 4" xfId="38088"/>
    <cellStyle name="Обычный 4 10 4 4" xfId="11548"/>
    <cellStyle name="Обычный 4 10 4 4 2" xfId="41403"/>
    <cellStyle name="Обычный 4 10 4 5" xfId="21497"/>
    <cellStyle name="Обычный 4 10 4 5 2" xfId="51352"/>
    <cellStyle name="Обычный 4 10 4 6" xfId="31452"/>
    <cellStyle name="Обычный 4 10 5" xfId="3629"/>
    <cellStyle name="Обычный 4 10 5 2" xfId="13581"/>
    <cellStyle name="Обычный 4 10 5 2 2" xfId="43436"/>
    <cellStyle name="Обычный 4 10 5 3" xfId="23531"/>
    <cellStyle name="Обычный 4 10 5 3 2" xfId="53386"/>
    <cellStyle name="Обычный 4 10 5 4" xfId="33486"/>
    <cellStyle name="Обычный 4 10 6" xfId="8226"/>
    <cellStyle name="Обычный 4 10 6 2" xfId="18176"/>
    <cellStyle name="Обычный 4 10 6 2 2" xfId="48031"/>
    <cellStyle name="Обычный 4 10 6 3" xfId="28126"/>
    <cellStyle name="Обычный 4 10 6 3 2" xfId="57981"/>
    <cellStyle name="Обычный 4 10 6 4" xfId="38081"/>
    <cellStyle name="Обычный 4 10 7" xfId="11541"/>
    <cellStyle name="Обычный 4 10 7 2" xfId="41396"/>
    <cellStyle name="Обычный 4 10 8" xfId="21490"/>
    <cellStyle name="Обычный 4 10 8 2" xfId="51345"/>
    <cellStyle name="Обычный 4 10 9" xfId="31445"/>
    <cellStyle name="Обычный 4 11" xfId="1590"/>
    <cellStyle name="Обычный 4 11 2" xfId="1591"/>
    <cellStyle name="Обычный 4 11 2 2" xfId="1592"/>
    <cellStyle name="Обычный 4 11 2 2 2" xfId="1593"/>
    <cellStyle name="Обычный 4 11 2 2 2 2" xfId="5802"/>
    <cellStyle name="Обычный 4 11 2 2 2 2 2" xfId="15754"/>
    <cellStyle name="Обычный 4 11 2 2 2 2 2 2" xfId="45609"/>
    <cellStyle name="Обычный 4 11 2 2 2 2 3" xfId="25704"/>
    <cellStyle name="Обычный 4 11 2 2 2 2 3 2" xfId="55559"/>
    <cellStyle name="Обычный 4 11 2 2 2 2 4" xfId="35659"/>
    <cellStyle name="Обычный 4 11 2 2 2 3" xfId="8237"/>
    <cellStyle name="Обычный 4 11 2 2 2 3 2" xfId="18187"/>
    <cellStyle name="Обычный 4 11 2 2 2 3 2 2" xfId="48042"/>
    <cellStyle name="Обычный 4 11 2 2 2 3 3" xfId="28137"/>
    <cellStyle name="Обычный 4 11 2 2 2 3 3 2" xfId="57992"/>
    <cellStyle name="Обычный 4 11 2 2 2 3 4" xfId="38092"/>
    <cellStyle name="Обычный 4 11 2 2 2 4" xfId="11552"/>
    <cellStyle name="Обычный 4 11 2 2 2 4 2" xfId="41407"/>
    <cellStyle name="Обычный 4 11 2 2 2 5" xfId="21501"/>
    <cellStyle name="Обычный 4 11 2 2 2 5 2" xfId="51356"/>
    <cellStyle name="Обычный 4 11 2 2 2 6" xfId="31456"/>
    <cellStyle name="Обычный 4 11 2 2 3" xfId="4705"/>
    <cellStyle name="Обычный 4 11 2 2 3 2" xfId="14657"/>
    <cellStyle name="Обычный 4 11 2 2 3 2 2" xfId="44512"/>
    <cellStyle name="Обычный 4 11 2 2 3 3" xfId="24607"/>
    <cellStyle name="Обычный 4 11 2 2 3 3 2" xfId="54462"/>
    <cellStyle name="Обычный 4 11 2 2 3 4" xfId="34562"/>
    <cellStyle name="Обычный 4 11 2 2 4" xfId="8236"/>
    <cellStyle name="Обычный 4 11 2 2 4 2" xfId="18186"/>
    <cellStyle name="Обычный 4 11 2 2 4 2 2" xfId="48041"/>
    <cellStyle name="Обычный 4 11 2 2 4 3" xfId="28136"/>
    <cellStyle name="Обычный 4 11 2 2 4 3 2" xfId="57991"/>
    <cellStyle name="Обычный 4 11 2 2 4 4" xfId="38091"/>
    <cellStyle name="Обычный 4 11 2 2 5" xfId="11551"/>
    <cellStyle name="Обычный 4 11 2 2 5 2" xfId="41406"/>
    <cellStyle name="Обычный 4 11 2 2 6" xfId="21500"/>
    <cellStyle name="Обычный 4 11 2 2 6 2" xfId="51355"/>
    <cellStyle name="Обычный 4 11 2 2 7" xfId="31455"/>
    <cellStyle name="Обычный 4 11 2 3" xfId="1594"/>
    <cellStyle name="Обычный 4 11 2 3 2" xfId="5803"/>
    <cellStyle name="Обычный 4 11 2 3 2 2" xfId="15755"/>
    <cellStyle name="Обычный 4 11 2 3 2 2 2" xfId="45610"/>
    <cellStyle name="Обычный 4 11 2 3 2 3" xfId="25705"/>
    <cellStyle name="Обычный 4 11 2 3 2 3 2" xfId="55560"/>
    <cellStyle name="Обычный 4 11 2 3 2 4" xfId="35660"/>
    <cellStyle name="Обычный 4 11 2 3 3" xfId="8238"/>
    <cellStyle name="Обычный 4 11 2 3 3 2" xfId="18188"/>
    <cellStyle name="Обычный 4 11 2 3 3 2 2" xfId="48043"/>
    <cellStyle name="Обычный 4 11 2 3 3 3" xfId="28138"/>
    <cellStyle name="Обычный 4 11 2 3 3 3 2" xfId="57993"/>
    <cellStyle name="Обычный 4 11 2 3 3 4" xfId="38093"/>
    <cellStyle name="Обычный 4 11 2 3 4" xfId="11553"/>
    <cellStyle name="Обычный 4 11 2 3 4 2" xfId="41408"/>
    <cellStyle name="Обычный 4 11 2 3 5" xfId="21502"/>
    <cellStyle name="Обычный 4 11 2 3 5 2" xfId="51357"/>
    <cellStyle name="Обычный 4 11 2 3 6" xfId="31457"/>
    <cellStyle name="Обычный 4 11 2 4" xfId="3882"/>
    <cellStyle name="Обычный 4 11 2 4 2" xfId="13834"/>
    <cellStyle name="Обычный 4 11 2 4 2 2" xfId="43689"/>
    <cellStyle name="Обычный 4 11 2 4 3" xfId="23784"/>
    <cellStyle name="Обычный 4 11 2 4 3 2" xfId="53639"/>
    <cellStyle name="Обычный 4 11 2 4 4" xfId="33739"/>
    <cellStyle name="Обычный 4 11 2 5" xfId="8235"/>
    <cellStyle name="Обычный 4 11 2 5 2" xfId="18185"/>
    <cellStyle name="Обычный 4 11 2 5 2 2" xfId="48040"/>
    <cellStyle name="Обычный 4 11 2 5 3" xfId="28135"/>
    <cellStyle name="Обычный 4 11 2 5 3 2" xfId="57990"/>
    <cellStyle name="Обычный 4 11 2 5 4" xfId="38090"/>
    <cellStyle name="Обычный 4 11 2 6" xfId="11550"/>
    <cellStyle name="Обычный 4 11 2 6 2" xfId="41405"/>
    <cellStyle name="Обычный 4 11 2 7" xfId="21499"/>
    <cellStyle name="Обычный 4 11 2 7 2" xfId="51354"/>
    <cellStyle name="Обычный 4 11 2 8" xfId="31454"/>
    <cellStyle name="Обычный 4 11 3" xfId="1595"/>
    <cellStyle name="Обычный 4 11 3 2" xfId="1596"/>
    <cellStyle name="Обычный 4 11 3 2 2" xfId="5804"/>
    <cellStyle name="Обычный 4 11 3 2 2 2" xfId="15756"/>
    <cellStyle name="Обычный 4 11 3 2 2 2 2" xfId="45611"/>
    <cellStyle name="Обычный 4 11 3 2 2 3" xfId="25706"/>
    <cellStyle name="Обычный 4 11 3 2 2 3 2" xfId="55561"/>
    <cellStyle name="Обычный 4 11 3 2 2 4" xfId="35661"/>
    <cellStyle name="Обычный 4 11 3 2 3" xfId="8240"/>
    <cellStyle name="Обычный 4 11 3 2 3 2" xfId="18190"/>
    <cellStyle name="Обычный 4 11 3 2 3 2 2" xfId="48045"/>
    <cellStyle name="Обычный 4 11 3 2 3 3" xfId="28140"/>
    <cellStyle name="Обычный 4 11 3 2 3 3 2" xfId="57995"/>
    <cellStyle name="Обычный 4 11 3 2 3 4" xfId="38095"/>
    <cellStyle name="Обычный 4 11 3 2 4" xfId="11555"/>
    <cellStyle name="Обычный 4 11 3 2 4 2" xfId="41410"/>
    <cellStyle name="Обычный 4 11 3 2 5" xfId="21504"/>
    <cellStyle name="Обычный 4 11 3 2 5 2" xfId="51359"/>
    <cellStyle name="Обычный 4 11 3 2 6" xfId="31459"/>
    <cellStyle name="Обычный 4 11 3 3" xfId="4539"/>
    <cellStyle name="Обычный 4 11 3 3 2" xfId="14491"/>
    <cellStyle name="Обычный 4 11 3 3 2 2" xfId="44346"/>
    <cellStyle name="Обычный 4 11 3 3 3" xfId="24441"/>
    <cellStyle name="Обычный 4 11 3 3 3 2" xfId="54296"/>
    <cellStyle name="Обычный 4 11 3 3 4" xfId="34396"/>
    <cellStyle name="Обычный 4 11 3 4" xfId="8239"/>
    <cellStyle name="Обычный 4 11 3 4 2" xfId="18189"/>
    <cellStyle name="Обычный 4 11 3 4 2 2" xfId="48044"/>
    <cellStyle name="Обычный 4 11 3 4 3" xfId="28139"/>
    <cellStyle name="Обычный 4 11 3 4 3 2" xfId="57994"/>
    <cellStyle name="Обычный 4 11 3 4 4" xfId="38094"/>
    <cellStyle name="Обычный 4 11 3 5" xfId="11554"/>
    <cellStyle name="Обычный 4 11 3 5 2" xfId="41409"/>
    <cellStyle name="Обычный 4 11 3 6" xfId="21503"/>
    <cellStyle name="Обычный 4 11 3 6 2" xfId="51358"/>
    <cellStyle name="Обычный 4 11 3 7" xfId="31458"/>
    <cellStyle name="Обычный 4 11 4" xfId="1597"/>
    <cellStyle name="Обычный 4 11 4 2" xfId="5805"/>
    <cellStyle name="Обычный 4 11 4 2 2" xfId="15757"/>
    <cellStyle name="Обычный 4 11 4 2 2 2" xfId="45612"/>
    <cellStyle name="Обычный 4 11 4 2 3" xfId="25707"/>
    <cellStyle name="Обычный 4 11 4 2 3 2" xfId="55562"/>
    <cellStyle name="Обычный 4 11 4 2 4" xfId="35662"/>
    <cellStyle name="Обычный 4 11 4 3" xfId="8241"/>
    <cellStyle name="Обычный 4 11 4 3 2" xfId="18191"/>
    <cellStyle name="Обычный 4 11 4 3 2 2" xfId="48046"/>
    <cellStyle name="Обычный 4 11 4 3 3" xfId="28141"/>
    <cellStyle name="Обычный 4 11 4 3 3 2" xfId="57996"/>
    <cellStyle name="Обычный 4 11 4 3 4" xfId="38096"/>
    <cellStyle name="Обычный 4 11 4 4" xfId="11556"/>
    <cellStyle name="Обычный 4 11 4 4 2" xfId="41411"/>
    <cellStyle name="Обычный 4 11 4 5" xfId="21505"/>
    <cellStyle name="Обычный 4 11 4 5 2" xfId="51360"/>
    <cellStyle name="Обычный 4 11 4 6" xfId="31460"/>
    <cellStyle name="Обычный 4 11 5" xfId="3716"/>
    <cellStyle name="Обычный 4 11 5 2" xfId="13668"/>
    <cellStyle name="Обычный 4 11 5 2 2" xfId="43523"/>
    <cellStyle name="Обычный 4 11 5 3" xfId="23618"/>
    <cellStyle name="Обычный 4 11 5 3 2" xfId="53473"/>
    <cellStyle name="Обычный 4 11 5 4" xfId="33573"/>
    <cellStyle name="Обычный 4 11 6" xfId="8234"/>
    <cellStyle name="Обычный 4 11 6 2" xfId="18184"/>
    <cellStyle name="Обычный 4 11 6 2 2" xfId="48039"/>
    <cellStyle name="Обычный 4 11 6 3" xfId="28134"/>
    <cellStyle name="Обычный 4 11 6 3 2" xfId="57989"/>
    <cellStyle name="Обычный 4 11 6 4" xfId="38089"/>
    <cellStyle name="Обычный 4 11 7" xfId="11549"/>
    <cellStyle name="Обычный 4 11 7 2" xfId="41404"/>
    <cellStyle name="Обычный 4 11 8" xfId="21498"/>
    <cellStyle name="Обычный 4 11 8 2" xfId="51353"/>
    <cellStyle name="Обычный 4 11 9" xfId="31453"/>
    <cellStyle name="Обычный 4 12" xfId="1598"/>
    <cellStyle name="Обычный 4 12 2" xfId="1599"/>
    <cellStyle name="Обычный 4 12 2 2" xfId="1600"/>
    <cellStyle name="Обычный 4 12 2 2 2" xfId="5806"/>
    <cellStyle name="Обычный 4 12 2 2 2 2" xfId="15758"/>
    <cellStyle name="Обычный 4 12 2 2 2 2 2" xfId="45613"/>
    <cellStyle name="Обычный 4 12 2 2 2 3" xfId="25708"/>
    <cellStyle name="Обычный 4 12 2 2 2 3 2" xfId="55563"/>
    <cellStyle name="Обычный 4 12 2 2 2 4" xfId="35663"/>
    <cellStyle name="Обычный 4 12 2 2 3" xfId="8244"/>
    <cellStyle name="Обычный 4 12 2 2 3 2" xfId="18194"/>
    <cellStyle name="Обычный 4 12 2 2 3 2 2" xfId="48049"/>
    <cellStyle name="Обычный 4 12 2 2 3 3" xfId="28144"/>
    <cellStyle name="Обычный 4 12 2 2 3 3 2" xfId="57999"/>
    <cellStyle name="Обычный 4 12 2 2 3 4" xfId="38099"/>
    <cellStyle name="Обычный 4 12 2 2 4" xfId="11559"/>
    <cellStyle name="Обычный 4 12 2 2 4 2" xfId="41414"/>
    <cellStyle name="Обычный 4 12 2 2 5" xfId="21508"/>
    <cellStyle name="Обычный 4 12 2 2 5 2" xfId="51363"/>
    <cellStyle name="Обычный 4 12 2 2 6" xfId="31463"/>
    <cellStyle name="Обычный 4 12 2 3" xfId="4703"/>
    <cellStyle name="Обычный 4 12 2 3 2" xfId="14655"/>
    <cellStyle name="Обычный 4 12 2 3 2 2" xfId="44510"/>
    <cellStyle name="Обычный 4 12 2 3 3" xfId="24605"/>
    <cellStyle name="Обычный 4 12 2 3 3 2" xfId="54460"/>
    <cellStyle name="Обычный 4 12 2 3 4" xfId="34560"/>
    <cellStyle name="Обычный 4 12 2 4" xfId="8243"/>
    <cellStyle name="Обычный 4 12 2 4 2" xfId="18193"/>
    <cellStyle name="Обычный 4 12 2 4 2 2" xfId="48048"/>
    <cellStyle name="Обычный 4 12 2 4 3" xfId="28143"/>
    <cellStyle name="Обычный 4 12 2 4 3 2" xfId="57998"/>
    <cellStyle name="Обычный 4 12 2 4 4" xfId="38098"/>
    <cellStyle name="Обычный 4 12 2 5" xfId="11558"/>
    <cellStyle name="Обычный 4 12 2 5 2" xfId="41413"/>
    <cellStyle name="Обычный 4 12 2 6" xfId="21507"/>
    <cellStyle name="Обычный 4 12 2 6 2" xfId="51362"/>
    <cellStyle name="Обычный 4 12 2 7" xfId="31462"/>
    <cellStyle name="Обычный 4 12 3" xfId="1601"/>
    <cellStyle name="Обычный 4 12 3 2" xfId="5807"/>
    <cellStyle name="Обычный 4 12 3 2 2" xfId="15759"/>
    <cellStyle name="Обычный 4 12 3 2 2 2" xfId="45614"/>
    <cellStyle name="Обычный 4 12 3 2 3" xfId="25709"/>
    <cellStyle name="Обычный 4 12 3 2 3 2" xfId="55564"/>
    <cellStyle name="Обычный 4 12 3 2 4" xfId="35664"/>
    <cellStyle name="Обычный 4 12 3 3" xfId="8245"/>
    <cellStyle name="Обычный 4 12 3 3 2" xfId="18195"/>
    <cellStyle name="Обычный 4 12 3 3 2 2" xfId="48050"/>
    <cellStyle name="Обычный 4 12 3 3 3" xfId="28145"/>
    <cellStyle name="Обычный 4 12 3 3 3 2" xfId="58000"/>
    <cellStyle name="Обычный 4 12 3 3 4" xfId="38100"/>
    <cellStyle name="Обычный 4 12 3 4" xfId="11560"/>
    <cellStyle name="Обычный 4 12 3 4 2" xfId="41415"/>
    <cellStyle name="Обычный 4 12 3 5" xfId="21509"/>
    <cellStyle name="Обычный 4 12 3 5 2" xfId="51364"/>
    <cellStyle name="Обычный 4 12 3 6" xfId="31464"/>
    <cellStyle name="Обычный 4 12 4" xfId="3880"/>
    <cellStyle name="Обычный 4 12 4 2" xfId="13832"/>
    <cellStyle name="Обычный 4 12 4 2 2" xfId="43687"/>
    <cellStyle name="Обычный 4 12 4 3" xfId="23782"/>
    <cellStyle name="Обычный 4 12 4 3 2" xfId="53637"/>
    <cellStyle name="Обычный 4 12 4 4" xfId="33737"/>
    <cellStyle name="Обычный 4 12 5" xfId="8242"/>
    <cellStyle name="Обычный 4 12 5 2" xfId="18192"/>
    <cellStyle name="Обычный 4 12 5 2 2" xfId="48047"/>
    <cellStyle name="Обычный 4 12 5 3" xfId="28142"/>
    <cellStyle name="Обычный 4 12 5 3 2" xfId="57997"/>
    <cellStyle name="Обычный 4 12 5 4" xfId="38097"/>
    <cellStyle name="Обычный 4 12 6" xfId="11557"/>
    <cellStyle name="Обычный 4 12 6 2" xfId="41412"/>
    <cellStyle name="Обычный 4 12 7" xfId="21506"/>
    <cellStyle name="Обычный 4 12 7 2" xfId="51361"/>
    <cellStyle name="Обычный 4 12 8" xfId="31461"/>
    <cellStyle name="Обычный 4 13" xfId="1602"/>
    <cellStyle name="Обычный 4 13 2" xfId="1603"/>
    <cellStyle name="Обычный 4 13 2 2" xfId="1604"/>
    <cellStyle name="Обычный 4 13 2 2 2" xfId="5808"/>
    <cellStyle name="Обычный 4 13 2 2 2 2" xfId="15760"/>
    <cellStyle name="Обычный 4 13 2 2 2 2 2" xfId="45615"/>
    <cellStyle name="Обычный 4 13 2 2 2 3" xfId="25710"/>
    <cellStyle name="Обычный 4 13 2 2 2 3 2" xfId="55565"/>
    <cellStyle name="Обычный 4 13 2 2 2 4" xfId="35665"/>
    <cellStyle name="Обычный 4 13 2 2 3" xfId="8248"/>
    <cellStyle name="Обычный 4 13 2 2 3 2" xfId="18198"/>
    <cellStyle name="Обычный 4 13 2 2 3 2 2" xfId="48053"/>
    <cellStyle name="Обычный 4 13 2 2 3 3" xfId="28148"/>
    <cellStyle name="Обычный 4 13 2 2 3 3 2" xfId="58003"/>
    <cellStyle name="Обычный 4 13 2 2 3 4" xfId="38103"/>
    <cellStyle name="Обычный 4 13 2 2 4" xfId="11563"/>
    <cellStyle name="Обычный 4 13 2 2 4 2" xfId="41418"/>
    <cellStyle name="Обычный 4 13 2 2 5" xfId="21512"/>
    <cellStyle name="Обычный 4 13 2 2 5 2" xfId="51367"/>
    <cellStyle name="Обычный 4 13 2 2 6" xfId="31467"/>
    <cellStyle name="Обычный 4 13 2 3" xfId="4922"/>
    <cellStyle name="Обычный 4 13 2 3 2" xfId="14874"/>
    <cellStyle name="Обычный 4 13 2 3 2 2" xfId="44729"/>
    <cellStyle name="Обычный 4 13 2 3 3" xfId="24824"/>
    <cellStyle name="Обычный 4 13 2 3 3 2" xfId="54679"/>
    <cellStyle name="Обычный 4 13 2 3 4" xfId="34779"/>
    <cellStyle name="Обычный 4 13 2 4" xfId="8247"/>
    <cellStyle name="Обычный 4 13 2 4 2" xfId="18197"/>
    <cellStyle name="Обычный 4 13 2 4 2 2" xfId="48052"/>
    <cellStyle name="Обычный 4 13 2 4 3" xfId="28147"/>
    <cellStyle name="Обычный 4 13 2 4 3 2" xfId="58002"/>
    <cellStyle name="Обычный 4 13 2 4 4" xfId="38102"/>
    <cellStyle name="Обычный 4 13 2 5" xfId="11562"/>
    <cellStyle name="Обычный 4 13 2 5 2" xfId="41417"/>
    <cellStyle name="Обычный 4 13 2 6" xfId="21511"/>
    <cellStyle name="Обычный 4 13 2 6 2" xfId="51366"/>
    <cellStyle name="Обычный 4 13 2 7" xfId="31466"/>
    <cellStyle name="Обычный 4 13 3" xfId="1605"/>
    <cellStyle name="Обычный 4 13 3 2" xfId="5809"/>
    <cellStyle name="Обычный 4 13 3 2 2" xfId="15761"/>
    <cellStyle name="Обычный 4 13 3 2 2 2" xfId="45616"/>
    <cellStyle name="Обычный 4 13 3 2 3" xfId="25711"/>
    <cellStyle name="Обычный 4 13 3 2 3 2" xfId="55566"/>
    <cellStyle name="Обычный 4 13 3 2 4" xfId="35666"/>
    <cellStyle name="Обычный 4 13 3 3" xfId="8249"/>
    <cellStyle name="Обычный 4 13 3 3 2" xfId="18199"/>
    <cellStyle name="Обычный 4 13 3 3 2 2" xfId="48054"/>
    <cellStyle name="Обычный 4 13 3 3 3" xfId="28149"/>
    <cellStyle name="Обычный 4 13 3 3 3 2" xfId="58004"/>
    <cellStyle name="Обычный 4 13 3 3 4" xfId="38104"/>
    <cellStyle name="Обычный 4 13 3 4" xfId="11564"/>
    <cellStyle name="Обычный 4 13 3 4 2" xfId="41419"/>
    <cellStyle name="Обычный 4 13 3 5" xfId="21513"/>
    <cellStyle name="Обычный 4 13 3 5 2" xfId="51368"/>
    <cellStyle name="Обычный 4 13 3 6" xfId="31468"/>
    <cellStyle name="Обычный 4 13 4" xfId="4099"/>
    <cellStyle name="Обычный 4 13 4 2" xfId="14051"/>
    <cellStyle name="Обычный 4 13 4 2 2" xfId="43906"/>
    <cellStyle name="Обычный 4 13 4 3" xfId="24001"/>
    <cellStyle name="Обычный 4 13 4 3 2" xfId="53856"/>
    <cellStyle name="Обычный 4 13 4 4" xfId="33956"/>
    <cellStyle name="Обычный 4 13 5" xfId="8246"/>
    <cellStyle name="Обычный 4 13 5 2" xfId="18196"/>
    <cellStyle name="Обычный 4 13 5 2 2" xfId="48051"/>
    <cellStyle name="Обычный 4 13 5 3" xfId="28146"/>
    <cellStyle name="Обычный 4 13 5 3 2" xfId="58001"/>
    <cellStyle name="Обычный 4 13 5 4" xfId="38101"/>
    <cellStyle name="Обычный 4 13 6" xfId="11561"/>
    <cellStyle name="Обычный 4 13 6 2" xfId="41416"/>
    <cellStyle name="Обычный 4 13 7" xfId="21510"/>
    <cellStyle name="Обычный 4 13 7 2" xfId="51365"/>
    <cellStyle name="Обычный 4 13 8" xfId="31465"/>
    <cellStyle name="Обычный 4 14" xfId="1606"/>
    <cellStyle name="Обычный 4 14 2" xfId="1607"/>
    <cellStyle name="Обычный 4 14 2 2" xfId="1608"/>
    <cellStyle name="Обычный 4 14 2 2 2" xfId="5810"/>
    <cellStyle name="Обычный 4 14 2 2 2 2" xfId="15762"/>
    <cellStyle name="Обычный 4 14 2 2 2 2 2" xfId="45617"/>
    <cellStyle name="Обычный 4 14 2 2 2 3" xfId="25712"/>
    <cellStyle name="Обычный 4 14 2 2 2 3 2" xfId="55567"/>
    <cellStyle name="Обычный 4 14 2 2 2 4" xfId="35667"/>
    <cellStyle name="Обычный 4 14 2 2 3" xfId="8252"/>
    <cellStyle name="Обычный 4 14 2 2 3 2" xfId="18202"/>
    <cellStyle name="Обычный 4 14 2 2 3 2 2" xfId="48057"/>
    <cellStyle name="Обычный 4 14 2 2 3 3" xfId="28152"/>
    <cellStyle name="Обычный 4 14 2 2 3 3 2" xfId="58007"/>
    <cellStyle name="Обычный 4 14 2 2 3 4" xfId="38107"/>
    <cellStyle name="Обычный 4 14 2 2 4" xfId="11567"/>
    <cellStyle name="Обычный 4 14 2 2 4 2" xfId="41422"/>
    <cellStyle name="Обычный 4 14 2 2 5" xfId="21516"/>
    <cellStyle name="Обычный 4 14 2 2 5 2" xfId="51371"/>
    <cellStyle name="Обычный 4 14 2 2 6" xfId="31471"/>
    <cellStyle name="Обычный 4 14 2 3" xfId="5009"/>
    <cellStyle name="Обычный 4 14 2 3 2" xfId="14961"/>
    <cellStyle name="Обычный 4 14 2 3 2 2" xfId="44816"/>
    <cellStyle name="Обычный 4 14 2 3 3" xfId="24911"/>
    <cellStyle name="Обычный 4 14 2 3 3 2" xfId="54766"/>
    <cellStyle name="Обычный 4 14 2 3 4" xfId="34866"/>
    <cellStyle name="Обычный 4 14 2 4" xfId="8251"/>
    <cellStyle name="Обычный 4 14 2 4 2" xfId="18201"/>
    <cellStyle name="Обычный 4 14 2 4 2 2" xfId="48056"/>
    <cellStyle name="Обычный 4 14 2 4 3" xfId="28151"/>
    <cellStyle name="Обычный 4 14 2 4 3 2" xfId="58006"/>
    <cellStyle name="Обычный 4 14 2 4 4" xfId="38106"/>
    <cellStyle name="Обычный 4 14 2 5" xfId="11566"/>
    <cellStyle name="Обычный 4 14 2 5 2" xfId="41421"/>
    <cellStyle name="Обычный 4 14 2 6" xfId="21515"/>
    <cellStyle name="Обычный 4 14 2 6 2" xfId="51370"/>
    <cellStyle name="Обычный 4 14 2 7" xfId="31470"/>
    <cellStyle name="Обычный 4 14 3" xfId="1609"/>
    <cellStyle name="Обычный 4 14 3 2" xfId="5811"/>
    <cellStyle name="Обычный 4 14 3 2 2" xfId="15763"/>
    <cellStyle name="Обычный 4 14 3 2 2 2" xfId="45618"/>
    <cellStyle name="Обычный 4 14 3 2 3" xfId="25713"/>
    <cellStyle name="Обычный 4 14 3 2 3 2" xfId="55568"/>
    <cellStyle name="Обычный 4 14 3 2 4" xfId="35668"/>
    <cellStyle name="Обычный 4 14 3 3" xfId="8253"/>
    <cellStyle name="Обычный 4 14 3 3 2" xfId="18203"/>
    <cellStyle name="Обычный 4 14 3 3 2 2" xfId="48058"/>
    <cellStyle name="Обычный 4 14 3 3 3" xfId="28153"/>
    <cellStyle name="Обычный 4 14 3 3 3 2" xfId="58008"/>
    <cellStyle name="Обычный 4 14 3 3 4" xfId="38108"/>
    <cellStyle name="Обычный 4 14 3 4" xfId="11568"/>
    <cellStyle name="Обычный 4 14 3 4 2" xfId="41423"/>
    <cellStyle name="Обычный 4 14 3 5" xfId="21517"/>
    <cellStyle name="Обычный 4 14 3 5 2" xfId="51372"/>
    <cellStyle name="Обычный 4 14 3 6" xfId="31472"/>
    <cellStyle name="Обычный 4 14 4" xfId="4186"/>
    <cellStyle name="Обычный 4 14 4 2" xfId="14138"/>
    <cellStyle name="Обычный 4 14 4 2 2" xfId="43993"/>
    <cellStyle name="Обычный 4 14 4 3" xfId="24088"/>
    <cellStyle name="Обычный 4 14 4 3 2" xfId="53943"/>
    <cellStyle name="Обычный 4 14 4 4" xfId="34043"/>
    <cellStyle name="Обычный 4 14 5" xfId="8250"/>
    <cellStyle name="Обычный 4 14 5 2" xfId="18200"/>
    <cellStyle name="Обычный 4 14 5 2 2" xfId="48055"/>
    <cellStyle name="Обычный 4 14 5 3" xfId="28150"/>
    <cellStyle name="Обычный 4 14 5 3 2" xfId="58005"/>
    <cellStyle name="Обычный 4 14 5 4" xfId="38105"/>
    <cellStyle name="Обычный 4 14 6" xfId="11565"/>
    <cellStyle name="Обычный 4 14 6 2" xfId="41420"/>
    <cellStyle name="Обычный 4 14 7" xfId="21514"/>
    <cellStyle name="Обычный 4 14 7 2" xfId="51369"/>
    <cellStyle name="Обычный 4 14 8" xfId="31469"/>
    <cellStyle name="Обычный 4 15" xfId="1610"/>
    <cellStyle name="Обычный 4 15 2" xfId="1611"/>
    <cellStyle name="Обычный 4 15 2 2" xfId="5812"/>
    <cellStyle name="Обычный 4 15 2 2 2" xfId="15764"/>
    <cellStyle name="Обычный 4 15 2 2 2 2" xfId="45619"/>
    <cellStyle name="Обычный 4 15 2 2 3" xfId="25714"/>
    <cellStyle name="Обычный 4 15 2 2 3 2" xfId="55569"/>
    <cellStyle name="Обычный 4 15 2 2 4" xfId="35669"/>
    <cellStyle name="Обычный 4 15 2 3" xfId="8255"/>
    <cellStyle name="Обычный 4 15 2 3 2" xfId="18205"/>
    <cellStyle name="Обычный 4 15 2 3 2 2" xfId="48060"/>
    <cellStyle name="Обычный 4 15 2 3 3" xfId="28155"/>
    <cellStyle name="Обычный 4 15 2 3 3 2" xfId="58010"/>
    <cellStyle name="Обычный 4 15 2 3 4" xfId="38110"/>
    <cellStyle name="Обычный 4 15 2 4" xfId="11570"/>
    <cellStyle name="Обычный 4 15 2 4 2" xfId="41425"/>
    <cellStyle name="Обычный 4 15 2 5" xfId="21519"/>
    <cellStyle name="Обычный 4 15 2 5 2" xfId="51374"/>
    <cellStyle name="Обычный 4 15 2 6" xfId="31474"/>
    <cellStyle name="Обычный 4 15 3" xfId="4236"/>
    <cellStyle name="Обычный 4 15 3 2" xfId="14188"/>
    <cellStyle name="Обычный 4 15 3 2 2" xfId="44043"/>
    <cellStyle name="Обычный 4 15 3 3" xfId="24138"/>
    <cellStyle name="Обычный 4 15 3 3 2" xfId="53993"/>
    <cellStyle name="Обычный 4 15 3 4" xfId="34093"/>
    <cellStyle name="Обычный 4 15 4" xfId="8254"/>
    <cellStyle name="Обычный 4 15 4 2" xfId="18204"/>
    <cellStyle name="Обычный 4 15 4 2 2" xfId="48059"/>
    <cellStyle name="Обычный 4 15 4 3" xfId="28154"/>
    <cellStyle name="Обычный 4 15 4 3 2" xfId="58009"/>
    <cellStyle name="Обычный 4 15 4 4" xfId="38109"/>
    <cellStyle name="Обычный 4 15 5" xfId="11569"/>
    <cellStyle name="Обычный 4 15 5 2" xfId="41424"/>
    <cellStyle name="Обычный 4 15 6" xfId="21518"/>
    <cellStyle name="Обычный 4 15 6 2" xfId="51373"/>
    <cellStyle name="Обычный 4 15 7" xfId="31473"/>
    <cellStyle name="Обычный 4 16" xfId="1612"/>
    <cellStyle name="Обычный 4 16 2" xfId="5813"/>
    <cellStyle name="Обычный 4 16 2 2" xfId="15765"/>
    <cellStyle name="Обычный 4 16 2 2 2" xfId="45620"/>
    <cellStyle name="Обычный 4 16 2 3" xfId="25715"/>
    <cellStyle name="Обычный 4 16 2 3 2" xfId="55570"/>
    <cellStyle name="Обычный 4 16 2 4" xfId="35670"/>
    <cellStyle name="Обычный 4 16 3" xfId="8256"/>
    <cellStyle name="Обычный 4 16 3 2" xfId="18206"/>
    <cellStyle name="Обычный 4 16 3 2 2" xfId="48061"/>
    <cellStyle name="Обычный 4 16 3 3" xfId="28156"/>
    <cellStyle name="Обычный 4 16 3 3 2" xfId="58011"/>
    <cellStyle name="Обычный 4 16 3 4" xfId="38111"/>
    <cellStyle name="Обычный 4 16 4" xfId="11571"/>
    <cellStyle name="Обычный 4 16 4 2" xfId="41426"/>
    <cellStyle name="Обычный 4 16 5" xfId="21520"/>
    <cellStyle name="Обычный 4 16 5 2" xfId="51375"/>
    <cellStyle name="Обычный 4 16 6" xfId="31475"/>
    <cellStyle name="Обычный 4 17" xfId="1613"/>
    <cellStyle name="Обычный 4 17 2" xfId="6707"/>
    <cellStyle name="Обычный 4 17 2 2" xfId="16659"/>
    <cellStyle name="Обычный 4 17 2 2 2" xfId="46514"/>
    <cellStyle name="Обычный 4 17 2 3" xfId="26609"/>
    <cellStyle name="Обычный 4 17 2 3 2" xfId="56464"/>
    <cellStyle name="Обычный 4 17 2 4" xfId="36564"/>
    <cellStyle name="Обычный 4 17 3" xfId="8257"/>
    <cellStyle name="Обычный 4 17 3 2" xfId="18207"/>
    <cellStyle name="Обычный 4 17 3 2 2" xfId="48062"/>
    <cellStyle name="Обычный 4 17 3 3" xfId="28157"/>
    <cellStyle name="Обычный 4 17 3 3 2" xfId="58012"/>
    <cellStyle name="Обычный 4 17 3 4" xfId="38112"/>
    <cellStyle name="Обычный 4 17 3 5" xfId="59807"/>
    <cellStyle name="Обычный 4 17 4" xfId="10051"/>
    <cellStyle name="Обычный 4 17 4 2" xfId="39906"/>
    <cellStyle name="Обычный 4 17 4 3" xfId="59809"/>
    <cellStyle name="Обычный 4 17 5" xfId="21521"/>
    <cellStyle name="Обычный 4 17 5 2" xfId="51376"/>
    <cellStyle name="Обычный 4 17 6" xfId="31476"/>
    <cellStyle name="Обычный 4 17 7" xfId="59806"/>
    <cellStyle name="Обычный 4 18" xfId="1581"/>
    <cellStyle name="Обычный 4 18 2" xfId="6726"/>
    <cellStyle name="Обычный 4 18 2 2" xfId="16676"/>
    <cellStyle name="Обычный 4 18 2 2 2" xfId="46531"/>
    <cellStyle name="Обычный 4 18 2 3" xfId="26626"/>
    <cellStyle name="Обычный 4 18 2 3 2" xfId="56481"/>
    <cellStyle name="Обычный 4 18 2 4" xfId="36581"/>
    <cellStyle name="Обычный 4 18 3" xfId="8225"/>
    <cellStyle name="Обычный 4 18 3 2" xfId="18175"/>
    <cellStyle name="Обычный 4 18 3 2 2" xfId="48030"/>
    <cellStyle name="Обычный 4 18 3 3" xfId="28125"/>
    <cellStyle name="Обычный 4 18 3 3 2" xfId="57980"/>
    <cellStyle name="Обычный 4 18 3 4" xfId="38080"/>
    <cellStyle name="Обычный 4 18 4" xfId="11540"/>
    <cellStyle name="Обычный 4 18 4 2" xfId="41395"/>
    <cellStyle name="Обычный 4 18 5" xfId="21489"/>
    <cellStyle name="Обычный 4 18 5 2" xfId="51344"/>
    <cellStyle name="Обычный 4 18 6" xfId="31444"/>
    <cellStyle name="Обычный 4 19" xfId="3412"/>
    <cellStyle name="Обычный 4 19 2" xfId="13365"/>
    <cellStyle name="Обычный 4 19 2 2" xfId="43220"/>
    <cellStyle name="Обычный 4 19 3" xfId="23315"/>
    <cellStyle name="Обычный 4 19 3 2" xfId="53170"/>
    <cellStyle name="Обычный 4 19 4" xfId="33270"/>
    <cellStyle name="Обычный 4 2" xfId="88"/>
    <cellStyle name="Обычный 4 2 10" xfId="1615"/>
    <cellStyle name="Обычный 4 2 10 2" xfId="1616"/>
    <cellStyle name="Обычный 4 2 10 2 2" xfId="1617"/>
    <cellStyle name="Обычный 4 2 10 2 2 2" xfId="5814"/>
    <cellStyle name="Обычный 4 2 10 2 2 2 2" xfId="15766"/>
    <cellStyle name="Обычный 4 2 10 2 2 2 2 2" xfId="45621"/>
    <cellStyle name="Обычный 4 2 10 2 2 2 3" xfId="25716"/>
    <cellStyle name="Обычный 4 2 10 2 2 2 3 2" xfId="55571"/>
    <cellStyle name="Обычный 4 2 10 2 2 2 4" xfId="35671"/>
    <cellStyle name="Обычный 4 2 10 2 2 3" xfId="8261"/>
    <cellStyle name="Обычный 4 2 10 2 2 3 2" xfId="18211"/>
    <cellStyle name="Обычный 4 2 10 2 2 3 2 2" xfId="48066"/>
    <cellStyle name="Обычный 4 2 10 2 2 3 3" xfId="28161"/>
    <cellStyle name="Обычный 4 2 10 2 2 3 3 2" xfId="58016"/>
    <cellStyle name="Обычный 4 2 10 2 2 3 4" xfId="38116"/>
    <cellStyle name="Обычный 4 2 10 2 2 4" xfId="11575"/>
    <cellStyle name="Обычный 4 2 10 2 2 4 2" xfId="41430"/>
    <cellStyle name="Обычный 4 2 10 2 2 5" xfId="21525"/>
    <cellStyle name="Обычный 4 2 10 2 2 5 2" xfId="51380"/>
    <cellStyle name="Обычный 4 2 10 2 2 6" xfId="31480"/>
    <cellStyle name="Обычный 4 2 10 2 3" xfId="4706"/>
    <cellStyle name="Обычный 4 2 10 2 3 2" xfId="14658"/>
    <cellStyle name="Обычный 4 2 10 2 3 2 2" xfId="44513"/>
    <cellStyle name="Обычный 4 2 10 2 3 3" xfId="24608"/>
    <cellStyle name="Обычный 4 2 10 2 3 3 2" xfId="54463"/>
    <cellStyle name="Обычный 4 2 10 2 3 4" xfId="34563"/>
    <cellStyle name="Обычный 4 2 10 2 4" xfId="8260"/>
    <cellStyle name="Обычный 4 2 10 2 4 2" xfId="18210"/>
    <cellStyle name="Обычный 4 2 10 2 4 2 2" xfId="48065"/>
    <cellStyle name="Обычный 4 2 10 2 4 3" xfId="28160"/>
    <cellStyle name="Обычный 4 2 10 2 4 3 2" xfId="58015"/>
    <cellStyle name="Обычный 4 2 10 2 4 4" xfId="38115"/>
    <cellStyle name="Обычный 4 2 10 2 5" xfId="11574"/>
    <cellStyle name="Обычный 4 2 10 2 5 2" xfId="41429"/>
    <cellStyle name="Обычный 4 2 10 2 6" xfId="21524"/>
    <cellStyle name="Обычный 4 2 10 2 6 2" xfId="51379"/>
    <cellStyle name="Обычный 4 2 10 2 7" xfId="31479"/>
    <cellStyle name="Обычный 4 2 10 3" xfId="1618"/>
    <cellStyle name="Обычный 4 2 10 3 2" xfId="5815"/>
    <cellStyle name="Обычный 4 2 10 3 2 2" xfId="15767"/>
    <cellStyle name="Обычный 4 2 10 3 2 2 2" xfId="45622"/>
    <cellStyle name="Обычный 4 2 10 3 2 3" xfId="25717"/>
    <cellStyle name="Обычный 4 2 10 3 2 3 2" xfId="55572"/>
    <cellStyle name="Обычный 4 2 10 3 2 4" xfId="35672"/>
    <cellStyle name="Обычный 4 2 10 3 3" xfId="8262"/>
    <cellStyle name="Обычный 4 2 10 3 3 2" xfId="18212"/>
    <cellStyle name="Обычный 4 2 10 3 3 2 2" xfId="48067"/>
    <cellStyle name="Обычный 4 2 10 3 3 3" xfId="28162"/>
    <cellStyle name="Обычный 4 2 10 3 3 3 2" xfId="58017"/>
    <cellStyle name="Обычный 4 2 10 3 3 4" xfId="38117"/>
    <cellStyle name="Обычный 4 2 10 3 4" xfId="11576"/>
    <cellStyle name="Обычный 4 2 10 3 4 2" xfId="41431"/>
    <cellStyle name="Обычный 4 2 10 3 5" xfId="21526"/>
    <cellStyle name="Обычный 4 2 10 3 5 2" xfId="51381"/>
    <cellStyle name="Обычный 4 2 10 3 6" xfId="31481"/>
    <cellStyle name="Обычный 4 2 10 4" xfId="3883"/>
    <cellStyle name="Обычный 4 2 10 4 2" xfId="13835"/>
    <cellStyle name="Обычный 4 2 10 4 2 2" xfId="43690"/>
    <cellStyle name="Обычный 4 2 10 4 3" xfId="23785"/>
    <cellStyle name="Обычный 4 2 10 4 3 2" xfId="53640"/>
    <cellStyle name="Обычный 4 2 10 4 4" xfId="33740"/>
    <cellStyle name="Обычный 4 2 10 5" xfId="8259"/>
    <cellStyle name="Обычный 4 2 10 5 2" xfId="18209"/>
    <cellStyle name="Обычный 4 2 10 5 2 2" xfId="48064"/>
    <cellStyle name="Обычный 4 2 10 5 3" xfId="28159"/>
    <cellStyle name="Обычный 4 2 10 5 3 2" xfId="58014"/>
    <cellStyle name="Обычный 4 2 10 5 4" xfId="38114"/>
    <cellStyle name="Обычный 4 2 10 6" xfId="11573"/>
    <cellStyle name="Обычный 4 2 10 6 2" xfId="41428"/>
    <cellStyle name="Обычный 4 2 10 7" xfId="21523"/>
    <cellStyle name="Обычный 4 2 10 7 2" xfId="51378"/>
    <cellStyle name="Обычный 4 2 10 8" xfId="31478"/>
    <cellStyle name="Обычный 4 2 11" xfId="1619"/>
    <cellStyle name="Обычный 4 2 11 2" xfId="1620"/>
    <cellStyle name="Обычный 4 2 11 2 2" xfId="1621"/>
    <cellStyle name="Обычный 4 2 11 2 2 2" xfId="5816"/>
    <cellStyle name="Обычный 4 2 11 2 2 2 2" xfId="15768"/>
    <cellStyle name="Обычный 4 2 11 2 2 2 2 2" xfId="45623"/>
    <cellStyle name="Обычный 4 2 11 2 2 2 3" xfId="25718"/>
    <cellStyle name="Обычный 4 2 11 2 2 2 3 2" xfId="55573"/>
    <cellStyle name="Обычный 4 2 11 2 2 2 4" xfId="35673"/>
    <cellStyle name="Обычный 4 2 11 2 2 3" xfId="8265"/>
    <cellStyle name="Обычный 4 2 11 2 2 3 2" xfId="18215"/>
    <cellStyle name="Обычный 4 2 11 2 2 3 2 2" xfId="48070"/>
    <cellStyle name="Обычный 4 2 11 2 2 3 3" xfId="28165"/>
    <cellStyle name="Обычный 4 2 11 2 2 3 3 2" xfId="58020"/>
    <cellStyle name="Обычный 4 2 11 2 2 3 4" xfId="38120"/>
    <cellStyle name="Обычный 4 2 11 2 2 4" xfId="11579"/>
    <cellStyle name="Обычный 4 2 11 2 2 4 2" xfId="41434"/>
    <cellStyle name="Обычный 4 2 11 2 2 5" xfId="21529"/>
    <cellStyle name="Обычный 4 2 11 2 2 5 2" xfId="51384"/>
    <cellStyle name="Обычный 4 2 11 2 2 6" xfId="31484"/>
    <cellStyle name="Обычный 4 2 11 2 3" xfId="4923"/>
    <cellStyle name="Обычный 4 2 11 2 3 2" xfId="14875"/>
    <cellStyle name="Обычный 4 2 11 2 3 2 2" xfId="44730"/>
    <cellStyle name="Обычный 4 2 11 2 3 3" xfId="24825"/>
    <cellStyle name="Обычный 4 2 11 2 3 3 2" xfId="54680"/>
    <cellStyle name="Обычный 4 2 11 2 3 4" xfId="34780"/>
    <cellStyle name="Обычный 4 2 11 2 4" xfId="8264"/>
    <cellStyle name="Обычный 4 2 11 2 4 2" xfId="18214"/>
    <cellStyle name="Обычный 4 2 11 2 4 2 2" xfId="48069"/>
    <cellStyle name="Обычный 4 2 11 2 4 3" xfId="28164"/>
    <cellStyle name="Обычный 4 2 11 2 4 3 2" xfId="58019"/>
    <cellStyle name="Обычный 4 2 11 2 4 4" xfId="38119"/>
    <cellStyle name="Обычный 4 2 11 2 5" xfId="11578"/>
    <cellStyle name="Обычный 4 2 11 2 5 2" xfId="41433"/>
    <cellStyle name="Обычный 4 2 11 2 6" xfId="21528"/>
    <cellStyle name="Обычный 4 2 11 2 6 2" xfId="51383"/>
    <cellStyle name="Обычный 4 2 11 2 7" xfId="31483"/>
    <cellStyle name="Обычный 4 2 11 3" xfId="1622"/>
    <cellStyle name="Обычный 4 2 11 3 2" xfId="5817"/>
    <cellStyle name="Обычный 4 2 11 3 2 2" xfId="15769"/>
    <cellStyle name="Обычный 4 2 11 3 2 2 2" xfId="45624"/>
    <cellStyle name="Обычный 4 2 11 3 2 3" xfId="25719"/>
    <cellStyle name="Обычный 4 2 11 3 2 3 2" xfId="55574"/>
    <cellStyle name="Обычный 4 2 11 3 2 4" xfId="35674"/>
    <cellStyle name="Обычный 4 2 11 3 3" xfId="8266"/>
    <cellStyle name="Обычный 4 2 11 3 3 2" xfId="18216"/>
    <cellStyle name="Обычный 4 2 11 3 3 2 2" xfId="48071"/>
    <cellStyle name="Обычный 4 2 11 3 3 3" xfId="28166"/>
    <cellStyle name="Обычный 4 2 11 3 3 3 2" xfId="58021"/>
    <cellStyle name="Обычный 4 2 11 3 3 4" xfId="38121"/>
    <cellStyle name="Обычный 4 2 11 3 4" xfId="11580"/>
    <cellStyle name="Обычный 4 2 11 3 4 2" xfId="41435"/>
    <cellStyle name="Обычный 4 2 11 3 5" xfId="21530"/>
    <cellStyle name="Обычный 4 2 11 3 5 2" xfId="51385"/>
    <cellStyle name="Обычный 4 2 11 3 6" xfId="31485"/>
    <cellStyle name="Обычный 4 2 11 4" xfId="4100"/>
    <cellStyle name="Обычный 4 2 11 4 2" xfId="14052"/>
    <cellStyle name="Обычный 4 2 11 4 2 2" xfId="43907"/>
    <cellStyle name="Обычный 4 2 11 4 3" xfId="24002"/>
    <cellStyle name="Обычный 4 2 11 4 3 2" xfId="53857"/>
    <cellStyle name="Обычный 4 2 11 4 4" xfId="33957"/>
    <cellStyle name="Обычный 4 2 11 5" xfId="8263"/>
    <cellStyle name="Обычный 4 2 11 5 2" xfId="18213"/>
    <cellStyle name="Обычный 4 2 11 5 2 2" xfId="48068"/>
    <cellStyle name="Обычный 4 2 11 5 3" xfId="28163"/>
    <cellStyle name="Обычный 4 2 11 5 3 2" xfId="58018"/>
    <cellStyle name="Обычный 4 2 11 5 4" xfId="38118"/>
    <cellStyle name="Обычный 4 2 11 6" xfId="11577"/>
    <cellStyle name="Обычный 4 2 11 6 2" xfId="41432"/>
    <cellStyle name="Обычный 4 2 11 7" xfId="21527"/>
    <cellStyle name="Обычный 4 2 11 7 2" xfId="51382"/>
    <cellStyle name="Обычный 4 2 11 8" xfId="31482"/>
    <cellStyle name="Обычный 4 2 12" xfId="1623"/>
    <cellStyle name="Обычный 4 2 12 2" xfId="1624"/>
    <cellStyle name="Обычный 4 2 12 2 2" xfId="1625"/>
    <cellStyle name="Обычный 4 2 12 2 2 2" xfId="5818"/>
    <cellStyle name="Обычный 4 2 12 2 2 2 2" xfId="15770"/>
    <cellStyle name="Обычный 4 2 12 2 2 2 2 2" xfId="45625"/>
    <cellStyle name="Обычный 4 2 12 2 2 2 3" xfId="25720"/>
    <cellStyle name="Обычный 4 2 12 2 2 2 3 2" xfId="55575"/>
    <cellStyle name="Обычный 4 2 12 2 2 2 4" xfId="35675"/>
    <cellStyle name="Обычный 4 2 12 2 2 3" xfId="8269"/>
    <cellStyle name="Обычный 4 2 12 2 2 3 2" xfId="18219"/>
    <cellStyle name="Обычный 4 2 12 2 2 3 2 2" xfId="48074"/>
    <cellStyle name="Обычный 4 2 12 2 2 3 3" xfId="28169"/>
    <cellStyle name="Обычный 4 2 12 2 2 3 3 2" xfId="58024"/>
    <cellStyle name="Обычный 4 2 12 2 2 3 4" xfId="38124"/>
    <cellStyle name="Обычный 4 2 12 2 2 4" xfId="11583"/>
    <cellStyle name="Обычный 4 2 12 2 2 4 2" xfId="41438"/>
    <cellStyle name="Обычный 4 2 12 2 2 5" xfId="21533"/>
    <cellStyle name="Обычный 4 2 12 2 2 5 2" xfId="51388"/>
    <cellStyle name="Обычный 4 2 12 2 2 6" xfId="31488"/>
    <cellStyle name="Обычный 4 2 12 2 3" xfId="5010"/>
    <cellStyle name="Обычный 4 2 12 2 3 2" xfId="14962"/>
    <cellStyle name="Обычный 4 2 12 2 3 2 2" xfId="44817"/>
    <cellStyle name="Обычный 4 2 12 2 3 3" xfId="24912"/>
    <cellStyle name="Обычный 4 2 12 2 3 3 2" xfId="54767"/>
    <cellStyle name="Обычный 4 2 12 2 3 4" xfId="34867"/>
    <cellStyle name="Обычный 4 2 12 2 4" xfId="8268"/>
    <cellStyle name="Обычный 4 2 12 2 4 2" xfId="18218"/>
    <cellStyle name="Обычный 4 2 12 2 4 2 2" xfId="48073"/>
    <cellStyle name="Обычный 4 2 12 2 4 3" xfId="28168"/>
    <cellStyle name="Обычный 4 2 12 2 4 3 2" xfId="58023"/>
    <cellStyle name="Обычный 4 2 12 2 4 4" xfId="38123"/>
    <cellStyle name="Обычный 4 2 12 2 5" xfId="11582"/>
    <cellStyle name="Обычный 4 2 12 2 5 2" xfId="41437"/>
    <cellStyle name="Обычный 4 2 12 2 6" xfId="21532"/>
    <cellStyle name="Обычный 4 2 12 2 6 2" xfId="51387"/>
    <cellStyle name="Обычный 4 2 12 2 7" xfId="31487"/>
    <cellStyle name="Обычный 4 2 12 3" xfId="1626"/>
    <cellStyle name="Обычный 4 2 12 3 2" xfId="5819"/>
    <cellStyle name="Обычный 4 2 12 3 2 2" xfId="15771"/>
    <cellStyle name="Обычный 4 2 12 3 2 2 2" xfId="45626"/>
    <cellStyle name="Обычный 4 2 12 3 2 3" xfId="25721"/>
    <cellStyle name="Обычный 4 2 12 3 2 3 2" xfId="55576"/>
    <cellStyle name="Обычный 4 2 12 3 2 4" xfId="35676"/>
    <cellStyle name="Обычный 4 2 12 3 3" xfId="8270"/>
    <cellStyle name="Обычный 4 2 12 3 3 2" xfId="18220"/>
    <cellStyle name="Обычный 4 2 12 3 3 2 2" xfId="48075"/>
    <cellStyle name="Обычный 4 2 12 3 3 3" xfId="28170"/>
    <cellStyle name="Обычный 4 2 12 3 3 3 2" xfId="58025"/>
    <cellStyle name="Обычный 4 2 12 3 3 4" xfId="38125"/>
    <cellStyle name="Обычный 4 2 12 3 4" xfId="11584"/>
    <cellStyle name="Обычный 4 2 12 3 4 2" xfId="41439"/>
    <cellStyle name="Обычный 4 2 12 3 5" xfId="21534"/>
    <cellStyle name="Обычный 4 2 12 3 5 2" xfId="51389"/>
    <cellStyle name="Обычный 4 2 12 3 6" xfId="31489"/>
    <cellStyle name="Обычный 4 2 12 4" xfId="4187"/>
    <cellStyle name="Обычный 4 2 12 4 2" xfId="14139"/>
    <cellStyle name="Обычный 4 2 12 4 2 2" xfId="43994"/>
    <cellStyle name="Обычный 4 2 12 4 3" xfId="24089"/>
    <cellStyle name="Обычный 4 2 12 4 3 2" xfId="53944"/>
    <cellStyle name="Обычный 4 2 12 4 4" xfId="34044"/>
    <cellStyle name="Обычный 4 2 12 5" xfId="8267"/>
    <cellStyle name="Обычный 4 2 12 5 2" xfId="18217"/>
    <cellStyle name="Обычный 4 2 12 5 2 2" xfId="48072"/>
    <cellStyle name="Обычный 4 2 12 5 3" xfId="28167"/>
    <cellStyle name="Обычный 4 2 12 5 3 2" xfId="58022"/>
    <cellStyle name="Обычный 4 2 12 5 4" xfId="38122"/>
    <cellStyle name="Обычный 4 2 12 6" xfId="11581"/>
    <cellStyle name="Обычный 4 2 12 6 2" xfId="41436"/>
    <cellStyle name="Обычный 4 2 12 7" xfId="21531"/>
    <cellStyle name="Обычный 4 2 12 7 2" xfId="51386"/>
    <cellStyle name="Обычный 4 2 12 8" xfId="31486"/>
    <cellStyle name="Обычный 4 2 13" xfId="1627"/>
    <cellStyle name="Обычный 4 2 13 2" xfId="1628"/>
    <cellStyle name="Обычный 4 2 13 2 2" xfId="5820"/>
    <cellStyle name="Обычный 4 2 13 2 2 2" xfId="15772"/>
    <cellStyle name="Обычный 4 2 13 2 2 2 2" xfId="45627"/>
    <cellStyle name="Обычный 4 2 13 2 2 3" xfId="25722"/>
    <cellStyle name="Обычный 4 2 13 2 2 3 2" xfId="55577"/>
    <cellStyle name="Обычный 4 2 13 2 2 4" xfId="35677"/>
    <cellStyle name="Обычный 4 2 13 2 3" xfId="8272"/>
    <cellStyle name="Обычный 4 2 13 2 3 2" xfId="18222"/>
    <cellStyle name="Обычный 4 2 13 2 3 2 2" xfId="48077"/>
    <cellStyle name="Обычный 4 2 13 2 3 3" xfId="28172"/>
    <cellStyle name="Обычный 4 2 13 2 3 3 2" xfId="58027"/>
    <cellStyle name="Обычный 4 2 13 2 3 4" xfId="38127"/>
    <cellStyle name="Обычный 4 2 13 2 4" xfId="11586"/>
    <cellStyle name="Обычный 4 2 13 2 4 2" xfId="41441"/>
    <cellStyle name="Обычный 4 2 13 2 5" xfId="21536"/>
    <cellStyle name="Обычный 4 2 13 2 5 2" xfId="51391"/>
    <cellStyle name="Обычный 4 2 13 2 6" xfId="31491"/>
    <cellStyle name="Обычный 4 2 13 3" xfId="4245"/>
    <cellStyle name="Обычный 4 2 13 3 2" xfId="14197"/>
    <cellStyle name="Обычный 4 2 13 3 2 2" xfId="44052"/>
    <cellStyle name="Обычный 4 2 13 3 3" xfId="24147"/>
    <cellStyle name="Обычный 4 2 13 3 3 2" xfId="54002"/>
    <cellStyle name="Обычный 4 2 13 3 4" xfId="34102"/>
    <cellStyle name="Обычный 4 2 13 4" xfId="8271"/>
    <cellStyle name="Обычный 4 2 13 4 2" xfId="18221"/>
    <cellStyle name="Обычный 4 2 13 4 2 2" xfId="48076"/>
    <cellStyle name="Обычный 4 2 13 4 3" xfId="28171"/>
    <cellStyle name="Обычный 4 2 13 4 3 2" xfId="58026"/>
    <cellStyle name="Обычный 4 2 13 4 4" xfId="38126"/>
    <cellStyle name="Обычный 4 2 13 5" xfId="11585"/>
    <cellStyle name="Обычный 4 2 13 5 2" xfId="41440"/>
    <cellStyle name="Обычный 4 2 13 6" xfId="21535"/>
    <cellStyle name="Обычный 4 2 13 6 2" xfId="51390"/>
    <cellStyle name="Обычный 4 2 13 7" xfId="31490"/>
    <cellStyle name="Обычный 4 2 14" xfId="1629"/>
    <cellStyle name="Обычный 4 2 14 2" xfId="5821"/>
    <cellStyle name="Обычный 4 2 14 2 2" xfId="15773"/>
    <cellStyle name="Обычный 4 2 14 2 2 2" xfId="45628"/>
    <cellStyle name="Обычный 4 2 14 2 3" xfId="25723"/>
    <cellStyle name="Обычный 4 2 14 2 3 2" xfId="55578"/>
    <cellStyle name="Обычный 4 2 14 2 4" xfId="35678"/>
    <cellStyle name="Обычный 4 2 14 3" xfId="8273"/>
    <cellStyle name="Обычный 4 2 14 3 2" xfId="18223"/>
    <cellStyle name="Обычный 4 2 14 3 2 2" xfId="48078"/>
    <cellStyle name="Обычный 4 2 14 3 3" xfId="28173"/>
    <cellStyle name="Обычный 4 2 14 3 3 2" xfId="58028"/>
    <cellStyle name="Обычный 4 2 14 3 4" xfId="38128"/>
    <cellStyle name="Обычный 4 2 14 4" xfId="11587"/>
    <cellStyle name="Обычный 4 2 14 4 2" xfId="41442"/>
    <cellStyle name="Обычный 4 2 14 5" xfId="21537"/>
    <cellStyle name="Обычный 4 2 14 5 2" xfId="51392"/>
    <cellStyle name="Обычный 4 2 14 6" xfId="31492"/>
    <cellStyle name="Обычный 4 2 15" xfId="1614"/>
    <cellStyle name="Обычный 4 2 15 2" xfId="6730"/>
    <cellStyle name="Обычный 4 2 15 2 2" xfId="16680"/>
    <cellStyle name="Обычный 4 2 15 2 2 2" xfId="46535"/>
    <cellStyle name="Обычный 4 2 15 2 3" xfId="26630"/>
    <cellStyle name="Обычный 4 2 15 2 3 2" xfId="56485"/>
    <cellStyle name="Обычный 4 2 15 2 4" xfId="36585"/>
    <cellStyle name="Обычный 4 2 15 3" xfId="8258"/>
    <cellStyle name="Обычный 4 2 15 3 2" xfId="18208"/>
    <cellStyle name="Обычный 4 2 15 3 2 2" xfId="48063"/>
    <cellStyle name="Обычный 4 2 15 3 3" xfId="28158"/>
    <cellStyle name="Обычный 4 2 15 3 3 2" xfId="58013"/>
    <cellStyle name="Обычный 4 2 15 3 4" xfId="38113"/>
    <cellStyle name="Обычный 4 2 15 4" xfId="11572"/>
    <cellStyle name="Обычный 4 2 15 4 2" xfId="41427"/>
    <cellStyle name="Обычный 4 2 15 5" xfId="21522"/>
    <cellStyle name="Обычный 4 2 15 5 2" xfId="51377"/>
    <cellStyle name="Обычный 4 2 15 6" xfId="31477"/>
    <cellStyle name="Обычный 4 2 16" xfId="3421"/>
    <cellStyle name="Обычный 4 2 16 2" xfId="13374"/>
    <cellStyle name="Обычный 4 2 16 2 2" xfId="43229"/>
    <cellStyle name="Обычный 4 2 16 3" xfId="23324"/>
    <cellStyle name="Обычный 4 2 16 3 2" xfId="53179"/>
    <cellStyle name="Обычный 4 2 16 4" xfId="33279"/>
    <cellStyle name="Обычный 4 2 17" xfId="6746"/>
    <cellStyle name="Обычный 4 2 17 2" xfId="16696"/>
    <cellStyle name="Обычный 4 2 17 2 2" xfId="46551"/>
    <cellStyle name="Обычный 4 2 17 3" xfId="26646"/>
    <cellStyle name="Обычный 4 2 17 3 2" xfId="56501"/>
    <cellStyle name="Обычный 4 2 17 4" xfId="36601"/>
    <cellStyle name="Обычный 4 2 18" xfId="10061"/>
    <cellStyle name="Обычный 4 2 18 2" xfId="39916"/>
    <cellStyle name="Обычный 4 2 19" xfId="20010"/>
    <cellStyle name="Обычный 4 2 19 2" xfId="49865"/>
    <cellStyle name="Обычный 4 2 2" xfId="1630"/>
    <cellStyle name="Обычный 4 2 2 10" xfId="8274"/>
    <cellStyle name="Обычный 4 2 2 10 2" xfId="18224"/>
    <cellStyle name="Обычный 4 2 2 10 2 2" xfId="48079"/>
    <cellStyle name="Обычный 4 2 2 10 3" xfId="28174"/>
    <cellStyle name="Обычный 4 2 2 10 3 2" xfId="58029"/>
    <cellStyle name="Обычный 4 2 2 10 4" xfId="38129"/>
    <cellStyle name="Обычный 4 2 2 11" xfId="11588"/>
    <cellStyle name="Обычный 4 2 2 11 2" xfId="41443"/>
    <cellStyle name="Обычный 4 2 2 12" xfId="21538"/>
    <cellStyle name="Обычный 4 2 2 12 2" xfId="51393"/>
    <cellStyle name="Обычный 4 2 2 13" xfId="31493"/>
    <cellStyle name="Обычный 4 2 2 2" xfId="1631"/>
    <cellStyle name="Обычный 4 2 2 2 2" xfId="1632"/>
    <cellStyle name="Обычный 4 2 2 2 2 2" xfId="1633"/>
    <cellStyle name="Обычный 4 2 2 2 2 2 2" xfId="1634"/>
    <cellStyle name="Обычный 4 2 2 2 2 2 2 2" xfId="5822"/>
    <cellStyle name="Обычный 4 2 2 2 2 2 2 2 2" xfId="15774"/>
    <cellStyle name="Обычный 4 2 2 2 2 2 2 2 2 2" xfId="45629"/>
    <cellStyle name="Обычный 4 2 2 2 2 2 2 2 3" xfId="25724"/>
    <cellStyle name="Обычный 4 2 2 2 2 2 2 2 3 2" xfId="55579"/>
    <cellStyle name="Обычный 4 2 2 2 2 2 2 2 4" xfId="35679"/>
    <cellStyle name="Обычный 4 2 2 2 2 2 2 3" xfId="8278"/>
    <cellStyle name="Обычный 4 2 2 2 2 2 2 3 2" xfId="18228"/>
    <cellStyle name="Обычный 4 2 2 2 2 2 2 3 2 2" xfId="48083"/>
    <cellStyle name="Обычный 4 2 2 2 2 2 2 3 3" xfId="28178"/>
    <cellStyle name="Обычный 4 2 2 2 2 2 2 3 3 2" xfId="58033"/>
    <cellStyle name="Обычный 4 2 2 2 2 2 2 3 4" xfId="38133"/>
    <cellStyle name="Обычный 4 2 2 2 2 2 2 4" xfId="11592"/>
    <cellStyle name="Обычный 4 2 2 2 2 2 2 4 2" xfId="41447"/>
    <cellStyle name="Обычный 4 2 2 2 2 2 2 5" xfId="21542"/>
    <cellStyle name="Обычный 4 2 2 2 2 2 2 5 2" xfId="51397"/>
    <cellStyle name="Обычный 4 2 2 2 2 2 2 6" xfId="31497"/>
    <cellStyle name="Обычный 4 2 2 2 2 2 3" xfId="4708"/>
    <cellStyle name="Обычный 4 2 2 2 2 2 3 2" xfId="14660"/>
    <cellStyle name="Обычный 4 2 2 2 2 2 3 2 2" xfId="44515"/>
    <cellStyle name="Обычный 4 2 2 2 2 2 3 3" xfId="24610"/>
    <cellStyle name="Обычный 4 2 2 2 2 2 3 3 2" xfId="54465"/>
    <cellStyle name="Обычный 4 2 2 2 2 2 3 4" xfId="34565"/>
    <cellStyle name="Обычный 4 2 2 2 2 2 4" xfId="8277"/>
    <cellStyle name="Обычный 4 2 2 2 2 2 4 2" xfId="18227"/>
    <cellStyle name="Обычный 4 2 2 2 2 2 4 2 2" xfId="48082"/>
    <cellStyle name="Обычный 4 2 2 2 2 2 4 3" xfId="28177"/>
    <cellStyle name="Обычный 4 2 2 2 2 2 4 3 2" xfId="58032"/>
    <cellStyle name="Обычный 4 2 2 2 2 2 4 4" xfId="38132"/>
    <cellStyle name="Обычный 4 2 2 2 2 2 5" xfId="11591"/>
    <cellStyle name="Обычный 4 2 2 2 2 2 5 2" xfId="41446"/>
    <cellStyle name="Обычный 4 2 2 2 2 2 6" xfId="21541"/>
    <cellStyle name="Обычный 4 2 2 2 2 2 6 2" xfId="51396"/>
    <cellStyle name="Обычный 4 2 2 2 2 2 7" xfId="31496"/>
    <cellStyle name="Обычный 4 2 2 2 2 3" xfId="1635"/>
    <cellStyle name="Обычный 4 2 2 2 2 3 2" xfId="5823"/>
    <cellStyle name="Обычный 4 2 2 2 2 3 2 2" xfId="15775"/>
    <cellStyle name="Обычный 4 2 2 2 2 3 2 2 2" xfId="45630"/>
    <cellStyle name="Обычный 4 2 2 2 2 3 2 3" xfId="25725"/>
    <cellStyle name="Обычный 4 2 2 2 2 3 2 3 2" xfId="55580"/>
    <cellStyle name="Обычный 4 2 2 2 2 3 2 4" xfId="35680"/>
    <cellStyle name="Обычный 4 2 2 2 2 3 3" xfId="8279"/>
    <cellStyle name="Обычный 4 2 2 2 2 3 3 2" xfId="18229"/>
    <cellStyle name="Обычный 4 2 2 2 2 3 3 2 2" xfId="48084"/>
    <cellStyle name="Обычный 4 2 2 2 2 3 3 3" xfId="28179"/>
    <cellStyle name="Обычный 4 2 2 2 2 3 3 3 2" xfId="58034"/>
    <cellStyle name="Обычный 4 2 2 2 2 3 3 4" xfId="38134"/>
    <cellStyle name="Обычный 4 2 2 2 2 3 4" xfId="11593"/>
    <cellStyle name="Обычный 4 2 2 2 2 3 4 2" xfId="41448"/>
    <cellStyle name="Обычный 4 2 2 2 2 3 5" xfId="21543"/>
    <cellStyle name="Обычный 4 2 2 2 2 3 5 2" xfId="51398"/>
    <cellStyle name="Обычный 4 2 2 2 2 3 6" xfId="31498"/>
    <cellStyle name="Обычный 4 2 2 2 2 4" xfId="3885"/>
    <cellStyle name="Обычный 4 2 2 2 2 4 2" xfId="13837"/>
    <cellStyle name="Обычный 4 2 2 2 2 4 2 2" xfId="43692"/>
    <cellStyle name="Обычный 4 2 2 2 2 4 3" xfId="23787"/>
    <cellStyle name="Обычный 4 2 2 2 2 4 3 2" xfId="53642"/>
    <cellStyle name="Обычный 4 2 2 2 2 4 4" xfId="33742"/>
    <cellStyle name="Обычный 4 2 2 2 2 5" xfId="8276"/>
    <cellStyle name="Обычный 4 2 2 2 2 5 2" xfId="18226"/>
    <cellStyle name="Обычный 4 2 2 2 2 5 2 2" xfId="48081"/>
    <cellStyle name="Обычный 4 2 2 2 2 5 3" xfId="28176"/>
    <cellStyle name="Обычный 4 2 2 2 2 5 3 2" xfId="58031"/>
    <cellStyle name="Обычный 4 2 2 2 2 5 4" xfId="38131"/>
    <cellStyle name="Обычный 4 2 2 2 2 6" xfId="11590"/>
    <cellStyle name="Обычный 4 2 2 2 2 6 2" xfId="41445"/>
    <cellStyle name="Обычный 4 2 2 2 2 7" xfId="21540"/>
    <cellStyle name="Обычный 4 2 2 2 2 7 2" xfId="51395"/>
    <cellStyle name="Обычный 4 2 2 2 2 8" xfId="31495"/>
    <cellStyle name="Обычный 4 2 2 2 3" xfId="1636"/>
    <cellStyle name="Обычный 4 2 2 2 3 2" xfId="1637"/>
    <cellStyle name="Обычный 4 2 2 2 3 2 2" xfId="5824"/>
    <cellStyle name="Обычный 4 2 2 2 3 2 2 2" xfId="15776"/>
    <cellStyle name="Обычный 4 2 2 2 3 2 2 2 2" xfId="45631"/>
    <cellStyle name="Обычный 4 2 2 2 3 2 2 3" xfId="25726"/>
    <cellStyle name="Обычный 4 2 2 2 3 2 2 3 2" xfId="55581"/>
    <cellStyle name="Обычный 4 2 2 2 3 2 2 4" xfId="35681"/>
    <cellStyle name="Обычный 4 2 2 2 3 2 3" xfId="8281"/>
    <cellStyle name="Обычный 4 2 2 2 3 2 3 2" xfId="18231"/>
    <cellStyle name="Обычный 4 2 2 2 3 2 3 2 2" xfId="48086"/>
    <cellStyle name="Обычный 4 2 2 2 3 2 3 3" xfId="28181"/>
    <cellStyle name="Обычный 4 2 2 2 3 2 3 3 2" xfId="58036"/>
    <cellStyle name="Обычный 4 2 2 2 3 2 3 4" xfId="38136"/>
    <cellStyle name="Обычный 4 2 2 2 3 2 4" xfId="11595"/>
    <cellStyle name="Обычный 4 2 2 2 3 2 4 2" xfId="41450"/>
    <cellStyle name="Обычный 4 2 2 2 3 2 5" xfId="21545"/>
    <cellStyle name="Обычный 4 2 2 2 3 2 5 2" xfId="51400"/>
    <cellStyle name="Обычный 4 2 2 2 3 2 6" xfId="31500"/>
    <cellStyle name="Обычный 4 2 2 2 3 3" xfId="4392"/>
    <cellStyle name="Обычный 4 2 2 2 3 3 2" xfId="14344"/>
    <cellStyle name="Обычный 4 2 2 2 3 3 2 2" xfId="44199"/>
    <cellStyle name="Обычный 4 2 2 2 3 3 3" xfId="24294"/>
    <cellStyle name="Обычный 4 2 2 2 3 3 3 2" xfId="54149"/>
    <cellStyle name="Обычный 4 2 2 2 3 3 4" xfId="34249"/>
    <cellStyle name="Обычный 4 2 2 2 3 4" xfId="8280"/>
    <cellStyle name="Обычный 4 2 2 2 3 4 2" xfId="18230"/>
    <cellStyle name="Обычный 4 2 2 2 3 4 2 2" xfId="48085"/>
    <cellStyle name="Обычный 4 2 2 2 3 4 3" xfId="28180"/>
    <cellStyle name="Обычный 4 2 2 2 3 4 3 2" xfId="58035"/>
    <cellStyle name="Обычный 4 2 2 2 3 4 4" xfId="38135"/>
    <cellStyle name="Обычный 4 2 2 2 3 5" xfId="11594"/>
    <cellStyle name="Обычный 4 2 2 2 3 5 2" xfId="41449"/>
    <cellStyle name="Обычный 4 2 2 2 3 6" xfId="21544"/>
    <cellStyle name="Обычный 4 2 2 2 3 6 2" xfId="51399"/>
    <cellStyle name="Обычный 4 2 2 2 3 7" xfId="31499"/>
    <cellStyle name="Обычный 4 2 2 2 4" xfId="1638"/>
    <cellStyle name="Обычный 4 2 2 2 4 2" xfId="5825"/>
    <cellStyle name="Обычный 4 2 2 2 4 2 2" xfId="15777"/>
    <cellStyle name="Обычный 4 2 2 2 4 2 2 2" xfId="45632"/>
    <cellStyle name="Обычный 4 2 2 2 4 2 3" xfId="25727"/>
    <cellStyle name="Обычный 4 2 2 2 4 2 3 2" xfId="55582"/>
    <cellStyle name="Обычный 4 2 2 2 4 2 4" xfId="35682"/>
    <cellStyle name="Обычный 4 2 2 2 4 3" xfId="8282"/>
    <cellStyle name="Обычный 4 2 2 2 4 3 2" xfId="18232"/>
    <cellStyle name="Обычный 4 2 2 2 4 3 2 2" xfId="48087"/>
    <cellStyle name="Обычный 4 2 2 2 4 3 3" xfId="28182"/>
    <cellStyle name="Обычный 4 2 2 2 4 3 3 2" xfId="58037"/>
    <cellStyle name="Обычный 4 2 2 2 4 3 4" xfId="38137"/>
    <cellStyle name="Обычный 4 2 2 2 4 4" xfId="11596"/>
    <cellStyle name="Обычный 4 2 2 2 4 4 2" xfId="41451"/>
    <cellStyle name="Обычный 4 2 2 2 4 5" xfId="21546"/>
    <cellStyle name="Обычный 4 2 2 2 4 5 2" xfId="51401"/>
    <cellStyle name="Обычный 4 2 2 2 4 6" xfId="31501"/>
    <cellStyle name="Обычный 4 2 2 2 5" xfId="3569"/>
    <cellStyle name="Обычный 4 2 2 2 5 2" xfId="13521"/>
    <cellStyle name="Обычный 4 2 2 2 5 2 2" xfId="43376"/>
    <cellStyle name="Обычный 4 2 2 2 5 3" xfId="23471"/>
    <cellStyle name="Обычный 4 2 2 2 5 3 2" xfId="53326"/>
    <cellStyle name="Обычный 4 2 2 2 5 4" xfId="33426"/>
    <cellStyle name="Обычный 4 2 2 2 6" xfId="8275"/>
    <cellStyle name="Обычный 4 2 2 2 6 2" xfId="18225"/>
    <cellStyle name="Обычный 4 2 2 2 6 2 2" xfId="48080"/>
    <cellStyle name="Обычный 4 2 2 2 6 3" xfId="28175"/>
    <cellStyle name="Обычный 4 2 2 2 6 3 2" xfId="58030"/>
    <cellStyle name="Обычный 4 2 2 2 6 4" xfId="38130"/>
    <cellStyle name="Обычный 4 2 2 2 7" xfId="11589"/>
    <cellStyle name="Обычный 4 2 2 2 7 2" xfId="41444"/>
    <cellStyle name="Обычный 4 2 2 2 8" xfId="21539"/>
    <cellStyle name="Обычный 4 2 2 2 8 2" xfId="51394"/>
    <cellStyle name="Обычный 4 2 2 2 9" xfId="31494"/>
    <cellStyle name="Обычный 4 2 2 3" xfId="1639"/>
    <cellStyle name="Обычный 4 2 2 3 2" xfId="1640"/>
    <cellStyle name="Обычный 4 2 2 3 2 2" xfId="1641"/>
    <cellStyle name="Обычный 4 2 2 3 2 2 2" xfId="1642"/>
    <cellStyle name="Обычный 4 2 2 3 2 2 2 2" xfId="5826"/>
    <cellStyle name="Обычный 4 2 2 3 2 2 2 2 2" xfId="15778"/>
    <cellStyle name="Обычный 4 2 2 3 2 2 2 2 2 2" xfId="45633"/>
    <cellStyle name="Обычный 4 2 2 3 2 2 2 2 3" xfId="25728"/>
    <cellStyle name="Обычный 4 2 2 3 2 2 2 2 3 2" xfId="55583"/>
    <cellStyle name="Обычный 4 2 2 3 2 2 2 2 4" xfId="35683"/>
    <cellStyle name="Обычный 4 2 2 3 2 2 2 3" xfId="8286"/>
    <cellStyle name="Обычный 4 2 2 3 2 2 2 3 2" xfId="18236"/>
    <cellStyle name="Обычный 4 2 2 3 2 2 2 3 2 2" xfId="48091"/>
    <cellStyle name="Обычный 4 2 2 3 2 2 2 3 3" xfId="28186"/>
    <cellStyle name="Обычный 4 2 2 3 2 2 2 3 3 2" xfId="58041"/>
    <cellStyle name="Обычный 4 2 2 3 2 2 2 3 4" xfId="38141"/>
    <cellStyle name="Обычный 4 2 2 3 2 2 2 4" xfId="11600"/>
    <cellStyle name="Обычный 4 2 2 3 2 2 2 4 2" xfId="41455"/>
    <cellStyle name="Обычный 4 2 2 3 2 2 2 5" xfId="21550"/>
    <cellStyle name="Обычный 4 2 2 3 2 2 2 5 2" xfId="51405"/>
    <cellStyle name="Обычный 4 2 2 3 2 2 2 6" xfId="31505"/>
    <cellStyle name="Обычный 4 2 2 3 2 2 3" xfId="4709"/>
    <cellStyle name="Обычный 4 2 2 3 2 2 3 2" xfId="14661"/>
    <cellStyle name="Обычный 4 2 2 3 2 2 3 2 2" xfId="44516"/>
    <cellStyle name="Обычный 4 2 2 3 2 2 3 3" xfId="24611"/>
    <cellStyle name="Обычный 4 2 2 3 2 2 3 3 2" xfId="54466"/>
    <cellStyle name="Обычный 4 2 2 3 2 2 3 4" xfId="34566"/>
    <cellStyle name="Обычный 4 2 2 3 2 2 4" xfId="8285"/>
    <cellStyle name="Обычный 4 2 2 3 2 2 4 2" xfId="18235"/>
    <cellStyle name="Обычный 4 2 2 3 2 2 4 2 2" xfId="48090"/>
    <cellStyle name="Обычный 4 2 2 3 2 2 4 3" xfId="28185"/>
    <cellStyle name="Обычный 4 2 2 3 2 2 4 3 2" xfId="58040"/>
    <cellStyle name="Обычный 4 2 2 3 2 2 4 4" xfId="38140"/>
    <cellStyle name="Обычный 4 2 2 3 2 2 5" xfId="11599"/>
    <cellStyle name="Обычный 4 2 2 3 2 2 5 2" xfId="41454"/>
    <cellStyle name="Обычный 4 2 2 3 2 2 6" xfId="21549"/>
    <cellStyle name="Обычный 4 2 2 3 2 2 6 2" xfId="51404"/>
    <cellStyle name="Обычный 4 2 2 3 2 2 7" xfId="31504"/>
    <cellStyle name="Обычный 4 2 2 3 2 3" xfId="1643"/>
    <cellStyle name="Обычный 4 2 2 3 2 3 2" xfId="5827"/>
    <cellStyle name="Обычный 4 2 2 3 2 3 2 2" xfId="15779"/>
    <cellStyle name="Обычный 4 2 2 3 2 3 2 2 2" xfId="45634"/>
    <cellStyle name="Обычный 4 2 2 3 2 3 2 3" xfId="25729"/>
    <cellStyle name="Обычный 4 2 2 3 2 3 2 3 2" xfId="55584"/>
    <cellStyle name="Обычный 4 2 2 3 2 3 2 4" xfId="35684"/>
    <cellStyle name="Обычный 4 2 2 3 2 3 3" xfId="8287"/>
    <cellStyle name="Обычный 4 2 2 3 2 3 3 2" xfId="18237"/>
    <cellStyle name="Обычный 4 2 2 3 2 3 3 2 2" xfId="48092"/>
    <cellStyle name="Обычный 4 2 2 3 2 3 3 3" xfId="28187"/>
    <cellStyle name="Обычный 4 2 2 3 2 3 3 3 2" xfId="58042"/>
    <cellStyle name="Обычный 4 2 2 3 2 3 3 4" xfId="38142"/>
    <cellStyle name="Обычный 4 2 2 3 2 3 4" xfId="11601"/>
    <cellStyle name="Обычный 4 2 2 3 2 3 4 2" xfId="41456"/>
    <cellStyle name="Обычный 4 2 2 3 2 3 5" xfId="21551"/>
    <cellStyle name="Обычный 4 2 2 3 2 3 5 2" xfId="51406"/>
    <cellStyle name="Обычный 4 2 2 3 2 3 6" xfId="31506"/>
    <cellStyle name="Обычный 4 2 2 3 2 4" xfId="3886"/>
    <cellStyle name="Обычный 4 2 2 3 2 4 2" xfId="13838"/>
    <cellStyle name="Обычный 4 2 2 3 2 4 2 2" xfId="43693"/>
    <cellStyle name="Обычный 4 2 2 3 2 4 3" xfId="23788"/>
    <cellStyle name="Обычный 4 2 2 3 2 4 3 2" xfId="53643"/>
    <cellStyle name="Обычный 4 2 2 3 2 4 4" xfId="33743"/>
    <cellStyle name="Обычный 4 2 2 3 2 5" xfId="8284"/>
    <cellStyle name="Обычный 4 2 2 3 2 5 2" xfId="18234"/>
    <cellStyle name="Обычный 4 2 2 3 2 5 2 2" xfId="48089"/>
    <cellStyle name="Обычный 4 2 2 3 2 5 3" xfId="28184"/>
    <cellStyle name="Обычный 4 2 2 3 2 5 3 2" xfId="58039"/>
    <cellStyle name="Обычный 4 2 2 3 2 5 4" xfId="38139"/>
    <cellStyle name="Обычный 4 2 2 3 2 6" xfId="11598"/>
    <cellStyle name="Обычный 4 2 2 3 2 6 2" xfId="41453"/>
    <cellStyle name="Обычный 4 2 2 3 2 7" xfId="21548"/>
    <cellStyle name="Обычный 4 2 2 3 2 7 2" xfId="51403"/>
    <cellStyle name="Обычный 4 2 2 3 2 8" xfId="31503"/>
    <cellStyle name="Обычный 4 2 2 3 3" xfId="1644"/>
    <cellStyle name="Обычный 4 2 2 3 3 2" xfId="1645"/>
    <cellStyle name="Обычный 4 2 2 3 3 2 2" xfId="5828"/>
    <cellStyle name="Обычный 4 2 2 3 3 2 2 2" xfId="15780"/>
    <cellStyle name="Обычный 4 2 2 3 3 2 2 2 2" xfId="45635"/>
    <cellStyle name="Обычный 4 2 2 3 3 2 2 3" xfId="25730"/>
    <cellStyle name="Обычный 4 2 2 3 3 2 2 3 2" xfId="55585"/>
    <cellStyle name="Обычный 4 2 2 3 3 2 2 4" xfId="35685"/>
    <cellStyle name="Обычный 4 2 2 3 3 2 3" xfId="8289"/>
    <cellStyle name="Обычный 4 2 2 3 3 2 3 2" xfId="18239"/>
    <cellStyle name="Обычный 4 2 2 3 3 2 3 2 2" xfId="48094"/>
    <cellStyle name="Обычный 4 2 2 3 3 2 3 3" xfId="28189"/>
    <cellStyle name="Обычный 4 2 2 3 3 2 3 3 2" xfId="58044"/>
    <cellStyle name="Обычный 4 2 2 3 3 2 3 4" xfId="38144"/>
    <cellStyle name="Обычный 4 2 2 3 3 2 4" xfId="11603"/>
    <cellStyle name="Обычный 4 2 2 3 3 2 4 2" xfId="41458"/>
    <cellStyle name="Обычный 4 2 2 3 3 2 5" xfId="21553"/>
    <cellStyle name="Обычный 4 2 2 3 3 2 5 2" xfId="51408"/>
    <cellStyle name="Обычный 4 2 2 3 3 2 6" xfId="31508"/>
    <cellStyle name="Обычный 4 2 2 3 3 3" xfId="4482"/>
    <cellStyle name="Обычный 4 2 2 3 3 3 2" xfId="14434"/>
    <cellStyle name="Обычный 4 2 2 3 3 3 2 2" xfId="44289"/>
    <cellStyle name="Обычный 4 2 2 3 3 3 3" xfId="24384"/>
    <cellStyle name="Обычный 4 2 2 3 3 3 3 2" xfId="54239"/>
    <cellStyle name="Обычный 4 2 2 3 3 3 4" xfId="34339"/>
    <cellStyle name="Обычный 4 2 2 3 3 4" xfId="8288"/>
    <cellStyle name="Обычный 4 2 2 3 3 4 2" xfId="18238"/>
    <cellStyle name="Обычный 4 2 2 3 3 4 2 2" xfId="48093"/>
    <cellStyle name="Обычный 4 2 2 3 3 4 3" xfId="28188"/>
    <cellStyle name="Обычный 4 2 2 3 3 4 3 2" xfId="58043"/>
    <cellStyle name="Обычный 4 2 2 3 3 4 4" xfId="38143"/>
    <cellStyle name="Обычный 4 2 2 3 3 5" xfId="11602"/>
    <cellStyle name="Обычный 4 2 2 3 3 5 2" xfId="41457"/>
    <cellStyle name="Обычный 4 2 2 3 3 6" xfId="21552"/>
    <cellStyle name="Обычный 4 2 2 3 3 6 2" xfId="51407"/>
    <cellStyle name="Обычный 4 2 2 3 3 7" xfId="31507"/>
    <cellStyle name="Обычный 4 2 2 3 4" xfId="1646"/>
    <cellStyle name="Обычный 4 2 2 3 4 2" xfId="5829"/>
    <cellStyle name="Обычный 4 2 2 3 4 2 2" xfId="15781"/>
    <cellStyle name="Обычный 4 2 2 3 4 2 2 2" xfId="45636"/>
    <cellStyle name="Обычный 4 2 2 3 4 2 3" xfId="25731"/>
    <cellStyle name="Обычный 4 2 2 3 4 2 3 2" xfId="55586"/>
    <cellStyle name="Обычный 4 2 2 3 4 2 4" xfId="35686"/>
    <cellStyle name="Обычный 4 2 2 3 4 3" xfId="8290"/>
    <cellStyle name="Обычный 4 2 2 3 4 3 2" xfId="18240"/>
    <cellStyle name="Обычный 4 2 2 3 4 3 2 2" xfId="48095"/>
    <cellStyle name="Обычный 4 2 2 3 4 3 3" xfId="28190"/>
    <cellStyle name="Обычный 4 2 2 3 4 3 3 2" xfId="58045"/>
    <cellStyle name="Обычный 4 2 2 3 4 3 4" xfId="38145"/>
    <cellStyle name="Обычный 4 2 2 3 4 4" xfId="11604"/>
    <cellStyle name="Обычный 4 2 2 3 4 4 2" xfId="41459"/>
    <cellStyle name="Обычный 4 2 2 3 4 5" xfId="21554"/>
    <cellStyle name="Обычный 4 2 2 3 4 5 2" xfId="51409"/>
    <cellStyle name="Обычный 4 2 2 3 4 6" xfId="31509"/>
    <cellStyle name="Обычный 4 2 2 3 5" xfId="3659"/>
    <cellStyle name="Обычный 4 2 2 3 5 2" xfId="13611"/>
    <cellStyle name="Обычный 4 2 2 3 5 2 2" xfId="43466"/>
    <cellStyle name="Обычный 4 2 2 3 5 3" xfId="23561"/>
    <cellStyle name="Обычный 4 2 2 3 5 3 2" xfId="53416"/>
    <cellStyle name="Обычный 4 2 2 3 5 4" xfId="33516"/>
    <cellStyle name="Обычный 4 2 2 3 6" xfId="8283"/>
    <cellStyle name="Обычный 4 2 2 3 6 2" xfId="18233"/>
    <cellStyle name="Обычный 4 2 2 3 6 2 2" xfId="48088"/>
    <cellStyle name="Обычный 4 2 2 3 6 3" xfId="28183"/>
    <cellStyle name="Обычный 4 2 2 3 6 3 2" xfId="58038"/>
    <cellStyle name="Обычный 4 2 2 3 6 4" xfId="38138"/>
    <cellStyle name="Обычный 4 2 2 3 7" xfId="11597"/>
    <cellStyle name="Обычный 4 2 2 3 7 2" xfId="41452"/>
    <cellStyle name="Обычный 4 2 2 3 8" xfId="21547"/>
    <cellStyle name="Обычный 4 2 2 3 8 2" xfId="51402"/>
    <cellStyle name="Обычный 4 2 2 3 9" xfId="31502"/>
    <cellStyle name="Обычный 4 2 2 4" xfId="1647"/>
    <cellStyle name="Обычный 4 2 2 4 2" xfId="1648"/>
    <cellStyle name="Обычный 4 2 2 4 2 2" xfId="1649"/>
    <cellStyle name="Обычный 4 2 2 4 2 2 2" xfId="5830"/>
    <cellStyle name="Обычный 4 2 2 4 2 2 2 2" xfId="15782"/>
    <cellStyle name="Обычный 4 2 2 4 2 2 2 2 2" xfId="45637"/>
    <cellStyle name="Обычный 4 2 2 4 2 2 2 3" xfId="25732"/>
    <cellStyle name="Обычный 4 2 2 4 2 2 2 3 2" xfId="55587"/>
    <cellStyle name="Обычный 4 2 2 4 2 2 2 4" xfId="35687"/>
    <cellStyle name="Обычный 4 2 2 4 2 2 3" xfId="8293"/>
    <cellStyle name="Обычный 4 2 2 4 2 2 3 2" xfId="18243"/>
    <cellStyle name="Обычный 4 2 2 4 2 2 3 2 2" xfId="48098"/>
    <cellStyle name="Обычный 4 2 2 4 2 2 3 3" xfId="28193"/>
    <cellStyle name="Обычный 4 2 2 4 2 2 3 3 2" xfId="58048"/>
    <cellStyle name="Обычный 4 2 2 4 2 2 3 4" xfId="38148"/>
    <cellStyle name="Обычный 4 2 2 4 2 2 4" xfId="11607"/>
    <cellStyle name="Обычный 4 2 2 4 2 2 4 2" xfId="41462"/>
    <cellStyle name="Обычный 4 2 2 4 2 2 5" xfId="21557"/>
    <cellStyle name="Обычный 4 2 2 4 2 2 5 2" xfId="51412"/>
    <cellStyle name="Обычный 4 2 2 4 2 2 6" xfId="31512"/>
    <cellStyle name="Обычный 4 2 2 4 2 3" xfId="4707"/>
    <cellStyle name="Обычный 4 2 2 4 2 3 2" xfId="14659"/>
    <cellStyle name="Обычный 4 2 2 4 2 3 2 2" xfId="44514"/>
    <cellStyle name="Обычный 4 2 2 4 2 3 3" xfId="24609"/>
    <cellStyle name="Обычный 4 2 2 4 2 3 3 2" xfId="54464"/>
    <cellStyle name="Обычный 4 2 2 4 2 3 4" xfId="34564"/>
    <cellStyle name="Обычный 4 2 2 4 2 4" xfId="8292"/>
    <cellStyle name="Обычный 4 2 2 4 2 4 2" xfId="18242"/>
    <cellStyle name="Обычный 4 2 2 4 2 4 2 2" xfId="48097"/>
    <cellStyle name="Обычный 4 2 2 4 2 4 3" xfId="28192"/>
    <cellStyle name="Обычный 4 2 2 4 2 4 3 2" xfId="58047"/>
    <cellStyle name="Обычный 4 2 2 4 2 4 4" xfId="38147"/>
    <cellStyle name="Обычный 4 2 2 4 2 5" xfId="11606"/>
    <cellStyle name="Обычный 4 2 2 4 2 5 2" xfId="41461"/>
    <cellStyle name="Обычный 4 2 2 4 2 6" xfId="21556"/>
    <cellStyle name="Обычный 4 2 2 4 2 6 2" xfId="51411"/>
    <cellStyle name="Обычный 4 2 2 4 2 7" xfId="31511"/>
    <cellStyle name="Обычный 4 2 2 4 3" xfId="1650"/>
    <cellStyle name="Обычный 4 2 2 4 3 2" xfId="5831"/>
    <cellStyle name="Обычный 4 2 2 4 3 2 2" xfId="15783"/>
    <cellStyle name="Обычный 4 2 2 4 3 2 2 2" xfId="45638"/>
    <cellStyle name="Обычный 4 2 2 4 3 2 3" xfId="25733"/>
    <cellStyle name="Обычный 4 2 2 4 3 2 3 2" xfId="55588"/>
    <cellStyle name="Обычный 4 2 2 4 3 2 4" xfId="35688"/>
    <cellStyle name="Обычный 4 2 2 4 3 3" xfId="8294"/>
    <cellStyle name="Обычный 4 2 2 4 3 3 2" xfId="18244"/>
    <cellStyle name="Обычный 4 2 2 4 3 3 2 2" xfId="48099"/>
    <cellStyle name="Обычный 4 2 2 4 3 3 3" xfId="28194"/>
    <cellStyle name="Обычный 4 2 2 4 3 3 3 2" xfId="58049"/>
    <cellStyle name="Обычный 4 2 2 4 3 3 4" xfId="38149"/>
    <cellStyle name="Обычный 4 2 2 4 3 4" xfId="11608"/>
    <cellStyle name="Обычный 4 2 2 4 3 4 2" xfId="41463"/>
    <cellStyle name="Обычный 4 2 2 4 3 5" xfId="21558"/>
    <cellStyle name="Обычный 4 2 2 4 3 5 2" xfId="51413"/>
    <cellStyle name="Обычный 4 2 2 4 3 6" xfId="31513"/>
    <cellStyle name="Обычный 4 2 2 4 4" xfId="3884"/>
    <cellStyle name="Обычный 4 2 2 4 4 2" xfId="13836"/>
    <cellStyle name="Обычный 4 2 2 4 4 2 2" xfId="43691"/>
    <cellStyle name="Обычный 4 2 2 4 4 3" xfId="23786"/>
    <cellStyle name="Обычный 4 2 2 4 4 3 2" xfId="53641"/>
    <cellStyle name="Обычный 4 2 2 4 4 4" xfId="33741"/>
    <cellStyle name="Обычный 4 2 2 4 5" xfId="8291"/>
    <cellStyle name="Обычный 4 2 2 4 5 2" xfId="18241"/>
    <cellStyle name="Обычный 4 2 2 4 5 2 2" xfId="48096"/>
    <cellStyle name="Обычный 4 2 2 4 5 3" xfId="28191"/>
    <cellStyle name="Обычный 4 2 2 4 5 3 2" xfId="58046"/>
    <cellStyle name="Обычный 4 2 2 4 5 4" xfId="38146"/>
    <cellStyle name="Обычный 4 2 2 4 6" xfId="11605"/>
    <cellStyle name="Обычный 4 2 2 4 6 2" xfId="41460"/>
    <cellStyle name="Обычный 4 2 2 4 7" xfId="21555"/>
    <cellStyle name="Обычный 4 2 2 4 7 2" xfId="51410"/>
    <cellStyle name="Обычный 4 2 2 4 8" xfId="31510"/>
    <cellStyle name="Обычный 4 2 2 5" xfId="1651"/>
    <cellStyle name="Обычный 4 2 2 5 2" xfId="1652"/>
    <cellStyle name="Обычный 4 2 2 5 2 2" xfId="1653"/>
    <cellStyle name="Обычный 4 2 2 5 2 2 2" xfId="5832"/>
    <cellStyle name="Обычный 4 2 2 5 2 2 2 2" xfId="15784"/>
    <cellStyle name="Обычный 4 2 2 5 2 2 2 2 2" xfId="45639"/>
    <cellStyle name="Обычный 4 2 2 5 2 2 2 3" xfId="25734"/>
    <cellStyle name="Обычный 4 2 2 5 2 2 2 3 2" xfId="55589"/>
    <cellStyle name="Обычный 4 2 2 5 2 2 2 4" xfId="35689"/>
    <cellStyle name="Обычный 4 2 2 5 2 2 3" xfId="8297"/>
    <cellStyle name="Обычный 4 2 2 5 2 2 3 2" xfId="18247"/>
    <cellStyle name="Обычный 4 2 2 5 2 2 3 2 2" xfId="48102"/>
    <cellStyle name="Обычный 4 2 2 5 2 2 3 3" xfId="28197"/>
    <cellStyle name="Обычный 4 2 2 5 2 2 3 3 2" xfId="58052"/>
    <cellStyle name="Обычный 4 2 2 5 2 2 3 4" xfId="38152"/>
    <cellStyle name="Обычный 4 2 2 5 2 2 4" xfId="11611"/>
    <cellStyle name="Обычный 4 2 2 5 2 2 4 2" xfId="41466"/>
    <cellStyle name="Обычный 4 2 2 5 2 2 5" xfId="21561"/>
    <cellStyle name="Обычный 4 2 2 5 2 2 5 2" xfId="51416"/>
    <cellStyle name="Обычный 4 2 2 5 2 2 6" xfId="31516"/>
    <cellStyle name="Обычный 4 2 2 5 2 3" xfId="4924"/>
    <cellStyle name="Обычный 4 2 2 5 2 3 2" xfId="14876"/>
    <cellStyle name="Обычный 4 2 2 5 2 3 2 2" xfId="44731"/>
    <cellStyle name="Обычный 4 2 2 5 2 3 3" xfId="24826"/>
    <cellStyle name="Обычный 4 2 2 5 2 3 3 2" xfId="54681"/>
    <cellStyle name="Обычный 4 2 2 5 2 3 4" xfId="34781"/>
    <cellStyle name="Обычный 4 2 2 5 2 4" xfId="8296"/>
    <cellStyle name="Обычный 4 2 2 5 2 4 2" xfId="18246"/>
    <cellStyle name="Обычный 4 2 2 5 2 4 2 2" xfId="48101"/>
    <cellStyle name="Обычный 4 2 2 5 2 4 3" xfId="28196"/>
    <cellStyle name="Обычный 4 2 2 5 2 4 3 2" xfId="58051"/>
    <cellStyle name="Обычный 4 2 2 5 2 4 4" xfId="38151"/>
    <cellStyle name="Обычный 4 2 2 5 2 5" xfId="11610"/>
    <cellStyle name="Обычный 4 2 2 5 2 5 2" xfId="41465"/>
    <cellStyle name="Обычный 4 2 2 5 2 6" xfId="21560"/>
    <cellStyle name="Обычный 4 2 2 5 2 6 2" xfId="51415"/>
    <cellStyle name="Обычный 4 2 2 5 2 7" xfId="31515"/>
    <cellStyle name="Обычный 4 2 2 5 3" xfId="1654"/>
    <cellStyle name="Обычный 4 2 2 5 3 2" xfId="5833"/>
    <cellStyle name="Обычный 4 2 2 5 3 2 2" xfId="15785"/>
    <cellStyle name="Обычный 4 2 2 5 3 2 2 2" xfId="45640"/>
    <cellStyle name="Обычный 4 2 2 5 3 2 3" xfId="25735"/>
    <cellStyle name="Обычный 4 2 2 5 3 2 3 2" xfId="55590"/>
    <cellStyle name="Обычный 4 2 2 5 3 2 4" xfId="35690"/>
    <cellStyle name="Обычный 4 2 2 5 3 3" xfId="8298"/>
    <cellStyle name="Обычный 4 2 2 5 3 3 2" xfId="18248"/>
    <cellStyle name="Обычный 4 2 2 5 3 3 2 2" xfId="48103"/>
    <cellStyle name="Обычный 4 2 2 5 3 3 3" xfId="28198"/>
    <cellStyle name="Обычный 4 2 2 5 3 3 3 2" xfId="58053"/>
    <cellStyle name="Обычный 4 2 2 5 3 3 4" xfId="38153"/>
    <cellStyle name="Обычный 4 2 2 5 3 4" xfId="11612"/>
    <cellStyle name="Обычный 4 2 2 5 3 4 2" xfId="41467"/>
    <cellStyle name="Обычный 4 2 2 5 3 5" xfId="21562"/>
    <cellStyle name="Обычный 4 2 2 5 3 5 2" xfId="51417"/>
    <cellStyle name="Обычный 4 2 2 5 3 6" xfId="31517"/>
    <cellStyle name="Обычный 4 2 2 5 4" xfId="4101"/>
    <cellStyle name="Обычный 4 2 2 5 4 2" xfId="14053"/>
    <cellStyle name="Обычный 4 2 2 5 4 2 2" xfId="43908"/>
    <cellStyle name="Обычный 4 2 2 5 4 3" xfId="24003"/>
    <cellStyle name="Обычный 4 2 2 5 4 3 2" xfId="53858"/>
    <cellStyle name="Обычный 4 2 2 5 4 4" xfId="33958"/>
    <cellStyle name="Обычный 4 2 2 5 5" xfId="8295"/>
    <cellStyle name="Обычный 4 2 2 5 5 2" xfId="18245"/>
    <cellStyle name="Обычный 4 2 2 5 5 2 2" xfId="48100"/>
    <cellStyle name="Обычный 4 2 2 5 5 3" xfId="28195"/>
    <cellStyle name="Обычный 4 2 2 5 5 3 2" xfId="58050"/>
    <cellStyle name="Обычный 4 2 2 5 5 4" xfId="38150"/>
    <cellStyle name="Обычный 4 2 2 5 6" xfId="11609"/>
    <cellStyle name="Обычный 4 2 2 5 6 2" xfId="41464"/>
    <cellStyle name="Обычный 4 2 2 5 7" xfId="21559"/>
    <cellStyle name="Обычный 4 2 2 5 7 2" xfId="51414"/>
    <cellStyle name="Обычный 4 2 2 5 8" xfId="31514"/>
    <cellStyle name="Обычный 4 2 2 6" xfId="1655"/>
    <cellStyle name="Обычный 4 2 2 6 2" xfId="1656"/>
    <cellStyle name="Обычный 4 2 2 6 2 2" xfId="1657"/>
    <cellStyle name="Обычный 4 2 2 6 2 2 2" xfId="5834"/>
    <cellStyle name="Обычный 4 2 2 6 2 2 2 2" xfId="15786"/>
    <cellStyle name="Обычный 4 2 2 6 2 2 2 2 2" xfId="45641"/>
    <cellStyle name="Обычный 4 2 2 6 2 2 2 3" xfId="25736"/>
    <cellStyle name="Обычный 4 2 2 6 2 2 2 3 2" xfId="55591"/>
    <cellStyle name="Обычный 4 2 2 6 2 2 2 4" xfId="35691"/>
    <cellStyle name="Обычный 4 2 2 6 2 2 3" xfId="8301"/>
    <cellStyle name="Обычный 4 2 2 6 2 2 3 2" xfId="18251"/>
    <cellStyle name="Обычный 4 2 2 6 2 2 3 2 2" xfId="48106"/>
    <cellStyle name="Обычный 4 2 2 6 2 2 3 3" xfId="28201"/>
    <cellStyle name="Обычный 4 2 2 6 2 2 3 3 2" xfId="58056"/>
    <cellStyle name="Обычный 4 2 2 6 2 2 3 4" xfId="38156"/>
    <cellStyle name="Обычный 4 2 2 6 2 2 4" xfId="11615"/>
    <cellStyle name="Обычный 4 2 2 6 2 2 4 2" xfId="41470"/>
    <cellStyle name="Обычный 4 2 2 6 2 2 5" xfId="21565"/>
    <cellStyle name="Обычный 4 2 2 6 2 2 5 2" xfId="51420"/>
    <cellStyle name="Обычный 4 2 2 6 2 2 6" xfId="31520"/>
    <cellStyle name="Обычный 4 2 2 6 2 3" xfId="5011"/>
    <cellStyle name="Обычный 4 2 2 6 2 3 2" xfId="14963"/>
    <cellStyle name="Обычный 4 2 2 6 2 3 2 2" xfId="44818"/>
    <cellStyle name="Обычный 4 2 2 6 2 3 3" xfId="24913"/>
    <cellStyle name="Обычный 4 2 2 6 2 3 3 2" xfId="54768"/>
    <cellStyle name="Обычный 4 2 2 6 2 3 4" xfId="34868"/>
    <cellStyle name="Обычный 4 2 2 6 2 4" xfId="8300"/>
    <cellStyle name="Обычный 4 2 2 6 2 4 2" xfId="18250"/>
    <cellStyle name="Обычный 4 2 2 6 2 4 2 2" xfId="48105"/>
    <cellStyle name="Обычный 4 2 2 6 2 4 3" xfId="28200"/>
    <cellStyle name="Обычный 4 2 2 6 2 4 3 2" xfId="58055"/>
    <cellStyle name="Обычный 4 2 2 6 2 4 4" xfId="38155"/>
    <cellStyle name="Обычный 4 2 2 6 2 5" xfId="11614"/>
    <cellStyle name="Обычный 4 2 2 6 2 5 2" xfId="41469"/>
    <cellStyle name="Обычный 4 2 2 6 2 6" xfId="21564"/>
    <cellStyle name="Обычный 4 2 2 6 2 6 2" xfId="51419"/>
    <cellStyle name="Обычный 4 2 2 6 2 7" xfId="31519"/>
    <cellStyle name="Обычный 4 2 2 6 3" xfId="1658"/>
    <cellStyle name="Обычный 4 2 2 6 3 2" xfId="5835"/>
    <cellStyle name="Обычный 4 2 2 6 3 2 2" xfId="15787"/>
    <cellStyle name="Обычный 4 2 2 6 3 2 2 2" xfId="45642"/>
    <cellStyle name="Обычный 4 2 2 6 3 2 3" xfId="25737"/>
    <cellStyle name="Обычный 4 2 2 6 3 2 3 2" xfId="55592"/>
    <cellStyle name="Обычный 4 2 2 6 3 2 4" xfId="35692"/>
    <cellStyle name="Обычный 4 2 2 6 3 3" xfId="8302"/>
    <cellStyle name="Обычный 4 2 2 6 3 3 2" xfId="18252"/>
    <cellStyle name="Обычный 4 2 2 6 3 3 2 2" xfId="48107"/>
    <cellStyle name="Обычный 4 2 2 6 3 3 3" xfId="28202"/>
    <cellStyle name="Обычный 4 2 2 6 3 3 3 2" xfId="58057"/>
    <cellStyle name="Обычный 4 2 2 6 3 3 4" xfId="38157"/>
    <cellStyle name="Обычный 4 2 2 6 3 4" xfId="11616"/>
    <cellStyle name="Обычный 4 2 2 6 3 4 2" xfId="41471"/>
    <cellStyle name="Обычный 4 2 2 6 3 5" xfId="21566"/>
    <cellStyle name="Обычный 4 2 2 6 3 5 2" xfId="51421"/>
    <cellStyle name="Обычный 4 2 2 6 3 6" xfId="31521"/>
    <cellStyle name="Обычный 4 2 2 6 4" xfId="4188"/>
    <cellStyle name="Обычный 4 2 2 6 4 2" xfId="14140"/>
    <cellStyle name="Обычный 4 2 2 6 4 2 2" xfId="43995"/>
    <cellStyle name="Обычный 4 2 2 6 4 3" xfId="24090"/>
    <cellStyle name="Обычный 4 2 2 6 4 3 2" xfId="53945"/>
    <cellStyle name="Обычный 4 2 2 6 4 4" xfId="34045"/>
    <cellStyle name="Обычный 4 2 2 6 5" xfId="8299"/>
    <cellStyle name="Обычный 4 2 2 6 5 2" xfId="18249"/>
    <cellStyle name="Обычный 4 2 2 6 5 2 2" xfId="48104"/>
    <cellStyle name="Обычный 4 2 2 6 5 3" xfId="28199"/>
    <cellStyle name="Обычный 4 2 2 6 5 3 2" xfId="58054"/>
    <cellStyle name="Обычный 4 2 2 6 5 4" xfId="38154"/>
    <cellStyle name="Обычный 4 2 2 6 6" xfId="11613"/>
    <cellStyle name="Обычный 4 2 2 6 6 2" xfId="41468"/>
    <cellStyle name="Обычный 4 2 2 6 7" xfId="21563"/>
    <cellStyle name="Обычный 4 2 2 6 7 2" xfId="51418"/>
    <cellStyle name="Обычный 4 2 2 6 8" xfId="31518"/>
    <cellStyle name="Обычный 4 2 2 7" xfId="1659"/>
    <cellStyle name="Обычный 4 2 2 7 2" xfId="1660"/>
    <cellStyle name="Обычный 4 2 2 7 2 2" xfId="5836"/>
    <cellStyle name="Обычный 4 2 2 7 2 2 2" xfId="15788"/>
    <cellStyle name="Обычный 4 2 2 7 2 2 2 2" xfId="45643"/>
    <cellStyle name="Обычный 4 2 2 7 2 2 3" xfId="25738"/>
    <cellStyle name="Обычный 4 2 2 7 2 2 3 2" xfId="55593"/>
    <cellStyle name="Обычный 4 2 2 7 2 2 4" xfId="35693"/>
    <cellStyle name="Обычный 4 2 2 7 2 3" xfId="8304"/>
    <cellStyle name="Обычный 4 2 2 7 2 3 2" xfId="18254"/>
    <cellStyle name="Обычный 4 2 2 7 2 3 2 2" xfId="48109"/>
    <cellStyle name="Обычный 4 2 2 7 2 3 3" xfId="28204"/>
    <cellStyle name="Обычный 4 2 2 7 2 3 3 2" xfId="58059"/>
    <cellStyle name="Обычный 4 2 2 7 2 3 4" xfId="38159"/>
    <cellStyle name="Обычный 4 2 2 7 2 4" xfId="11618"/>
    <cellStyle name="Обычный 4 2 2 7 2 4 2" xfId="41473"/>
    <cellStyle name="Обычный 4 2 2 7 2 5" xfId="21568"/>
    <cellStyle name="Обычный 4 2 2 7 2 5 2" xfId="51423"/>
    <cellStyle name="Обычный 4 2 2 7 2 6" xfId="31523"/>
    <cellStyle name="Обычный 4 2 2 7 3" xfId="4266"/>
    <cellStyle name="Обычный 4 2 2 7 3 2" xfId="14218"/>
    <cellStyle name="Обычный 4 2 2 7 3 2 2" xfId="44073"/>
    <cellStyle name="Обычный 4 2 2 7 3 3" xfId="24168"/>
    <cellStyle name="Обычный 4 2 2 7 3 3 2" xfId="54023"/>
    <cellStyle name="Обычный 4 2 2 7 3 4" xfId="34123"/>
    <cellStyle name="Обычный 4 2 2 7 4" xfId="8303"/>
    <cellStyle name="Обычный 4 2 2 7 4 2" xfId="18253"/>
    <cellStyle name="Обычный 4 2 2 7 4 2 2" xfId="48108"/>
    <cellStyle name="Обычный 4 2 2 7 4 3" xfId="28203"/>
    <cellStyle name="Обычный 4 2 2 7 4 3 2" xfId="58058"/>
    <cellStyle name="Обычный 4 2 2 7 4 4" xfId="38158"/>
    <cellStyle name="Обычный 4 2 2 7 5" xfId="11617"/>
    <cellStyle name="Обычный 4 2 2 7 5 2" xfId="41472"/>
    <cellStyle name="Обычный 4 2 2 7 6" xfId="21567"/>
    <cellStyle name="Обычный 4 2 2 7 6 2" xfId="51422"/>
    <cellStyle name="Обычный 4 2 2 7 7" xfId="31522"/>
    <cellStyle name="Обычный 4 2 2 8" xfId="1661"/>
    <cellStyle name="Обычный 4 2 2 8 2" xfId="5837"/>
    <cellStyle name="Обычный 4 2 2 8 2 2" xfId="15789"/>
    <cellStyle name="Обычный 4 2 2 8 2 2 2" xfId="45644"/>
    <cellStyle name="Обычный 4 2 2 8 2 3" xfId="25739"/>
    <cellStyle name="Обычный 4 2 2 8 2 3 2" xfId="55594"/>
    <cellStyle name="Обычный 4 2 2 8 2 4" xfId="35694"/>
    <cellStyle name="Обычный 4 2 2 8 3" xfId="8305"/>
    <cellStyle name="Обычный 4 2 2 8 3 2" xfId="18255"/>
    <cellStyle name="Обычный 4 2 2 8 3 2 2" xfId="48110"/>
    <cellStyle name="Обычный 4 2 2 8 3 3" xfId="28205"/>
    <cellStyle name="Обычный 4 2 2 8 3 3 2" xfId="58060"/>
    <cellStyle name="Обычный 4 2 2 8 3 4" xfId="38160"/>
    <cellStyle name="Обычный 4 2 2 8 4" xfId="11619"/>
    <cellStyle name="Обычный 4 2 2 8 4 2" xfId="41474"/>
    <cellStyle name="Обычный 4 2 2 8 5" xfId="21569"/>
    <cellStyle name="Обычный 4 2 2 8 5 2" xfId="51424"/>
    <cellStyle name="Обычный 4 2 2 8 6" xfId="31524"/>
    <cellStyle name="Обычный 4 2 2 9" xfId="3443"/>
    <cellStyle name="Обычный 4 2 2 9 2" xfId="13395"/>
    <cellStyle name="Обычный 4 2 2 9 2 2" xfId="43250"/>
    <cellStyle name="Обычный 4 2 2 9 3" xfId="23345"/>
    <cellStyle name="Обычный 4 2 2 9 3 2" xfId="53200"/>
    <cellStyle name="Обычный 4 2 2 9 4" xfId="33300"/>
    <cellStyle name="Обычный 4 2 20" xfId="29965"/>
    <cellStyle name="Обычный 4 2 3" xfId="1662"/>
    <cellStyle name="Обычный 4 2 3 10" xfId="8306"/>
    <cellStyle name="Обычный 4 2 3 10 2" xfId="18256"/>
    <cellStyle name="Обычный 4 2 3 10 2 2" xfId="48111"/>
    <cellStyle name="Обычный 4 2 3 10 3" xfId="28206"/>
    <cellStyle name="Обычный 4 2 3 10 3 2" xfId="58061"/>
    <cellStyle name="Обычный 4 2 3 10 4" xfId="38161"/>
    <cellStyle name="Обычный 4 2 3 11" xfId="11620"/>
    <cellStyle name="Обычный 4 2 3 11 2" xfId="41475"/>
    <cellStyle name="Обычный 4 2 3 12" xfId="21570"/>
    <cellStyle name="Обычный 4 2 3 12 2" xfId="51425"/>
    <cellStyle name="Обычный 4 2 3 13" xfId="31525"/>
    <cellStyle name="Обычный 4 2 3 2" xfId="1663"/>
    <cellStyle name="Обычный 4 2 3 2 2" xfId="1664"/>
    <cellStyle name="Обычный 4 2 3 2 2 2" xfId="1665"/>
    <cellStyle name="Обычный 4 2 3 2 2 2 2" xfId="1666"/>
    <cellStyle name="Обычный 4 2 3 2 2 2 2 2" xfId="5838"/>
    <cellStyle name="Обычный 4 2 3 2 2 2 2 2 2" xfId="15790"/>
    <cellStyle name="Обычный 4 2 3 2 2 2 2 2 2 2" xfId="45645"/>
    <cellStyle name="Обычный 4 2 3 2 2 2 2 2 3" xfId="25740"/>
    <cellStyle name="Обычный 4 2 3 2 2 2 2 2 3 2" xfId="55595"/>
    <cellStyle name="Обычный 4 2 3 2 2 2 2 2 4" xfId="35695"/>
    <cellStyle name="Обычный 4 2 3 2 2 2 2 3" xfId="8310"/>
    <cellStyle name="Обычный 4 2 3 2 2 2 2 3 2" xfId="18260"/>
    <cellStyle name="Обычный 4 2 3 2 2 2 2 3 2 2" xfId="48115"/>
    <cellStyle name="Обычный 4 2 3 2 2 2 2 3 3" xfId="28210"/>
    <cellStyle name="Обычный 4 2 3 2 2 2 2 3 3 2" xfId="58065"/>
    <cellStyle name="Обычный 4 2 3 2 2 2 2 3 4" xfId="38165"/>
    <cellStyle name="Обычный 4 2 3 2 2 2 2 4" xfId="11624"/>
    <cellStyle name="Обычный 4 2 3 2 2 2 2 4 2" xfId="41479"/>
    <cellStyle name="Обычный 4 2 3 2 2 2 2 5" xfId="21574"/>
    <cellStyle name="Обычный 4 2 3 2 2 2 2 5 2" xfId="51429"/>
    <cellStyle name="Обычный 4 2 3 2 2 2 2 6" xfId="31529"/>
    <cellStyle name="Обычный 4 2 3 2 2 2 3" xfId="4711"/>
    <cellStyle name="Обычный 4 2 3 2 2 2 3 2" xfId="14663"/>
    <cellStyle name="Обычный 4 2 3 2 2 2 3 2 2" xfId="44518"/>
    <cellStyle name="Обычный 4 2 3 2 2 2 3 3" xfId="24613"/>
    <cellStyle name="Обычный 4 2 3 2 2 2 3 3 2" xfId="54468"/>
    <cellStyle name="Обычный 4 2 3 2 2 2 3 4" xfId="34568"/>
    <cellStyle name="Обычный 4 2 3 2 2 2 4" xfId="8309"/>
    <cellStyle name="Обычный 4 2 3 2 2 2 4 2" xfId="18259"/>
    <cellStyle name="Обычный 4 2 3 2 2 2 4 2 2" xfId="48114"/>
    <cellStyle name="Обычный 4 2 3 2 2 2 4 3" xfId="28209"/>
    <cellStyle name="Обычный 4 2 3 2 2 2 4 3 2" xfId="58064"/>
    <cellStyle name="Обычный 4 2 3 2 2 2 4 4" xfId="38164"/>
    <cellStyle name="Обычный 4 2 3 2 2 2 5" xfId="11623"/>
    <cellStyle name="Обычный 4 2 3 2 2 2 5 2" xfId="41478"/>
    <cellStyle name="Обычный 4 2 3 2 2 2 6" xfId="21573"/>
    <cellStyle name="Обычный 4 2 3 2 2 2 6 2" xfId="51428"/>
    <cellStyle name="Обычный 4 2 3 2 2 2 7" xfId="31528"/>
    <cellStyle name="Обычный 4 2 3 2 2 3" xfId="1667"/>
    <cellStyle name="Обычный 4 2 3 2 2 3 2" xfId="5839"/>
    <cellStyle name="Обычный 4 2 3 2 2 3 2 2" xfId="15791"/>
    <cellStyle name="Обычный 4 2 3 2 2 3 2 2 2" xfId="45646"/>
    <cellStyle name="Обычный 4 2 3 2 2 3 2 3" xfId="25741"/>
    <cellStyle name="Обычный 4 2 3 2 2 3 2 3 2" xfId="55596"/>
    <cellStyle name="Обычный 4 2 3 2 2 3 2 4" xfId="35696"/>
    <cellStyle name="Обычный 4 2 3 2 2 3 3" xfId="8311"/>
    <cellStyle name="Обычный 4 2 3 2 2 3 3 2" xfId="18261"/>
    <cellStyle name="Обычный 4 2 3 2 2 3 3 2 2" xfId="48116"/>
    <cellStyle name="Обычный 4 2 3 2 2 3 3 3" xfId="28211"/>
    <cellStyle name="Обычный 4 2 3 2 2 3 3 3 2" xfId="58066"/>
    <cellStyle name="Обычный 4 2 3 2 2 3 3 4" xfId="38166"/>
    <cellStyle name="Обычный 4 2 3 2 2 3 4" xfId="11625"/>
    <cellStyle name="Обычный 4 2 3 2 2 3 4 2" xfId="41480"/>
    <cellStyle name="Обычный 4 2 3 2 2 3 5" xfId="21575"/>
    <cellStyle name="Обычный 4 2 3 2 2 3 5 2" xfId="51430"/>
    <cellStyle name="Обычный 4 2 3 2 2 3 6" xfId="31530"/>
    <cellStyle name="Обычный 4 2 3 2 2 4" xfId="3888"/>
    <cellStyle name="Обычный 4 2 3 2 2 4 2" xfId="13840"/>
    <cellStyle name="Обычный 4 2 3 2 2 4 2 2" xfId="43695"/>
    <cellStyle name="Обычный 4 2 3 2 2 4 3" xfId="23790"/>
    <cellStyle name="Обычный 4 2 3 2 2 4 3 2" xfId="53645"/>
    <cellStyle name="Обычный 4 2 3 2 2 4 4" xfId="33745"/>
    <cellStyle name="Обычный 4 2 3 2 2 5" xfId="8308"/>
    <cellStyle name="Обычный 4 2 3 2 2 5 2" xfId="18258"/>
    <cellStyle name="Обычный 4 2 3 2 2 5 2 2" xfId="48113"/>
    <cellStyle name="Обычный 4 2 3 2 2 5 3" xfId="28208"/>
    <cellStyle name="Обычный 4 2 3 2 2 5 3 2" xfId="58063"/>
    <cellStyle name="Обычный 4 2 3 2 2 5 4" xfId="38163"/>
    <cellStyle name="Обычный 4 2 3 2 2 6" xfId="11622"/>
    <cellStyle name="Обычный 4 2 3 2 2 6 2" xfId="41477"/>
    <cellStyle name="Обычный 4 2 3 2 2 7" xfId="21572"/>
    <cellStyle name="Обычный 4 2 3 2 2 7 2" xfId="51427"/>
    <cellStyle name="Обычный 4 2 3 2 2 8" xfId="31527"/>
    <cellStyle name="Обычный 4 2 3 2 3" xfId="1668"/>
    <cellStyle name="Обычный 4 2 3 2 3 2" xfId="1669"/>
    <cellStyle name="Обычный 4 2 3 2 3 2 2" xfId="5840"/>
    <cellStyle name="Обычный 4 2 3 2 3 2 2 2" xfId="15792"/>
    <cellStyle name="Обычный 4 2 3 2 3 2 2 2 2" xfId="45647"/>
    <cellStyle name="Обычный 4 2 3 2 3 2 2 3" xfId="25742"/>
    <cellStyle name="Обычный 4 2 3 2 3 2 2 3 2" xfId="55597"/>
    <cellStyle name="Обычный 4 2 3 2 3 2 2 4" xfId="35697"/>
    <cellStyle name="Обычный 4 2 3 2 3 2 3" xfId="8313"/>
    <cellStyle name="Обычный 4 2 3 2 3 2 3 2" xfId="18263"/>
    <cellStyle name="Обычный 4 2 3 2 3 2 3 2 2" xfId="48118"/>
    <cellStyle name="Обычный 4 2 3 2 3 2 3 3" xfId="28213"/>
    <cellStyle name="Обычный 4 2 3 2 3 2 3 3 2" xfId="58068"/>
    <cellStyle name="Обычный 4 2 3 2 3 2 3 4" xfId="38168"/>
    <cellStyle name="Обычный 4 2 3 2 3 2 4" xfId="11627"/>
    <cellStyle name="Обычный 4 2 3 2 3 2 4 2" xfId="41482"/>
    <cellStyle name="Обычный 4 2 3 2 3 2 5" xfId="21577"/>
    <cellStyle name="Обычный 4 2 3 2 3 2 5 2" xfId="51432"/>
    <cellStyle name="Обычный 4 2 3 2 3 2 6" xfId="31532"/>
    <cellStyle name="Обычный 4 2 3 2 3 3" xfId="4417"/>
    <cellStyle name="Обычный 4 2 3 2 3 3 2" xfId="14369"/>
    <cellStyle name="Обычный 4 2 3 2 3 3 2 2" xfId="44224"/>
    <cellStyle name="Обычный 4 2 3 2 3 3 3" xfId="24319"/>
    <cellStyle name="Обычный 4 2 3 2 3 3 3 2" xfId="54174"/>
    <cellStyle name="Обычный 4 2 3 2 3 3 4" xfId="34274"/>
    <cellStyle name="Обычный 4 2 3 2 3 4" xfId="8312"/>
    <cellStyle name="Обычный 4 2 3 2 3 4 2" xfId="18262"/>
    <cellStyle name="Обычный 4 2 3 2 3 4 2 2" xfId="48117"/>
    <cellStyle name="Обычный 4 2 3 2 3 4 3" xfId="28212"/>
    <cellStyle name="Обычный 4 2 3 2 3 4 3 2" xfId="58067"/>
    <cellStyle name="Обычный 4 2 3 2 3 4 4" xfId="38167"/>
    <cellStyle name="Обычный 4 2 3 2 3 5" xfId="11626"/>
    <cellStyle name="Обычный 4 2 3 2 3 5 2" xfId="41481"/>
    <cellStyle name="Обычный 4 2 3 2 3 6" xfId="21576"/>
    <cellStyle name="Обычный 4 2 3 2 3 6 2" xfId="51431"/>
    <cellStyle name="Обычный 4 2 3 2 3 7" xfId="31531"/>
    <cellStyle name="Обычный 4 2 3 2 4" xfId="1670"/>
    <cellStyle name="Обычный 4 2 3 2 4 2" xfId="5841"/>
    <cellStyle name="Обычный 4 2 3 2 4 2 2" xfId="15793"/>
    <cellStyle name="Обычный 4 2 3 2 4 2 2 2" xfId="45648"/>
    <cellStyle name="Обычный 4 2 3 2 4 2 3" xfId="25743"/>
    <cellStyle name="Обычный 4 2 3 2 4 2 3 2" xfId="55598"/>
    <cellStyle name="Обычный 4 2 3 2 4 2 4" xfId="35698"/>
    <cellStyle name="Обычный 4 2 3 2 4 3" xfId="8314"/>
    <cellStyle name="Обычный 4 2 3 2 4 3 2" xfId="18264"/>
    <cellStyle name="Обычный 4 2 3 2 4 3 2 2" xfId="48119"/>
    <cellStyle name="Обычный 4 2 3 2 4 3 3" xfId="28214"/>
    <cellStyle name="Обычный 4 2 3 2 4 3 3 2" xfId="58069"/>
    <cellStyle name="Обычный 4 2 3 2 4 3 4" xfId="38169"/>
    <cellStyle name="Обычный 4 2 3 2 4 4" xfId="11628"/>
    <cellStyle name="Обычный 4 2 3 2 4 4 2" xfId="41483"/>
    <cellStyle name="Обычный 4 2 3 2 4 5" xfId="21578"/>
    <cellStyle name="Обычный 4 2 3 2 4 5 2" xfId="51433"/>
    <cellStyle name="Обычный 4 2 3 2 4 6" xfId="31533"/>
    <cellStyle name="Обычный 4 2 3 2 5" xfId="3594"/>
    <cellStyle name="Обычный 4 2 3 2 5 2" xfId="13546"/>
    <cellStyle name="Обычный 4 2 3 2 5 2 2" xfId="43401"/>
    <cellStyle name="Обычный 4 2 3 2 5 3" xfId="23496"/>
    <cellStyle name="Обычный 4 2 3 2 5 3 2" xfId="53351"/>
    <cellStyle name="Обычный 4 2 3 2 5 4" xfId="33451"/>
    <cellStyle name="Обычный 4 2 3 2 6" xfId="8307"/>
    <cellStyle name="Обычный 4 2 3 2 6 2" xfId="18257"/>
    <cellStyle name="Обычный 4 2 3 2 6 2 2" xfId="48112"/>
    <cellStyle name="Обычный 4 2 3 2 6 3" xfId="28207"/>
    <cellStyle name="Обычный 4 2 3 2 6 3 2" xfId="58062"/>
    <cellStyle name="Обычный 4 2 3 2 6 4" xfId="38162"/>
    <cellStyle name="Обычный 4 2 3 2 7" xfId="11621"/>
    <cellStyle name="Обычный 4 2 3 2 7 2" xfId="41476"/>
    <cellStyle name="Обычный 4 2 3 2 8" xfId="21571"/>
    <cellStyle name="Обычный 4 2 3 2 8 2" xfId="51426"/>
    <cellStyle name="Обычный 4 2 3 2 9" xfId="31526"/>
    <cellStyle name="Обычный 4 2 3 3" xfId="1671"/>
    <cellStyle name="Обычный 4 2 3 3 2" xfId="1672"/>
    <cellStyle name="Обычный 4 2 3 3 2 2" xfId="1673"/>
    <cellStyle name="Обычный 4 2 3 3 2 2 2" xfId="1674"/>
    <cellStyle name="Обычный 4 2 3 3 2 2 2 2" xfId="5842"/>
    <cellStyle name="Обычный 4 2 3 3 2 2 2 2 2" xfId="15794"/>
    <cellStyle name="Обычный 4 2 3 3 2 2 2 2 2 2" xfId="45649"/>
    <cellStyle name="Обычный 4 2 3 3 2 2 2 2 3" xfId="25744"/>
    <cellStyle name="Обычный 4 2 3 3 2 2 2 2 3 2" xfId="55599"/>
    <cellStyle name="Обычный 4 2 3 3 2 2 2 2 4" xfId="35699"/>
    <cellStyle name="Обычный 4 2 3 3 2 2 2 3" xfId="8318"/>
    <cellStyle name="Обычный 4 2 3 3 2 2 2 3 2" xfId="18268"/>
    <cellStyle name="Обычный 4 2 3 3 2 2 2 3 2 2" xfId="48123"/>
    <cellStyle name="Обычный 4 2 3 3 2 2 2 3 3" xfId="28218"/>
    <cellStyle name="Обычный 4 2 3 3 2 2 2 3 3 2" xfId="58073"/>
    <cellStyle name="Обычный 4 2 3 3 2 2 2 3 4" xfId="38173"/>
    <cellStyle name="Обычный 4 2 3 3 2 2 2 4" xfId="11632"/>
    <cellStyle name="Обычный 4 2 3 3 2 2 2 4 2" xfId="41487"/>
    <cellStyle name="Обычный 4 2 3 3 2 2 2 5" xfId="21582"/>
    <cellStyle name="Обычный 4 2 3 3 2 2 2 5 2" xfId="51437"/>
    <cellStyle name="Обычный 4 2 3 3 2 2 2 6" xfId="31537"/>
    <cellStyle name="Обычный 4 2 3 3 2 2 3" xfId="4712"/>
    <cellStyle name="Обычный 4 2 3 3 2 2 3 2" xfId="14664"/>
    <cellStyle name="Обычный 4 2 3 3 2 2 3 2 2" xfId="44519"/>
    <cellStyle name="Обычный 4 2 3 3 2 2 3 3" xfId="24614"/>
    <cellStyle name="Обычный 4 2 3 3 2 2 3 3 2" xfId="54469"/>
    <cellStyle name="Обычный 4 2 3 3 2 2 3 4" xfId="34569"/>
    <cellStyle name="Обычный 4 2 3 3 2 2 4" xfId="8317"/>
    <cellStyle name="Обычный 4 2 3 3 2 2 4 2" xfId="18267"/>
    <cellStyle name="Обычный 4 2 3 3 2 2 4 2 2" xfId="48122"/>
    <cellStyle name="Обычный 4 2 3 3 2 2 4 3" xfId="28217"/>
    <cellStyle name="Обычный 4 2 3 3 2 2 4 3 2" xfId="58072"/>
    <cellStyle name="Обычный 4 2 3 3 2 2 4 4" xfId="38172"/>
    <cellStyle name="Обычный 4 2 3 3 2 2 5" xfId="11631"/>
    <cellStyle name="Обычный 4 2 3 3 2 2 5 2" xfId="41486"/>
    <cellStyle name="Обычный 4 2 3 3 2 2 6" xfId="21581"/>
    <cellStyle name="Обычный 4 2 3 3 2 2 6 2" xfId="51436"/>
    <cellStyle name="Обычный 4 2 3 3 2 2 7" xfId="31536"/>
    <cellStyle name="Обычный 4 2 3 3 2 3" xfId="1675"/>
    <cellStyle name="Обычный 4 2 3 3 2 3 2" xfId="5843"/>
    <cellStyle name="Обычный 4 2 3 3 2 3 2 2" xfId="15795"/>
    <cellStyle name="Обычный 4 2 3 3 2 3 2 2 2" xfId="45650"/>
    <cellStyle name="Обычный 4 2 3 3 2 3 2 3" xfId="25745"/>
    <cellStyle name="Обычный 4 2 3 3 2 3 2 3 2" xfId="55600"/>
    <cellStyle name="Обычный 4 2 3 3 2 3 2 4" xfId="35700"/>
    <cellStyle name="Обычный 4 2 3 3 2 3 3" xfId="8319"/>
    <cellStyle name="Обычный 4 2 3 3 2 3 3 2" xfId="18269"/>
    <cellStyle name="Обычный 4 2 3 3 2 3 3 2 2" xfId="48124"/>
    <cellStyle name="Обычный 4 2 3 3 2 3 3 3" xfId="28219"/>
    <cellStyle name="Обычный 4 2 3 3 2 3 3 3 2" xfId="58074"/>
    <cellStyle name="Обычный 4 2 3 3 2 3 3 4" xfId="38174"/>
    <cellStyle name="Обычный 4 2 3 3 2 3 4" xfId="11633"/>
    <cellStyle name="Обычный 4 2 3 3 2 3 4 2" xfId="41488"/>
    <cellStyle name="Обычный 4 2 3 3 2 3 5" xfId="21583"/>
    <cellStyle name="Обычный 4 2 3 3 2 3 5 2" xfId="51438"/>
    <cellStyle name="Обычный 4 2 3 3 2 3 6" xfId="31538"/>
    <cellStyle name="Обычный 4 2 3 3 2 4" xfId="3889"/>
    <cellStyle name="Обычный 4 2 3 3 2 4 2" xfId="13841"/>
    <cellStyle name="Обычный 4 2 3 3 2 4 2 2" xfId="43696"/>
    <cellStyle name="Обычный 4 2 3 3 2 4 3" xfId="23791"/>
    <cellStyle name="Обычный 4 2 3 3 2 4 3 2" xfId="53646"/>
    <cellStyle name="Обычный 4 2 3 3 2 4 4" xfId="33746"/>
    <cellStyle name="Обычный 4 2 3 3 2 5" xfId="8316"/>
    <cellStyle name="Обычный 4 2 3 3 2 5 2" xfId="18266"/>
    <cellStyle name="Обычный 4 2 3 3 2 5 2 2" xfId="48121"/>
    <cellStyle name="Обычный 4 2 3 3 2 5 3" xfId="28216"/>
    <cellStyle name="Обычный 4 2 3 3 2 5 3 2" xfId="58071"/>
    <cellStyle name="Обычный 4 2 3 3 2 5 4" xfId="38171"/>
    <cellStyle name="Обычный 4 2 3 3 2 6" xfId="11630"/>
    <cellStyle name="Обычный 4 2 3 3 2 6 2" xfId="41485"/>
    <cellStyle name="Обычный 4 2 3 3 2 7" xfId="21580"/>
    <cellStyle name="Обычный 4 2 3 3 2 7 2" xfId="51435"/>
    <cellStyle name="Обычный 4 2 3 3 2 8" xfId="31535"/>
    <cellStyle name="Обычный 4 2 3 3 3" xfId="1676"/>
    <cellStyle name="Обычный 4 2 3 3 3 2" xfId="1677"/>
    <cellStyle name="Обычный 4 2 3 3 3 2 2" xfId="5844"/>
    <cellStyle name="Обычный 4 2 3 3 3 2 2 2" xfId="15796"/>
    <cellStyle name="Обычный 4 2 3 3 3 2 2 2 2" xfId="45651"/>
    <cellStyle name="Обычный 4 2 3 3 3 2 2 3" xfId="25746"/>
    <cellStyle name="Обычный 4 2 3 3 3 2 2 3 2" xfId="55601"/>
    <cellStyle name="Обычный 4 2 3 3 3 2 2 4" xfId="35701"/>
    <cellStyle name="Обычный 4 2 3 3 3 2 3" xfId="8321"/>
    <cellStyle name="Обычный 4 2 3 3 3 2 3 2" xfId="18271"/>
    <cellStyle name="Обычный 4 2 3 3 3 2 3 2 2" xfId="48126"/>
    <cellStyle name="Обычный 4 2 3 3 3 2 3 3" xfId="28221"/>
    <cellStyle name="Обычный 4 2 3 3 3 2 3 3 2" xfId="58076"/>
    <cellStyle name="Обычный 4 2 3 3 3 2 3 4" xfId="38176"/>
    <cellStyle name="Обычный 4 2 3 3 3 2 4" xfId="11635"/>
    <cellStyle name="Обычный 4 2 3 3 3 2 4 2" xfId="41490"/>
    <cellStyle name="Обычный 4 2 3 3 3 2 5" xfId="21585"/>
    <cellStyle name="Обычный 4 2 3 3 3 2 5 2" xfId="51440"/>
    <cellStyle name="Обычный 4 2 3 3 3 2 6" xfId="31540"/>
    <cellStyle name="Обычный 4 2 3 3 3 3" xfId="4503"/>
    <cellStyle name="Обычный 4 2 3 3 3 3 2" xfId="14455"/>
    <cellStyle name="Обычный 4 2 3 3 3 3 2 2" xfId="44310"/>
    <cellStyle name="Обычный 4 2 3 3 3 3 3" xfId="24405"/>
    <cellStyle name="Обычный 4 2 3 3 3 3 3 2" xfId="54260"/>
    <cellStyle name="Обычный 4 2 3 3 3 3 4" xfId="34360"/>
    <cellStyle name="Обычный 4 2 3 3 3 4" xfId="8320"/>
    <cellStyle name="Обычный 4 2 3 3 3 4 2" xfId="18270"/>
    <cellStyle name="Обычный 4 2 3 3 3 4 2 2" xfId="48125"/>
    <cellStyle name="Обычный 4 2 3 3 3 4 3" xfId="28220"/>
    <cellStyle name="Обычный 4 2 3 3 3 4 3 2" xfId="58075"/>
    <cellStyle name="Обычный 4 2 3 3 3 4 4" xfId="38175"/>
    <cellStyle name="Обычный 4 2 3 3 3 5" xfId="11634"/>
    <cellStyle name="Обычный 4 2 3 3 3 5 2" xfId="41489"/>
    <cellStyle name="Обычный 4 2 3 3 3 6" xfId="21584"/>
    <cellStyle name="Обычный 4 2 3 3 3 6 2" xfId="51439"/>
    <cellStyle name="Обычный 4 2 3 3 3 7" xfId="31539"/>
    <cellStyle name="Обычный 4 2 3 3 4" xfId="1678"/>
    <cellStyle name="Обычный 4 2 3 3 4 2" xfId="5845"/>
    <cellStyle name="Обычный 4 2 3 3 4 2 2" xfId="15797"/>
    <cellStyle name="Обычный 4 2 3 3 4 2 2 2" xfId="45652"/>
    <cellStyle name="Обычный 4 2 3 3 4 2 3" xfId="25747"/>
    <cellStyle name="Обычный 4 2 3 3 4 2 3 2" xfId="55602"/>
    <cellStyle name="Обычный 4 2 3 3 4 2 4" xfId="35702"/>
    <cellStyle name="Обычный 4 2 3 3 4 3" xfId="8322"/>
    <cellStyle name="Обычный 4 2 3 3 4 3 2" xfId="18272"/>
    <cellStyle name="Обычный 4 2 3 3 4 3 2 2" xfId="48127"/>
    <cellStyle name="Обычный 4 2 3 3 4 3 3" xfId="28222"/>
    <cellStyle name="Обычный 4 2 3 3 4 3 3 2" xfId="58077"/>
    <cellStyle name="Обычный 4 2 3 3 4 3 4" xfId="38177"/>
    <cellStyle name="Обычный 4 2 3 3 4 4" xfId="11636"/>
    <cellStyle name="Обычный 4 2 3 3 4 4 2" xfId="41491"/>
    <cellStyle name="Обычный 4 2 3 3 4 5" xfId="21586"/>
    <cellStyle name="Обычный 4 2 3 3 4 5 2" xfId="51441"/>
    <cellStyle name="Обычный 4 2 3 3 4 6" xfId="31541"/>
    <cellStyle name="Обычный 4 2 3 3 5" xfId="3680"/>
    <cellStyle name="Обычный 4 2 3 3 5 2" xfId="13632"/>
    <cellStyle name="Обычный 4 2 3 3 5 2 2" xfId="43487"/>
    <cellStyle name="Обычный 4 2 3 3 5 3" xfId="23582"/>
    <cellStyle name="Обычный 4 2 3 3 5 3 2" xfId="53437"/>
    <cellStyle name="Обычный 4 2 3 3 5 4" xfId="33537"/>
    <cellStyle name="Обычный 4 2 3 3 6" xfId="8315"/>
    <cellStyle name="Обычный 4 2 3 3 6 2" xfId="18265"/>
    <cellStyle name="Обычный 4 2 3 3 6 2 2" xfId="48120"/>
    <cellStyle name="Обычный 4 2 3 3 6 3" xfId="28215"/>
    <cellStyle name="Обычный 4 2 3 3 6 3 2" xfId="58070"/>
    <cellStyle name="Обычный 4 2 3 3 6 4" xfId="38170"/>
    <cellStyle name="Обычный 4 2 3 3 7" xfId="11629"/>
    <cellStyle name="Обычный 4 2 3 3 7 2" xfId="41484"/>
    <cellStyle name="Обычный 4 2 3 3 8" xfId="21579"/>
    <cellStyle name="Обычный 4 2 3 3 8 2" xfId="51434"/>
    <cellStyle name="Обычный 4 2 3 3 9" xfId="31534"/>
    <cellStyle name="Обычный 4 2 3 4" xfId="1679"/>
    <cellStyle name="Обычный 4 2 3 4 2" xfId="1680"/>
    <cellStyle name="Обычный 4 2 3 4 2 2" xfId="1681"/>
    <cellStyle name="Обычный 4 2 3 4 2 2 2" xfId="5846"/>
    <cellStyle name="Обычный 4 2 3 4 2 2 2 2" xfId="15798"/>
    <cellStyle name="Обычный 4 2 3 4 2 2 2 2 2" xfId="45653"/>
    <cellStyle name="Обычный 4 2 3 4 2 2 2 3" xfId="25748"/>
    <cellStyle name="Обычный 4 2 3 4 2 2 2 3 2" xfId="55603"/>
    <cellStyle name="Обычный 4 2 3 4 2 2 2 4" xfId="35703"/>
    <cellStyle name="Обычный 4 2 3 4 2 2 3" xfId="8325"/>
    <cellStyle name="Обычный 4 2 3 4 2 2 3 2" xfId="18275"/>
    <cellStyle name="Обычный 4 2 3 4 2 2 3 2 2" xfId="48130"/>
    <cellStyle name="Обычный 4 2 3 4 2 2 3 3" xfId="28225"/>
    <cellStyle name="Обычный 4 2 3 4 2 2 3 3 2" xfId="58080"/>
    <cellStyle name="Обычный 4 2 3 4 2 2 3 4" xfId="38180"/>
    <cellStyle name="Обычный 4 2 3 4 2 2 4" xfId="11639"/>
    <cellStyle name="Обычный 4 2 3 4 2 2 4 2" xfId="41494"/>
    <cellStyle name="Обычный 4 2 3 4 2 2 5" xfId="21589"/>
    <cellStyle name="Обычный 4 2 3 4 2 2 5 2" xfId="51444"/>
    <cellStyle name="Обычный 4 2 3 4 2 2 6" xfId="31544"/>
    <cellStyle name="Обычный 4 2 3 4 2 3" xfId="4710"/>
    <cellStyle name="Обычный 4 2 3 4 2 3 2" xfId="14662"/>
    <cellStyle name="Обычный 4 2 3 4 2 3 2 2" xfId="44517"/>
    <cellStyle name="Обычный 4 2 3 4 2 3 3" xfId="24612"/>
    <cellStyle name="Обычный 4 2 3 4 2 3 3 2" xfId="54467"/>
    <cellStyle name="Обычный 4 2 3 4 2 3 4" xfId="34567"/>
    <cellStyle name="Обычный 4 2 3 4 2 4" xfId="8324"/>
    <cellStyle name="Обычный 4 2 3 4 2 4 2" xfId="18274"/>
    <cellStyle name="Обычный 4 2 3 4 2 4 2 2" xfId="48129"/>
    <cellStyle name="Обычный 4 2 3 4 2 4 3" xfId="28224"/>
    <cellStyle name="Обычный 4 2 3 4 2 4 3 2" xfId="58079"/>
    <cellStyle name="Обычный 4 2 3 4 2 4 4" xfId="38179"/>
    <cellStyle name="Обычный 4 2 3 4 2 5" xfId="11638"/>
    <cellStyle name="Обычный 4 2 3 4 2 5 2" xfId="41493"/>
    <cellStyle name="Обычный 4 2 3 4 2 6" xfId="21588"/>
    <cellStyle name="Обычный 4 2 3 4 2 6 2" xfId="51443"/>
    <cellStyle name="Обычный 4 2 3 4 2 7" xfId="31543"/>
    <cellStyle name="Обычный 4 2 3 4 3" xfId="1682"/>
    <cellStyle name="Обычный 4 2 3 4 3 2" xfId="5847"/>
    <cellStyle name="Обычный 4 2 3 4 3 2 2" xfId="15799"/>
    <cellStyle name="Обычный 4 2 3 4 3 2 2 2" xfId="45654"/>
    <cellStyle name="Обычный 4 2 3 4 3 2 3" xfId="25749"/>
    <cellStyle name="Обычный 4 2 3 4 3 2 3 2" xfId="55604"/>
    <cellStyle name="Обычный 4 2 3 4 3 2 4" xfId="35704"/>
    <cellStyle name="Обычный 4 2 3 4 3 3" xfId="8326"/>
    <cellStyle name="Обычный 4 2 3 4 3 3 2" xfId="18276"/>
    <cellStyle name="Обычный 4 2 3 4 3 3 2 2" xfId="48131"/>
    <cellStyle name="Обычный 4 2 3 4 3 3 3" xfId="28226"/>
    <cellStyle name="Обычный 4 2 3 4 3 3 3 2" xfId="58081"/>
    <cellStyle name="Обычный 4 2 3 4 3 3 4" xfId="38181"/>
    <cellStyle name="Обычный 4 2 3 4 3 4" xfId="11640"/>
    <cellStyle name="Обычный 4 2 3 4 3 4 2" xfId="41495"/>
    <cellStyle name="Обычный 4 2 3 4 3 5" xfId="21590"/>
    <cellStyle name="Обычный 4 2 3 4 3 5 2" xfId="51445"/>
    <cellStyle name="Обычный 4 2 3 4 3 6" xfId="31545"/>
    <cellStyle name="Обычный 4 2 3 4 4" xfId="3887"/>
    <cellStyle name="Обычный 4 2 3 4 4 2" xfId="13839"/>
    <cellStyle name="Обычный 4 2 3 4 4 2 2" xfId="43694"/>
    <cellStyle name="Обычный 4 2 3 4 4 3" xfId="23789"/>
    <cellStyle name="Обычный 4 2 3 4 4 3 2" xfId="53644"/>
    <cellStyle name="Обычный 4 2 3 4 4 4" xfId="33744"/>
    <cellStyle name="Обычный 4 2 3 4 5" xfId="8323"/>
    <cellStyle name="Обычный 4 2 3 4 5 2" xfId="18273"/>
    <cellStyle name="Обычный 4 2 3 4 5 2 2" xfId="48128"/>
    <cellStyle name="Обычный 4 2 3 4 5 3" xfId="28223"/>
    <cellStyle name="Обычный 4 2 3 4 5 3 2" xfId="58078"/>
    <cellStyle name="Обычный 4 2 3 4 5 4" xfId="38178"/>
    <cellStyle name="Обычный 4 2 3 4 6" xfId="11637"/>
    <cellStyle name="Обычный 4 2 3 4 6 2" xfId="41492"/>
    <cellStyle name="Обычный 4 2 3 4 7" xfId="21587"/>
    <cellStyle name="Обычный 4 2 3 4 7 2" xfId="51442"/>
    <cellStyle name="Обычный 4 2 3 4 8" xfId="31542"/>
    <cellStyle name="Обычный 4 2 3 5" xfId="1683"/>
    <cellStyle name="Обычный 4 2 3 5 2" xfId="1684"/>
    <cellStyle name="Обычный 4 2 3 5 2 2" xfId="1685"/>
    <cellStyle name="Обычный 4 2 3 5 2 2 2" xfId="5848"/>
    <cellStyle name="Обычный 4 2 3 5 2 2 2 2" xfId="15800"/>
    <cellStyle name="Обычный 4 2 3 5 2 2 2 2 2" xfId="45655"/>
    <cellStyle name="Обычный 4 2 3 5 2 2 2 3" xfId="25750"/>
    <cellStyle name="Обычный 4 2 3 5 2 2 2 3 2" xfId="55605"/>
    <cellStyle name="Обычный 4 2 3 5 2 2 2 4" xfId="35705"/>
    <cellStyle name="Обычный 4 2 3 5 2 2 3" xfId="8329"/>
    <cellStyle name="Обычный 4 2 3 5 2 2 3 2" xfId="18279"/>
    <cellStyle name="Обычный 4 2 3 5 2 2 3 2 2" xfId="48134"/>
    <cellStyle name="Обычный 4 2 3 5 2 2 3 3" xfId="28229"/>
    <cellStyle name="Обычный 4 2 3 5 2 2 3 3 2" xfId="58084"/>
    <cellStyle name="Обычный 4 2 3 5 2 2 3 4" xfId="38184"/>
    <cellStyle name="Обычный 4 2 3 5 2 2 4" xfId="11643"/>
    <cellStyle name="Обычный 4 2 3 5 2 2 4 2" xfId="41498"/>
    <cellStyle name="Обычный 4 2 3 5 2 2 5" xfId="21593"/>
    <cellStyle name="Обычный 4 2 3 5 2 2 5 2" xfId="51448"/>
    <cellStyle name="Обычный 4 2 3 5 2 2 6" xfId="31548"/>
    <cellStyle name="Обычный 4 2 3 5 2 3" xfId="4925"/>
    <cellStyle name="Обычный 4 2 3 5 2 3 2" xfId="14877"/>
    <cellStyle name="Обычный 4 2 3 5 2 3 2 2" xfId="44732"/>
    <cellStyle name="Обычный 4 2 3 5 2 3 3" xfId="24827"/>
    <cellStyle name="Обычный 4 2 3 5 2 3 3 2" xfId="54682"/>
    <cellStyle name="Обычный 4 2 3 5 2 3 4" xfId="34782"/>
    <cellStyle name="Обычный 4 2 3 5 2 4" xfId="8328"/>
    <cellStyle name="Обычный 4 2 3 5 2 4 2" xfId="18278"/>
    <cellStyle name="Обычный 4 2 3 5 2 4 2 2" xfId="48133"/>
    <cellStyle name="Обычный 4 2 3 5 2 4 3" xfId="28228"/>
    <cellStyle name="Обычный 4 2 3 5 2 4 3 2" xfId="58083"/>
    <cellStyle name="Обычный 4 2 3 5 2 4 4" xfId="38183"/>
    <cellStyle name="Обычный 4 2 3 5 2 5" xfId="11642"/>
    <cellStyle name="Обычный 4 2 3 5 2 5 2" xfId="41497"/>
    <cellStyle name="Обычный 4 2 3 5 2 6" xfId="21592"/>
    <cellStyle name="Обычный 4 2 3 5 2 6 2" xfId="51447"/>
    <cellStyle name="Обычный 4 2 3 5 2 7" xfId="31547"/>
    <cellStyle name="Обычный 4 2 3 5 3" xfId="1686"/>
    <cellStyle name="Обычный 4 2 3 5 3 2" xfId="5849"/>
    <cellStyle name="Обычный 4 2 3 5 3 2 2" xfId="15801"/>
    <cellStyle name="Обычный 4 2 3 5 3 2 2 2" xfId="45656"/>
    <cellStyle name="Обычный 4 2 3 5 3 2 3" xfId="25751"/>
    <cellStyle name="Обычный 4 2 3 5 3 2 3 2" xfId="55606"/>
    <cellStyle name="Обычный 4 2 3 5 3 2 4" xfId="35706"/>
    <cellStyle name="Обычный 4 2 3 5 3 3" xfId="8330"/>
    <cellStyle name="Обычный 4 2 3 5 3 3 2" xfId="18280"/>
    <cellStyle name="Обычный 4 2 3 5 3 3 2 2" xfId="48135"/>
    <cellStyle name="Обычный 4 2 3 5 3 3 3" xfId="28230"/>
    <cellStyle name="Обычный 4 2 3 5 3 3 3 2" xfId="58085"/>
    <cellStyle name="Обычный 4 2 3 5 3 3 4" xfId="38185"/>
    <cellStyle name="Обычный 4 2 3 5 3 4" xfId="11644"/>
    <cellStyle name="Обычный 4 2 3 5 3 4 2" xfId="41499"/>
    <cellStyle name="Обычный 4 2 3 5 3 5" xfId="21594"/>
    <cellStyle name="Обычный 4 2 3 5 3 5 2" xfId="51449"/>
    <cellStyle name="Обычный 4 2 3 5 3 6" xfId="31549"/>
    <cellStyle name="Обычный 4 2 3 5 4" xfId="4102"/>
    <cellStyle name="Обычный 4 2 3 5 4 2" xfId="14054"/>
    <cellStyle name="Обычный 4 2 3 5 4 2 2" xfId="43909"/>
    <cellStyle name="Обычный 4 2 3 5 4 3" xfId="24004"/>
    <cellStyle name="Обычный 4 2 3 5 4 3 2" xfId="53859"/>
    <cellStyle name="Обычный 4 2 3 5 4 4" xfId="33959"/>
    <cellStyle name="Обычный 4 2 3 5 5" xfId="8327"/>
    <cellStyle name="Обычный 4 2 3 5 5 2" xfId="18277"/>
    <cellStyle name="Обычный 4 2 3 5 5 2 2" xfId="48132"/>
    <cellStyle name="Обычный 4 2 3 5 5 3" xfId="28227"/>
    <cellStyle name="Обычный 4 2 3 5 5 3 2" xfId="58082"/>
    <cellStyle name="Обычный 4 2 3 5 5 4" xfId="38182"/>
    <cellStyle name="Обычный 4 2 3 5 6" xfId="11641"/>
    <cellStyle name="Обычный 4 2 3 5 6 2" xfId="41496"/>
    <cellStyle name="Обычный 4 2 3 5 7" xfId="21591"/>
    <cellStyle name="Обычный 4 2 3 5 7 2" xfId="51446"/>
    <cellStyle name="Обычный 4 2 3 5 8" xfId="31546"/>
    <cellStyle name="Обычный 4 2 3 6" xfId="1687"/>
    <cellStyle name="Обычный 4 2 3 6 2" xfId="1688"/>
    <cellStyle name="Обычный 4 2 3 6 2 2" xfId="1689"/>
    <cellStyle name="Обычный 4 2 3 6 2 2 2" xfId="5850"/>
    <cellStyle name="Обычный 4 2 3 6 2 2 2 2" xfId="15802"/>
    <cellStyle name="Обычный 4 2 3 6 2 2 2 2 2" xfId="45657"/>
    <cellStyle name="Обычный 4 2 3 6 2 2 2 3" xfId="25752"/>
    <cellStyle name="Обычный 4 2 3 6 2 2 2 3 2" xfId="55607"/>
    <cellStyle name="Обычный 4 2 3 6 2 2 2 4" xfId="35707"/>
    <cellStyle name="Обычный 4 2 3 6 2 2 3" xfId="8333"/>
    <cellStyle name="Обычный 4 2 3 6 2 2 3 2" xfId="18283"/>
    <cellStyle name="Обычный 4 2 3 6 2 2 3 2 2" xfId="48138"/>
    <cellStyle name="Обычный 4 2 3 6 2 2 3 3" xfId="28233"/>
    <cellStyle name="Обычный 4 2 3 6 2 2 3 3 2" xfId="58088"/>
    <cellStyle name="Обычный 4 2 3 6 2 2 3 4" xfId="38188"/>
    <cellStyle name="Обычный 4 2 3 6 2 2 4" xfId="11647"/>
    <cellStyle name="Обычный 4 2 3 6 2 2 4 2" xfId="41502"/>
    <cellStyle name="Обычный 4 2 3 6 2 2 5" xfId="21597"/>
    <cellStyle name="Обычный 4 2 3 6 2 2 5 2" xfId="51452"/>
    <cellStyle name="Обычный 4 2 3 6 2 2 6" xfId="31552"/>
    <cellStyle name="Обычный 4 2 3 6 2 3" xfId="5012"/>
    <cellStyle name="Обычный 4 2 3 6 2 3 2" xfId="14964"/>
    <cellStyle name="Обычный 4 2 3 6 2 3 2 2" xfId="44819"/>
    <cellStyle name="Обычный 4 2 3 6 2 3 3" xfId="24914"/>
    <cellStyle name="Обычный 4 2 3 6 2 3 3 2" xfId="54769"/>
    <cellStyle name="Обычный 4 2 3 6 2 3 4" xfId="34869"/>
    <cellStyle name="Обычный 4 2 3 6 2 4" xfId="8332"/>
    <cellStyle name="Обычный 4 2 3 6 2 4 2" xfId="18282"/>
    <cellStyle name="Обычный 4 2 3 6 2 4 2 2" xfId="48137"/>
    <cellStyle name="Обычный 4 2 3 6 2 4 3" xfId="28232"/>
    <cellStyle name="Обычный 4 2 3 6 2 4 3 2" xfId="58087"/>
    <cellStyle name="Обычный 4 2 3 6 2 4 4" xfId="38187"/>
    <cellStyle name="Обычный 4 2 3 6 2 5" xfId="11646"/>
    <cellStyle name="Обычный 4 2 3 6 2 5 2" xfId="41501"/>
    <cellStyle name="Обычный 4 2 3 6 2 6" xfId="21596"/>
    <cellStyle name="Обычный 4 2 3 6 2 6 2" xfId="51451"/>
    <cellStyle name="Обычный 4 2 3 6 2 7" xfId="31551"/>
    <cellStyle name="Обычный 4 2 3 6 3" xfId="1690"/>
    <cellStyle name="Обычный 4 2 3 6 3 2" xfId="5851"/>
    <cellStyle name="Обычный 4 2 3 6 3 2 2" xfId="15803"/>
    <cellStyle name="Обычный 4 2 3 6 3 2 2 2" xfId="45658"/>
    <cellStyle name="Обычный 4 2 3 6 3 2 3" xfId="25753"/>
    <cellStyle name="Обычный 4 2 3 6 3 2 3 2" xfId="55608"/>
    <cellStyle name="Обычный 4 2 3 6 3 2 4" xfId="35708"/>
    <cellStyle name="Обычный 4 2 3 6 3 3" xfId="8334"/>
    <cellStyle name="Обычный 4 2 3 6 3 3 2" xfId="18284"/>
    <cellStyle name="Обычный 4 2 3 6 3 3 2 2" xfId="48139"/>
    <cellStyle name="Обычный 4 2 3 6 3 3 3" xfId="28234"/>
    <cellStyle name="Обычный 4 2 3 6 3 3 3 2" xfId="58089"/>
    <cellStyle name="Обычный 4 2 3 6 3 3 4" xfId="38189"/>
    <cellStyle name="Обычный 4 2 3 6 3 4" xfId="11648"/>
    <cellStyle name="Обычный 4 2 3 6 3 4 2" xfId="41503"/>
    <cellStyle name="Обычный 4 2 3 6 3 5" xfId="21598"/>
    <cellStyle name="Обычный 4 2 3 6 3 5 2" xfId="51453"/>
    <cellStyle name="Обычный 4 2 3 6 3 6" xfId="31553"/>
    <cellStyle name="Обычный 4 2 3 6 4" xfId="4189"/>
    <cellStyle name="Обычный 4 2 3 6 4 2" xfId="14141"/>
    <cellStyle name="Обычный 4 2 3 6 4 2 2" xfId="43996"/>
    <cellStyle name="Обычный 4 2 3 6 4 3" xfId="24091"/>
    <cellStyle name="Обычный 4 2 3 6 4 3 2" xfId="53946"/>
    <cellStyle name="Обычный 4 2 3 6 4 4" xfId="34046"/>
    <cellStyle name="Обычный 4 2 3 6 5" xfId="8331"/>
    <cellStyle name="Обычный 4 2 3 6 5 2" xfId="18281"/>
    <cellStyle name="Обычный 4 2 3 6 5 2 2" xfId="48136"/>
    <cellStyle name="Обычный 4 2 3 6 5 3" xfId="28231"/>
    <cellStyle name="Обычный 4 2 3 6 5 3 2" xfId="58086"/>
    <cellStyle name="Обычный 4 2 3 6 5 4" xfId="38186"/>
    <cellStyle name="Обычный 4 2 3 6 6" xfId="11645"/>
    <cellStyle name="Обычный 4 2 3 6 6 2" xfId="41500"/>
    <cellStyle name="Обычный 4 2 3 6 7" xfId="21595"/>
    <cellStyle name="Обычный 4 2 3 6 7 2" xfId="51450"/>
    <cellStyle name="Обычный 4 2 3 6 8" xfId="31550"/>
    <cellStyle name="Обычный 4 2 3 7" xfId="1691"/>
    <cellStyle name="Обычный 4 2 3 7 2" xfId="1692"/>
    <cellStyle name="Обычный 4 2 3 7 2 2" xfId="5852"/>
    <cellStyle name="Обычный 4 2 3 7 2 2 2" xfId="15804"/>
    <cellStyle name="Обычный 4 2 3 7 2 2 2 2" xfId="45659"/>
    <cellStyle name="Обычный 4 2 3 7 2 2 3" xfId="25754"/>
    <cellStyle name="Обычный 4 2 3 7 2 2 3 2" xfId="55609"/>
    <cellStyle name="Обычный 4 2 3 7 2 2 4" xfId="35709"/>
    <cellStyle name="Обычный 4 2 3 7 2 3" xfId="8336"/>
    <cellStyle name="Обычный 4 2 3 7 2 3 2" xfId="18286"/>
    <cellStyle name="Обычный 4 2 3 7 2 3 2 2" xfId="48141"/>
    <cellStyle name="Обычный 4 2 3 7 2 3 3" xfId="28236"/>
    <cellStyle name="Обычный 4 2 3 7 2 3 3 2" xfId="58091"/>
    <cellStyle name="Обычный 4 2 3 7 2 3 4" xfId="38191"/>
    <cellStyle name="Обычный 4 2 3 7 2 4" xfId="11650"/>
    <cellStyle name="Обычный 4 2 3 7 2 4 2" xfId="41505"/>
    <cellStyle name="Обычный 4 2 3 7 2 5" xfId="21600"/>
    <cellStyle name="Обычный 4 2 3 7 2 5 2" xfId="51455"/>
    <cellStyle name="Обычный 4 2 3 7 2 6" xfId="31555"/>
    <cellStyle name="Обычный 4 2 3 7 3" xfId="4287"/>
    <cellStyle name="Обычный 4 2 3 7 3 2" xfId="14239"/>
    <cellStyle name="Обычный 4 2 3 7 3 2 2" xfId="44094"/>
    <cellStyle name="Обычный 4 2 3 7 3 3" xfId="24189"/>
    <cellStyle name="Обычный 4 2 3 7 3 3 2" xfId="54044"/>
    <cellStyle name="Обычный 4 2 3 7 3 4" xfId="34144"/>
    <cellStyle name="Обычный 4 2 3 7 4" xfId="8335"/>
    <cellStyle name="Обычный 4 2 3 7 4 2" xfId="18285"/>
    <cellStyle name="Обычный 4 2 3 7 4 2 2" xfId="48140"/>
    <cellStyle name="Обычный 4 2 3 7 4 3" xfId="28235"/>
    <cellStyle name="Обычный 4 2 3 7 4 3 2" xfId="58090"/>
    <cellStyle name="Обычный 4 2 3 7 4 4" xfId="38190"/>
    <cellStyle name="Обычный 4 2 3 7 5" xfId="11649"/>
    <cellStyle name="Обычный 4 2 3 7 5 2" xfId="41504"/>
    <cellStyle name="Обычный 4 2 3 7 6" xfId="21599"/>
    <cellStyle name="Обычный 4 2 3 7 6 2" xfId="51454"/>
    <cellStyle name="Обычный 4 2 3 7 7" xfId="31554"/>
    <cellStyle name="Обычный 4 2 3 8" xfId="1693"/>
    <cellStyle name="Обычный 4 2 3 8 2" xfId="5853"/>
    <cellStyle name="Обычный 4 2 3 8 2 2" xfId="15805"/>
    <cellStyle name="Обычный 4 2 3 8 2 2 2" xfId="45660"/>
    <cellStyle name="Обычный 4 2 3 8 2 3" xfId="25755"/>
    <cellStyle name="Обычный 4 2 3 8 2 3 2" xfId="55610"/>
    <cellStyle name="Обычный 4 2 3 8 2 4" xfId="35710"/>
    <cellStyle name="Обычный 4 2 3 8 3" xfId="8337"/>
    <cellStyle name="Обычный 4 2 3 8 3 2" xfId="18287"/>
    <cellStyle name="Обычный 4 2 3 8 3 2 2" xfId="48142"/>
    <cellStyle name="Обычный 4 2 3 8 3 3" xfId="28237"/>
    <cellStyle name="Обычный 4 2 3 8 3 3 2" xfId="58092"/>
    <cellStyle name="Обычный 4 2 3 8 3 4" xfId="38192"/>
    <cellStyle name="Обычный 4 2 3 8 4" xfId="11651"/>
    <cellStyle name="Обычный 4 2 3 8 4 2" xfId="41506"/>
    <cellStyle name="Обычный 4 2 3 8 5" xfId="21601"/>
    <cellStyle name="Обычный 4 2 3 8 5 2" xfId="51456"/>
    <cellStyle name="Обычный 4 2 3 8 6" xfId="31556"/>
    <cellStyle name="Обычный 4 2 3 9" xfId="3464"/>
    <cellStyle name="Обычный 4 2 3 9 2" xfId="13416"/>
    <cellStyle name="Обычный 4 2 3 9 2 2" xfId="43271"/>
    <cellStyle name="Обычный 4 2 3 9 3" xfId="23366"/>
    <cellStyle name="Обычный 4 2 3 9 3 2" xfId="53221"/>
    <cellStyle name="Обычный 4 2 3 9 4" xfId="33321"/>
    <cellStyle name="Обычный 4 2 4" xfId="1694"/>
    <cellStyle name="Обычный 4 2 4 10" xfId="8338"/>
    <cellStyle name="Обычный 4 2 4 10 2" xfId="18288"/>
    <cellStyle name="Обычный 4 2 4 10 2 2" xfId="48143"/>
    <cellStyle name="Обычный 4 2 4 10 3" xfId="28238"/>
    <cellStyle name="Обычный 4 2 4 10 3 2" xfId="58093"/>
    <cellStyle name="Обычный 4 2 4 10 4" xfId="38193"/>
    <cellStyle name="Обычный 4 2 4 11" xfId="11652"/>
    <cellStyle name="Обычный 4 2 4 11 2" xfId="41507"/>
    <cellStyle name="Обычный 4 2 4 12" xfId="21602"/>
    <cellStyle name="Обычный 4 2 4 12 2" xfId="51457"/>
    <cellStyle name="Обычный 4 2 4 13" xfId="31557"/>
    <cellStyle name="Обычный 4 2 4 2" xfId="1695"/>
    <cellStyle name="Обычный 4 2 4 2 2" xfId="1696"/>
    <cellStyle name="Обычный 4 2 4 2 2 2" xfId="1697"/>
    <cellStyle name="Обычный 4 2 4 2 2 2 2" xfId="1698"/>
    <cellStyle name="Обычный 4 2 4 2 2 2 2 2" xfId="5854"/>
    <cellStyle name="Обычный 4 2 4 2 2 2 2 2 2" xfId="15806"/>
    <cellStyle name="Обычный 4 2 4 2 2 2 2 2 2 2" xfId="45661"/>
    <cellStyle name="Обычный 4 2 4 2 2 2 2 2 3" xfId="25756"/>
    <cellStyle name="Обычный 4 2 4 2 2 2 2 2 3 2" xfId="55611"/>
    <cellStyle name="Обычный 4 2 4 2 2 2 2 2 4" xfId="35711"/>
    <cellStyle name="Обычный 4 2 4 2 2 2 2 3" xfId="8342"/>
    <cellStyle name="Обычный 4 2 4 2 2 2 2 3 2" xfId="18292"/>
    <cellStyle name="Обычный 4 2 4 2 2 2 2 3 2 2" xfId="48147"/>
    <cellStyle name="Обычный 4 2 4 2 2 2 2 3 3" xfId="28242"/>
    <cellStyle name="Обычный 4 2 4 2 2 2 2 3 3 2" xfId="58097"/>
    <cellStyle name="Обычный 4 2 4 2 2 2 2 3 4" xfId="38197"/>
    <cellStyle name="Обычный 4 2 4 2 2 2 2 4" xfId="11656"/>
    <cellStyle name="Обычный 4 2 4 2 2 2 2 4 2" xfId="41511"/>
    <cellStyle name="Обычный 4 2 4 2 2 2 2 5" xfId="21606"/>
    <cellStyle name="Обычный 4 2 4 2 2 2 2 5 2" xfId="51461"/>
    <cellStyle name="Обычный 4 2 4 2 2 2 2 6" xfId="31561"/>
    <cellStyle name="Обычный 4 2 4 2 2 2 3" xfId="4714"/>
    <cellStyle name="Обычный 4 2 4 2 2 2 3 2" xfId="14666"/>
    <cellStyle name="Обычный 4 2 4 2 2 2 3 2 2" xfId="44521"/>
    <cellStyle name="Обычный 4 2 4 2 2 2 3 3" xfId="24616"/>
    <cellStyle name="Обычный 4 2 4 2 2 2 3 3 2" xfId="54471"/>
    <cellStyle name="Обычный 4 2 4 2 2 2 3 4" xfId="34571"/>
    <cellStyle name="Обычный 4 2 4 2 2 2 4" xfId="8341"/>
    <cellStyle name="Обычный 4 2 4 2 2 2 4 2" xfId="18291"/>
    <cellStyle name="Обычный 4 2 4 2 2 2 4 2 2" xfId="48146"/>
    <cellStyle name="Обычный 4 2 4 2 2 2 4 3" xfId="28241"/>
    <cellStyle name="Обычный 4 2 4 2 2 2 4 3 2" xfId="58096"/>
    <cellStyle name="Обычный 4 2 4 2 2 2 4 4" xfId="38196"/>
    <cellStyle name="Обычный 4 2 4 2 2 2 5" xfId="11655"/>
    <cellStyle name="Обычный 4 2 4 2 2 2 5 2" xfId="41510"/>
    <cellStyle name="Обычный 4 2 4 2 2 2 6" xfId="21605"/>
    <cellStyle name="Обычный 4 2 4 2 2 2 6 2" xfId="51460"/>
    <cellStyle name="Обычный 4 2 4 2 2 2 7" xfId="31560"/>
    <cellStyle name="Обычный 4 2 4 2 2 3" xfId="1699"/>
    <cellStyle name="Обычный 4 2 4 2 2 3 2" xfId="5855"/>
    <cellStyle name="Обычный 4 2 4 2 2 3 2 2" xfId="15807"/>
    <cellStyle name="Обычный 4 2 4 2 2 3 2 2 2" xfId="45662"/>
    <cellStyle name="Обычный 4 2 4 2 2 3 2 3" xfId="25757"/>
    <cellStyle name="Обычный 4 2 4 2 2 3 2 3 2" xfId="55612"/>
    <cellStyle name="Обычный 4 2 4 2 2 3 2 4" xfId="35712"/>
    <cellStyle name="Обычный 4 2 4 2 2 3 3" xfId="8343"/>
    <cellStyle name="Обычный 4 2 4 2 2 3 3 2" xfId="18293"/>
    <cellStyle name="Обычный 4 2 4 2 2 3 3 2 2" xfId="48148"/>
    <cellStyle name="Обычный 4 2 4 2 2 3 3 3" xfId="28243"/>
    <cellStyle name="Обычный 4 2 4 2 2 3 3 3 2" xfId="58098"/>
    <cellStyle name="Обычный 4 2 4 2 2 3 3 4" xfId="38198"/>
    <cellStyle name="Обычный 4 2 4 2 2 3 4" xfId="11657"/>
    <cellStyle name="Обычный 4 2 4 2 2 3 4 2" xfId="41512"/>
    <cellStyle name="Обычный 4 2 4 2 2 3 5" xfId="21607"/>
    <cellStyle name="Обычный 4 2 4 2 2 3 5 2" xfId="51462"/>
    <cellStyle name="Обычный 4 2 4 2 2 3 6" xfId="31562"/>
    <cellStyle name="Обычный 4 2 4 2 2 4" xfId="3891"/>
    <cellStyle name="Обычный 4 2 4 2 2 4 2" xfId="13843"/>
    <cellStyle name="Обычный 4 2 4 2 2 4 2 2" xfId="43698"/>
    <cellStyle name="Обычный 4 2 4 2 2 4 3" xfId="23793"/>
    <cellStyle name="Обычный 4 2 4 2 2 4 3 2" xfId="53648"/>
    <cellStyle name="Обычный 4 2 4 2 2 4 4" xfId="33748"/>
    <cellStyle name="Обычный 4 2 4 2 2 5" xfId="8340"/>
    <cellStyle name="Обычный 4 2 4 2 2 5 2" xfId="18290"/>
    <cellStyle name="Обычный 4 2 4 2 2 5 2 2" xfId="48145"/>
    <cellStyle name="Обычный 4 2 4 2 2 5 3" xfId="28240"/>
    <cellStyle name="Обычный 4 2 4 2 2 5 3 2" xfId="58095"/>
    <cellStyle name="Обычный 4 2 4 2 2 5 4" xfId="38195"/>
    <cellStyle name="Обычный 4 2 4 2 2 6" xfId="11654"/>
    <cellStyle name="Обычный 4 2 4 2 2 6 2" xfId="41509"/>
    <cellStyle name="Обычный 4 2 4 2 2 7" xfId="21604"/>
    <cellStyle name="Обычный 4 2 4 2 2 7 2" xfId="51459"/>
    <cellStyle name="Обычный 4 2 4 2 2 8" xfId="31559"/>
    <cellStyle name="Обычный 4 2 4 2 3" xfId="1700"/>
    <cellStyle name="Обычный 4 2 4 2 3 2" xfId="1701"/>
    <cellStyle name="Обычный 4 2 4 2 3 2 2" xfId="5856"/>
    <cellStyle name="Обычный 4 2 4 2 3 2 2 2" xfId="15808"/>
    <cellStyle name="Обычный 4 2 4 2 3 2 2 2 2" xfId="45663"/>
    <cellStyle name="Обычный 4 2 4 2 3 2 2 3" xfId="25758"/>
    <cellStyle name="Обычный 4 2 4 2 3 2 2 3 2" xfId="55613"/>
    <cellStyle name="Обычный 4 2 4 2 3 2 2 4" xfId="35713"/>
    <cellStyle name="Обычный 4 2 4 2 3 2 3" xfId="8345"/>
    <cellStyle name="Обычный 4 2 4 2 3 2 3 2" xfId="18295"/>
    <cellStyle name="Обычный 4 2 4 2 3 2 3 2 2" xfId="48150"/>
    <cellStyle name="Обычный 4 2 4 2 3 2 3 3" xfId="28245"/>
    <cellStyle name="Обычный 4 2 4 2 3 2 3 3 2" xfId="58100"/>
    <cellStyle name="Обычный 4 2 4 2 3 2 3 4" xfId="38200"/>
    <cellStyle name="Обычный 4 2 4 2 3 2 4" xfId="11659"/>
    <cellStyle name="Обычный 4 2 4 2 3 2 4 2" xfId="41514"/>
    <cellStyle name="Обычный 4 2 4 2 3 2 5" xfId="21609"/>
    <cellStyle name="Обычный 4 2 4 2 3 2 5 2" xfId="51464"/>
    <cellStyle name="Обычный 4 2 4 2 3 2 6" xfId="31564"/>
    <cellStyle name="Обычный 4 2 4 2 3 3" xfId="4440"/>
    <cellStyle name="Обычный 4 2 4 2 3 3 2" xfId="14392"/>
    <cellStyle name="Обычный 4 2 4 2 3 3 2 2" xfId="44247"/>
    <cellStyle name="Обычный 4 2 4 2 3 3 3" xfId="24342"/>
    <cellStyle name="Обычный 4 2 4 2 3 3 3 2" xfId="54197"/>
    <cellStyle name="Обычный 4 2 4 2 3 3 4" xfId="34297"/>
    <cellStyle name="Обычный 4 2 4 2 3 4" xfId="8344"/>
    <cellStyle name="Обычный 4 2 4 2 3 4 2" xfId="18294"/>
    <cellStyle name="Обычный 4 2 4 2 3 4 2 2" xfId="48149"/>
    <cellStyle name="Обычный 4 2 4 2 3 4 3" xfId="28244"/>
    <cellStyle name="Обычный 4 2 4 2 3 4 3 2" xfId="58099"/>
    <cellStyle name="Обычный 4 2 4 2 3 4 4" xfId="38199"/>
    <cellStyle name="Обычный 4 2 4 2 3 5" xfId="11658"/>
    <cellStyle name="Обычный 4 2 4 2 3 5 2" xfId="41513"/>
    <cellStyle name="Обычный 4 2 4 2 3 6" xfId="21608"/>
    <cellStyle name="Обычный 4 2 4 2 3 6 2" xfId="51463"/>
    <cellStyle name="Обычный 4 2 4 2 3 7" xfId="31563"/>
    <cellStyle name="Обычный 4 2 4 2 4" xfId="1702"/>
    <cellStyle name="Обычный 4 2 4 2 4 2" xfId="5857"/>
    <cellStyle name="Обычный 4 2 4 2 4 2 2" xfId="15809"/>
    <cellStyle name="Обычный 4 2 4 2 4 2 2 2" xfId="45664"/>
    <cellStyle name="Обычный 4 2 4 2 4 2 3" xfId="25759"/>
    <cellStyle name="Обычный 4 2 4 2 4 2 3 2" xfId="55614"/>
    <cellStyle name="Обычный 4 2 4 2 4 2 4" xfId="35714"/>
    <cellStyle name="Обычный 4 2 4 2 4 3" xfId="8346"/>
    <cellStyle name="Обычный 4 2 4 2 4 3 2" xfId="18296"/>
    <cellStyle name="Обычный 4 2 4 2 4 3 2 2" xfId="48151"/>
    <cellStyle name="Обычный 4 2 4 2 4 3 3" xfId="28246"/>
    <cellStyle name="Обычный 4 2 4 2 4 3 3 2" xfId="58101"/>
    <cellStyle name="Обычный 4 2 4 2 4 3 4" xfId="38201"/>
    <cellStyle name="Обычный 4 2 4 2 4 4" xfId="11660"/>
    <cellStyle name="Обычный 4 2 4 2 4 4 2" xfId="41515"/>
    <cellStyle name="Обычный 4 2 4 2 4 5" xfId="21610"/>
    <cellStyle name="Обычный 4 2 4 2 4 5 2" xfId="51465"/>
    <cellStyle name="Обычный 4 2 4 2 4 6" xfId="31565"/>
    <cellStyle name="Обычный 4 2 4 2 5" xfId="3617"/>
    <cellStyle name="Обычный 4 2 4 2 5 2" xfId="13569"/>
    <cellStyle name="Обычный 4 2 4 2 5 2 2" xfId="43424"/>
    <cellStyle name="Обычный 4 2 4 2 5 3" xfId="23519"/>
    <cellStyle name="Обычный 4 2 4 2 5 3 2" xfId="53374"/>
    <cellStyle name="Обычный 4 2 4 2 5 4" xfId="33474"/>
    <cellStyle name="Обычный 4 2 4 2 6" xfId="8339"/>
    <cellStyle name="Обычный 4 2 4 2 6 2" xfId="18289"/>
    <cellStyle name="Обычный 4 2 4 2 6 2 2" xfId="48144"/>
    <cellStyle name="Обычный 4 2 4 2 6 3" xfId="28239"/>
    <cellStyle name="Обычный 4 2 4 2 6 3 2" xfId="58094"/>
    <cellStyle name="Обычный 4 2 4 2 6 4" xfId="38194"/>
    <cellStyle name="Обычный 4 2 4 2 7" xfId="11653"/>
    <cellStyle name="Обычный 4 2 4 2 7 2" xfId="41508"/>
    <cellStyle name="Обычный 4 2 4 2 8" xfId="21603"/>
    <cellStyle name="Обычный 4 2 4 2 8 2" xfId="51458"/>
    <cellStyle name="Обычный 4 2 4 2 9" xfId="31558"/>
    <cellStyle name="Обычный 4 2 4 3" xfId="1703"/>
    <cellStyle name="Обычный 4 2 4 3 2" xfId="1704"/>
    <cellStyle name="Обычный 4 2 4 3 2 2" xfId="1705"/>
    <cellStyle name="Обычный 4 2 4 3 2 2 2" xfId="1706"/>
    <cellStyle name="Обычный 4 2 4 3 2 2 2 2" xfId="5858"/>
    <cellStyle name="Обычный 4 2 4 3 2 2 2 2 2" xfId="15810"/>
    <cellStyle name="Обычный 4 2 4 3 2 2 2 2 2 2" xfId="45665"/>
    <cellStyle name="Обычный 4 2 4 3 2 2 2 2 3" xfId="25760"/>
    <cellStyle name="Обычный 4 2 4 3 2 2 2 2 3 2" xfId="55615"/>
    <cellStyle name="Обычный 4 2 4 3 2 2 2 2 4" xfId="35715"/>
    <cellStyle name="Обычный 4 2 4 3 2 2 2 3" xfId="8350"/>
    <cellStyle name="Обычный 4 2 4 3 2 2 2 3 2" xfId="18300"/>
    <cellStyle name="Обычный 4 2 4 3 2 2 2 3 2 2" xfId="48155"/>
    <cellStyle name="Обычный 4 2 4 3 2 2 2 3 3" xfId="28250"/>
    <cellStyle name="Обычный 4 2 4 3 2 2 2 3 3 2" xfId="58105"/>
    <cellStyle name="Обычный 4 2 4 3 2 2 2 3 4" xfId="38205"/>
    <cellStyle name="Обычный 4 2 4 3 2 2 2 4" xfId="11664"/>
    <cellStyle name="Обычный 4 2 4 3 2 2 2 4 2" xfId="41519"/>
    <cellStyle name="Обычный 4 2 4 3 2 2 2 5" xfId="21614"/>
    <cellStyle name="Обычный 4 2 4 3 2 2 2 5 2" xfId="51469"/>
    <cellStyle name="Обычный 4 2 4 3 2 2 2 6" xfId="31569"/>
    <cellStyle name="Обычный 4 2 4 3 2 2 3" xfId="4715"/>
    <cellStyle name="Обычный 4 2 4 3 2 2 3 2" xfId="14667"/>
    <cellStyle name="Обычный 4 2 4 3 2 2 3 2 2" xfId="44522"/>
    <cellStyle name="Обычный 4 2 4 3 2 2 3 3" xfId="24617"/>
    <cellStyle name="Обычный 4 2 4 3 2 2 3 3 2" xfId="54472"/>
    <cellStyle name="Обычный 4 2 4 3 2 2 3 4" xfId="34572"/>
    <cellStyle name="Обычный 4 2 4 3 2 2 4" xfId="8349"/>
    <cellStyle name="Обычный 4 2 4 3 2 2 4 2" xfId="18299"/>
    <cellStyle name="Обычный 4 2 4 3 2 2 4 2 2" xfId="48154"/>
    <cellStyle name="Обычный 4 2 4 3 2 2 4 3" xfId="28249"/>
    <cellStyle name="Обычный 4 2 4 3 2 2 4 3 2" xfId="58104"/>
    <cellStyle name="Обычный 4 2 4 3 2 2 4 4" xfId="38204"/>
    <cellStyle name="Обычный 4 2 4 3 2 2 5" xfId="11663"/>
    <cellStyle name="Обычный 4 2 4 3 2 2 5 2" xfId="41518"/>
    <cellStyle name="Обычный 4 2 4 3 2 2 6" xfId="21613"/>
    <cellStyle name="Обычный 4 2 4 3 2 2 6 2" xfId="51468"/>
    <cellStyle name="Обычный 4 2 4 3 2 2 7" xfId="31568"/>
    <cellStyle name="Обычный 4 2 4 3 2 3" xfId="1707"/>
    <cellStyle name="Обычный 4 2 4 3 2 3 2" xfId="5859"/>
    <cellStyle name="Обычный 4 2 4 3 2 3 2 2" xfId="15811"/>
    <cellStyle name="Обычный 4 2 4 3 2 3 2 2 2" xfId="45666"/>
    <cellStyle name="Обычный 4 2 4 3 2 3 2 3" xfId="25761"/>
    <cellStyle name="Обычный 4 2 4 3 2 3 2 3 2" xfId="55616"/>
    <cellStyle name="Обычный 4 2 4 3 2 3 2 4" xfId="35716"/>
    <cellStyle name="Обычный 4 2 4 3 2 3 3" xfId="8351"/>
    <cellStyle name="Обычный 4 2 4 3 2 3 3 2" xfId="18301"/>
    <cellStyle name="Обычный 4 2 4 3 2 3 3 2 2" xfId="48156"/>
    <cellStyle name="Обычный 4 2 4 3 2 3 3 3" xfId="28251"/>
    <cellStyle name="Обычный 4 2 4 3 2 3 3 3 2" xfId="58106"/>
    <cellStyle name="Обычный 4 2 4 3 2 3 3 4" xfId="38206"/>
    <cellStyle name="Обычный 4 2 4 3 2 3 4" xfId="11665"/>
    <cellStyle name="Обычный 4 2 4 3 2 3 4 2" xfId="41520"/>
    <cellStyle name="Обычный 4 2 4 3 2 3 5" xfId="21615"/>
    <cellStyle name="Обычный 4 2 4 3 2 3 5 2" xfId="51470"/>
    <cellStyle name="Обычный 4 2 4 3 2 3 6" xfId="31570"/>
    <cellStyle name="Обычный 4 2 4 3 2 4" xfId="3892"/>
    <cellStyle name="Обычный 4 2 4 3 2 4 2" xfId="13844"/>
    <cellStyle name="Обычный 4 2 4 3 2 4 2 2" xfId="43699"/>
    <cellStyle name="Обычный 4 2 4 3 2 4 3" xfId="23794"/>
    <cellStyle name="Обычный 4 2 4 3 2 4 3 2" xfId="53649"/>
    <cellStyle name="Обычный 4 2 4 3 2 4 4" xfId="33749"/>
    <cellStyle name="Обычный 4 2 4 3 2 5" xfId="8348"/>
    <cellStyle name="Обычный 4 2 4 3 2 5 2" xfId="18298"/>
    <cellStyle name="Обычный 4 2 4 3 2 5 2 2" xfId="48153"/>
    <cellStyle name="Обычный 4 2 4 3 2 5 3" xfId="28248"/>
    <cellStyle name="Обычный 4 2 4 3 2 5 3 2" xfId="58103"/>
    <cellStyle name="Обычный 4 2 4 3 2 5 4" xfId="38203"/>
    <cellStyle name="Обычный 4 2 4 3 2 6" xfId="11662"/>
    <cellStyle name="Обычный 4 2 4 3 2 6 2" xfId="41517"/>
    <cellStyle name="Обычный 4 2 4 3 2 7" xfId="21612"/>
    <cellStyle name="Обычный 4 2 4 3 2 7 2" xfId="51467"/>
    <cellStyle name="Обычный 4 2 4 3 2 8" xfId="31567"/>
    <cellStyle name="Обычный 4 2 4 3 3" xfId="1708"/>
    <cellStyle name="Обычный 4 2 4 3 3 2" xfId="1709"/>
    <cellStyle name="Обычный 4 2 4 3 3 2 2" xfId="5860"/>
    <cellStyle name="Обычный 4 2 4 3 3 2 2 2" xfId="15812"/>
    <cellStyle name="Обычный 4 2 4 3 3 2 2 2 2" xfId="45667"/>
    <cellStyle name="Обычный 4 2 4 3 3 2 2 3" xfId="25762"/>
    <cellStyle name="Обычный 4 2 4 3 3 2 2 3 2" xfId="55617"/>
    <cellStyle name="Обычный 4 2 4 3 3 2 2 4" xfId="35717"/>
    <cellStyle name="Обычный 4 2 4 3 3 2 3" xfId="8353"/>
    <cellStyle name="Обычный 4 2 4 3 3 2 3 2" xfId="18303"/>
    <cellStyle name="Обычный 4 2 4 3 3 2 3 2 2" xfId="48158"/>
    <cellStyle name="Обычный 4 2 4 3 3 2 3 3" xfId="28253"/>
    <cellStyle name="Обычный 4 2 4 3 3 2 3 3 2" xfId="58108"/>
    <cellStyle name="Обычный 4 2 4 3 3 2 3 4" xfId="38208"/>
    <cellStyle name="Обычный 4 2 4 3 3 2 4" xfId="11667"/>
    <cellStyle name="Обычный 4 2 4 3 3 2 4 2" xfId="41522"/>
    <cellStyle name="Обычный 4 2 4 3 3 2 5" xfId="21617"/>
    <cellStyle name="Обычный 4 2 4 3 3 2 5 2" xfId="51472"/>
    <cellStyle name="Обычный 4 2 4 3 3 2 6" xfId="31572"/>
    <cellStyle name="Обычный 4 2 4 3 3 3" xfId="4527"/>
    <cellStyle name="Обычный 4 2 4 3 3 3 2" xfId="14479"/>
    <cellStyle name="Обычный 4 2 4 3 3 3 2 2" xfId="44334"/>
    <cellStyle name="Обычный 4 2 4 3 3 3 3" xfId="24429"/>
    <cellStyle name="Обычный 4 2 4 3 3 3 3 2" xfId="54284"/>
    <cellStyle name="Обычный 4 2 4 3 3 3 4" xfId="34384"/>
    <cellStyle name="Обычный 4 2 4 3 3 4" xfId="8352"/>
    <cellStyle name="Обычный 4 2 4 3 3 4 2" xfId="18302"/>
    <cellStyle name="Обычный 4 2 4 3 3 4 2 2" xfId="48157"/>
    <cellStyle name="Обычный 4 2 4 3 3 4 3" xfId="28252"/>
    <cellStyle name="Обычный 4 2 4 3 3 4 3 2" xfId="58107"/>
    <cellStyle name="Обычный 4 2 4 3 3 4 4" xfId="38207"/>
    <cellStyle name="Обычный 4 2 4 3 3 5" xfId="11666"/>
    <cellStyle name="Обычный 4 2 4 3 3 5 2" xfId="41521"/>
    <cellStyle name="Обычный 4 2 4 3 3 6" xfId="21616"/>
    <cellStyle name="Обычный 4 2 4 3 3 6 2" xfId="51471"/>
    <cellStyle name="Обычный 4 2 4 3 3 7" xfId="31571"/>
    <cellStyle name="Обычный 4 2 4 3 4" xfId="1710"/>
    <cellStyle name="Обычный 4 2 4 3 4 2" xfId="5861"/>
    <cellStyle name="Обычный 4 2 4 3 4 2 2" xfId="15813"/>
    <cellStyle name="Обычный 4 2 4 3 4 2 2 2" xfId="45668"/>
    <cellStyle name="Обычный 4 2 4 3 4 2 3" xfId="25763"/>
    <cellStyle name="Обычный 4 2 4 3 4 2 3 2" xfId="55618"/>
    <cellStyle name="Обычный 4 2 4 3 4 2 4" xfId="35718"/>
    <cellStyle name="Обычный 4 2 4 3 4 3" xfId="8354"/>
    <cellStyle name="Обычный 4 2 4 3 4 3 2" xfId="18304"/>
    <cellStyle name="Обычный 4 2 4 3 4 3 2 2" xfId="48159"/>
    <cellStyle name="Обычный 4 2 4 3 4 3 3" xfId="28254"/>
    <cellStyle name="Обычный 4 2 4 3 4 3 3 2" xfId="58109"/>
    <cellStyle name="Обычный 4 2 4 3 4 3 4" xfId="38209"/>
    <cellStyle name="Обычный 4 2 4 3 4 4" xfId="11668"/>
    <cellStyle name="Обычный 4 2 4 3 4 4 2" xfId="41523"/>
    <cellStyle name="Обычный 4 2 4 3 4 5" xfId="21618"/>
    <cellStyle name="Обычный 4 2 4 3 4 5 2" xfId="51473"/>
    <cellStyle name="Обычный 4 2 4 3 4 6" xfId="31573"/>
    <cellStyle name="Обычный 4 2 4 3 5" xfId="3704"/>
    <cellStyle name="Обычный 4 2 4 3 5 2" xfId="13656"/>
    <cellStyle name="Обычный 4 2 4 3 5 2 2" xfId="43511"/>
    <cellStyle name="Обычный 4 2 4 3 5 3" xfId="23606"/>
    <cellStyle name="Обычный 4 2 4 3 5 3 2" xfId="53461"/>
    <cellStyle name="Обычный 4 2 4 3 5 4" xfId="33561"/>
    <cellStyle name="Обычный 4 2 4 3 6" xfId="8347"/>
    <cellStyle name="Обычный 4 2 4 3 6 2" xfId="18297"/>
    <cellStyle name="Обычный 4 2 4 3 6 2 2" xfId="48152"/>
    <cellStyle name="Обычный 4 2 4 3 6 3" xfId="28247"/>
    <cellStyle name="Обычный 4 2 4 3 6 3 2" xfId="58102"/>
    <cellStyle name="Обычный 4 2 4 3 6 4" xfId="38202"/>
    <cellStyle name="Обычный 4 2 4 3 7" xfId="11661"/>
    <cellStyle name="Обычный 4 2 4 3 7 2" xfId="41516"/>
    <cellStyle name="Обычный 4 2 4 3 8" xfId="21611"/>
    <cellStyle name="Обычный 4 2 4 3 8 2" xfId="51466"/>
    <cellStyle name="Обычный 4 2 4 3 9" xfId="31566"/>
    <cellStyle name="Обычный 4 2 4 4" xfId="1711"/>
    <cellStyle name="Обычный 4 2 4 4 2" xfId="1712"/>
    <cellStyle name="Обычный 4 2 4 4 2 2" xfId="1713"/>
    <cellStyle name="Обычный 4 2 4 4 2 2 2" xfId="5862"/>
    <cellStyle name="Обычный 4 2 4 4 2 2 2 2" xfId="15814"/>
    <cellStyle name="Обычный 4 2 4 4 2 2 2 2 2" xfId="45669"/>
    <cellStyle name="Обычный 4 2 4 4 2 2 2 3" xfId="25764"/>
    <cellStyle name="Обычный 4 2 4 4 2 2 2 3 2" xfId="55619"/>
    <cellStyle name="Обычный 4 2 4 4 2 2 2 4" xfId="35719"/>
    <cellStyle name="Обычный 4 2 4 4 2 2 3" xfId="8357"/>
    <cellStyle name="Обычный 4 2 4 4 2 2 3 2" xfId="18307"/>
    <cellStyle name="Обычный 4 2 4 4 2 2 3 2 2" xfId="48162"/>
    <cellStyle name="Обычный 4 2 4 4 2 2 3 3" xfId="28257"/>
    <cellStyle name="Обычный 4 2 4 4 2 2 3 3 2" xfId="58112"/>
    <cellStyle name="Обычный 4 2 4 4 2 2 3 4" xfId="38212"/>
    <cellStyle name="Обычный 4 2 4 4 2 2 4" xfId="11671"/>
    <cellStyle name="Обычный 4 2 4 4 2 2 4 2" xfId="41526"/>
    <cellStyle name="Обычный 4 2 4 4 2 2 5" xfId="21621"/>
    <cellStyle name="Обычный 4 2 4 4 2 2 5 2" xfId="51476"/>
    <cellStyle name="Обычный 4 2 4 4 2 2 6" xfId="31576"/>
    <cellStyle name="Обычный 4 2 4 4 2 3" xfId="4713"/>
    <cellStyle name="Обычный 4 2 4 4 2 3 2" xfId="14665"/>
    <cellStyle name="Обычный 4 2 4 4 2 3 2 2" xfId="44520"/>
    <cellStyle name="Обычный 4 2 4 4 2 3 3" xfId="24615"/>
    <cellStyle name="Обычный 4 2 4 4 2 3 3 2" xfId="54470"/>
    <cellStyle name="Обычный 4 2 4 4 2 3 4" xfId="34570"/>
    <cellStyle name="Обычный 4 2 4 4 2 4" xfId="8356"/>
    <cellStyle name="Обычный 4 2 4 4 2 4 2" xfId="18306"/>
    <cellStyle name="Обычный 4 2 4 4 2 4 2 2" xfId="48161"/>
    <cellStyle name="Обычный 4 2 4 4 2 4 3" xfId="28256"/>
    <cellStyle name="Обычный 4 2 4 4 2 4 3 2" xfId="58111"/>
    <cellStyle name="Обычный 4 2 4 4 2 4 4" xfId="38211"/>
    <cellStyle name="Обычный 4 2 4 4 2 5" xfId="11670"/>
    <cellStyle name="Обычный 4 2 4 4 2 5 2" xfId="41525"/>
    <cellStyle name="Обычный 4 2 4 4 2 6" xfId="21620"/>
    <cellStyle name="Обычный 4 2 4 4 2 6 2" xfId="51475"/>
    <cellStyle name="Обычный 4 2 4 4 2 7" xfId="31575"/>
    <cellStyle name="Обычный 4 2 4 4 3" xfId="1714"/>
    <cellStyle name="Обычный 4 2 4 4 3 2" xfId="5863"/>
    <cellStyle name="Обычный 4 2 4 4 3 2 2" xfId="15815"/>
    <cellStyle name="Обычный 4 2 4 4 3 2 2 2" xfId="45670"/>
    <cellStyle name="Обычный 4 2 4 4 3 2 3" xfId="25765"/>
    <cellStyle name="Обычный 4 2 4 4 3 2 3 2" xfId="55620"/>
    <cellStyle name="Обычный 4 2 4 4 3 2 4" xfId="35720"/>
    <cellStyle name="Обычный 4 2 4 4 3 3" xfId="8358"/>
    <cellStyle name="Обычный 4 2 4 4 3 3 2" xfId="18308"/>
    <cellStyle name="Обычный 4 2 4 4 3 3 2 2" xfId="48163"/>
    <cellStyle name="Обычный 4 2 4 4 3 3 3" xfId="28258"/>
    <cellStyle name="Обычный 4 2 4 4 3 3 3 2" xfId="58113"/>
    <cellStyle name="Обычный 4 2 4 4 3 3 4" xfId="38213"/>
    <cellStyle name="Обычный 4 2 4 4 3 4" xfId="11672"/>
    <cellStyle name="Обычный 4 2 4 4 3 4 2" xfId="41527"/>
    <cellStyle name="Обычный 4 2 4 4 3 5" xfId="21622"/>
    <cellStyle name="Обычный 4 2 4 4 3 5 2" xfId="51477"/>
    <cellStyle name="Обычный 4 2 4 4 3 6" xfId="31577"/>
    <cellStyle name="Обычный 4 2 4 4 4" xfId="3890"/>
    <cellStyle name="Обычный 4 2 4 4 4 2" xfId="13842"/>
    <cellStyle name="Обычный 4 2 4 4 4 2 2" xfId="43697"/>
    <cellStyle name="Обычный 4 2 4 4 4 3" xfId="23792"/>
    <cellStyle name="Обычный 4 2 4 4 4 3 2" xfId="53647"/>
    <cellStyle name="Обычный 4 2 4 4 4 4" xfId="33747"/>
    <cellStyle name="Обычный 4 2 4 4 5" xfId="8355"/>
    <cellStyle name="Обычный 4 2 4 4 5 2" xfId="18305"/>
    <cellStyle name="Обычный 4 2 4 4 5 2 2" xfId="48160"/>
    <cellStyle name="Обычный 4 2 4 4 5 3" xfId="28255"/>
    <cellStyle name="Обычный 4 2 4 4 5 3 2" xfId="58110"/>
    <cellStyle name="Обычный 4 2 4 4 5 4" xfId="38210"/>
    <cellStyle name="Обычный 4 2 4 4 6" xfId="11669"/>
    <cellStyle name="Обычный 4 2 4 4 6 2" xfId="41524"/>
    <cellStyle name="Обычный 4 2 4 4 7" xfId="21619"/>
    <cellStyle name="Обычный 4 2 4 4 7 2" xfId="51474"/>
    <cellStyle name="Обычный 4 2 4 4 8" xfId="31574"/>
    <cellStyle name="Обычный 4 2 4 5" xfId="1715"/>
    <cellStyle name="Обычный 4 2 4 5 2" xfId="1716"/>
    <cellStyle name="Обычный 4 2 4 5 2 2" xfId="1717"/>
    <cellStyle name="Обычный 4 2 4 5 2 2 2" xfId="5864"/>
    <cellStyle name="Обычный 4 2 4 5 2 2 2 2" xfId="15816"/>
    <cellStyle name="Обычный 4 2 4 5 2 2 2 2 2" xfId="45671"/>
    <cellStyle name="Обычный 4 2 4 5 2 2 2 3" xfId="25766"/>
    <cellStyle name="Обычный 4 2 4 5 2 2 2 3 2" xfId="55621"/>
    <cellStyle name="Обычный 4 2 4 5 2 2 2 4" xfId="35721"/>
    <cellStyle name="Обычный 4 2 4 5 2 2 3" xfId="8361"/>
    <cellStyle name="Обычный 4 2 4 5 2 2 3 2" xfId="18311"/>
    <cellStyle name="Обычный 4 2 4 5 2 2 3 2 2" xfId="48166"/>
    <cellStyle name="Обычный 4 2 4 5 2 2 3 3" xfId="28261"/>
    <cellStyle name="Обычный 4 2 4 5 2 2 3 3 2" xfId="58116"/>
    <cellStyle name="Обычный 4 2 4 5 2 2 3 4" xfId="38216"/>
    <cellStyle name="Обычный 4 2 4 5 2 2 4" xfId="11675"/>
    <cellStyle name="Обычный 4 2 4 5 2 2 4 2" xfId="41530"/>
    <cellStyle name="Обычный 4 2 4 5 2 2 5" xfId="21625"/>
    <cellStyle name="Обычный 4 2 4 5 2 2 5 2" xfId="51480"/>
    <cellStyle name="Обычный 4 2 4 5 2 2 6" xfId="31580"/>
    <cellStyle name="Обычный 4 2 4 5 2 3" xfId="4926"/>
    <cellStyle name="Обычный 4 2 4 5 2 3 2" xfId="14878"/>
    <cellStyle name="Обычный 4 2 4 5 2 3 2 2" xfId="44733"/>
    <cellStyle name="Обычный 4 2 4 5 2 3 3" xfId="24828"/>
    <cellStyle name="Обычный 4 2 4 5 2 3 3 2" xfId="54683"/>
    <cellStyle name="Обычный 4 2 4 5 2 3 4" xfId="34783"/>
    <cellStyle name="Обычный 4 2 4 5 2 4" xfId="8360"/>
    <cellStyle name="Обычный 4 2 4 5 2 4 2" xfId="18310"/>
    <cellStyle name="Обычный 4 2 4 5 2 4 2 2" xfId="48165"/>
    <cellStyle name="Обычный 4 2 4 5 2 4 3" xfId="28260"/>
    <cellStyle name="Обычный 4 2 4 5 2 4 3 2" xfId="58115"/>
    <cellStyle name="Обычный 4 2 4 5 2 4 4" xfId="38215"/>
    <cellStyle name="Обычный 4 2 4 5 2 5" xfId="11674"/>
    <cellStyle name="Обычный 4 2 4 5 2 5 2" xfId="41529"/>
    <cellStyle name="Обычный 4 2 4 5 2 6" xfId="21624"/>
    <cellStyle name="Обычный 4 2 4 5 2 6 2" xfId="51479"/>
    <cellStyle name="Обычный 4 2 4 5 2 7" xfId="31579"/>
    <cellStyle name="Обычный 4 2 4 5 3" xfId="1718"/>
    <cellStyle name="Обычный 4 2 4 5 3 2" xfId="5865"/>
    <cellStyle name="Обычный 4 2 4 5 3 2 2" xfId="15817"/>
    <cellStyle name="Обычный 4 2 4 5 3 2 2 2" xfId="45672"/>
    <cellStyle name="Обычный 4 2 4 5 3 2 3" xfId="25767"/>
    <cellStyle name="Обычный 4 2 4 5 3 2 3 2" xfId="55622"/>
    <cellStyle name="Обычный 4 2 4 5 3 2 4" xfId="35722"/>
    <cellStyle name="Обычный 4 2 4 5 3 3" xfId="8362"/>
    <cellStyle name="Обычный 4 2 4 5 3 3 2" xfId="18312"/>
    <cellStyle name="Обычный 4 2 4 5 3 3 2 2" xfId="48167"/>
    <cellStyle name="Обычный 4 2 4 5 3 3 3" xfId="28262"/>
    <cellStyle name="Обычный 4 2 4 5 3 3 3 2" xfId="58117"/>
    <cellStyle name="Обычный 4 2 4 5 3 3 4" xfId="38217"/>
    <cellStyle name="Обычный 4 2 4 5 3 4" xfId="11676"/>
    <cellStyle name="Обычный 4 2 4 5 3 4 2" xfId="41531"/>
    <cellStyle name="Обычный 4 2 4 5 3 5" xfId="21626"/>
    <cellStyle name="Обычный 4 2 4 5 3 5 2" xfId="51481"/>
    <cellStyle name="Обычный 4 2 4 5 3 6" xfId="31581"/>
    <cellStyle name="Обычный 4 2 4 5 4" xfId="4103"/>
    <cellStyle name="Обычный 4 2 4 5 4 2" xfId="14055"/>
    <cellStyle name="Обычный 4 2 4 5 4 2 2" xfId="43910"/>
    <cellStyle name="Обычный 4 2 4 5 4 3" xfId="24005"/>
    <cellStyle name="Обычный 4 2 4 5 4 3 2" xfId="53860"/>
    <cellStyle name="Обычный 4 2 4 5 4 4" xfId="33960"/>
    <cellStyle name="Обычный 4 2 4 5 5" xfId="8359"/>
    <cellStyle name="Обычный 4 2 4 5 5 2" xfId="18309"/>
    <cellStyle name="Обычный 4 2 4 5 5 2 2" xfId="48164"/>
    <cellStyle name="Обычный 4 2 4 5 5 3" xfId="28259"/>
    <cellStyle name="Обычный 4 2 4 5 5 3 2" xfId="58114"/>
    <cellStyle name="Обычный 4 2 4 5 5 4" xfId="38214"/>
    <cellStyle name="Обычный 4 2 4 5 6" xfId="11673"/>
    <cellStyle name="Обычный 4 2 4 5 6 2" xfId="41528"/>
    <cellStyle name="Обычный 4 2 4 5 7" xfId="21623"/>
    <cellStyle name="Обычный 4 2 4 5 7 2" xfId="51478"/>
    <cellStyle name="Обычный 4 2 4 5 8" xfId="31578"/>
    <cellStyle name="Обычный 4 2 4 6" xfId="1719"/>
    <cellStyle name="Обычный 4 2 4 6 2" xfId="1720"/>
    <cellStyle name="Обычный 4 2 4 6 2 2" xfId="1721"/>
    <cellStyle name="Обычный 4 2 4 6 2 2 2" xfId="5866"/>
    <cellStyle name="Обычный 4 2 4 6 2 2 2 2" xfId="15818"/>
    <cellStyle name="Обычный 4 2 4 6 2 2 2 2 2" xfId="45673"/>
    <cellStyle name="Обычный 4 2 4 6 2 2 2 3" xfId="25768"/>
    <cellStyle name="Обычный 4 2 4 6 2 2 2 3 2" xfId="55623"/>
    <cellStyle name="Обычный 4 2 4 6 2 2 2 4" xfId="35723"/>
    <cellStyle name="Обычный 4 2 4 6 2 2 3" xfId="8365"/>
    <cellStyle name="Обычный 4 2 4 6 2 2 3 2" xfId="18315"/>
    <cellStyle name="Обычный 4 2 4 6 2 2 3 2 2" xfId="48170"/>
    <cellStyle name="Обычный 4 2 4 6 2 2 3 3" xfId="28265"/>
    <cellStyle name="Обычный 4 2 4 6 2 2 3 3 2" xfId="58120"/>
    <cellStyle name="Обычный 4 2 4 6 2 2 3 4" xfId="38220"/>
    <cellStyle name="Обычный 4 2 4 6 2 2 4" xfId="11679"/>
    <cellStyle name="Обычный 4 2 4 6 2 2 4 2" xfId="41534"/>
    <cellStyle name="Обычный 4 2 4 6 2 2 5" xfId="21629"/>
    <cellStyle name="Обычный 4 2 4 6 2 2 5 2" xfId="51484"/>
    <cellStyle name="Обычный 4 2 4 6 2 2 6" xfId="31584"/>
    <cellStyle name="Обычный 4 2 4 6 2 3" xfId="5013"/>
    <cellStyle name="Обычный 4 2 4 6 2 3 2" xfId="14965"/>
    <cellStyle name="Обычный 4 2 4 6 2 3 2 2" xfId="44820"/>
    <cellStyle name="Обычный 4 2 4 6 2 3 3" xfId="24915"/>
    <cellStyle name="Обычный 4 2 4 6 2 3 3 2" xfId="54770"/>
    <cellStyle name="Обычный 4 2 4 6 2 3 4" xfId="34870"/>
    <cellStyle name="Обычный 4 2 4 6 2 4" xfId="8364"/>
    <cellStyle name="Обычный 4 2 4 6 2 4 2" xfId="18314"/>
    <cellStyle name="Обычный 4 2 4 6 2 4 2 2" xfId="48169"/>
    <cellStyle name="Обычный 4 2 4 6 2 4 3" xfId="28264"/>
    <cellStyle name="Обычный 4 2 4 6 2 4 3 2" xfId="58119"/>
    <cellStyle name="Обычный 4 2 4 6 2 4 4" xfId="38219"/>
    <cellStyle name="Обычный 4 2 4 6 2 5" xfId="11678"/>
    <cellStyle name="Обычный 4 2 4 6 2 5 2" xfId="41533"/>
    <cellStyle name="Обычный 4 2 4 6 2 6" xfId="21628"/>
    <cellStyle name="Обычный 4 2 4 6 2 6 2" xfId="51483"/>
    <cellStyle name="Обычный 4 2 4 6 2 7" xfId="31583"/>
    <cellStyle name="Обычный 4 2 4 6 3" xfId="1722"/>
    <cellStyle name="Обычный 4 2 4 6 3 2" xfId="5867"/>
    <cellStyle name="Обычный 4 2 4 6 3 2 2" xfId="15819"/>
    <cellStyle name="Обычный 4 2 4 6 3 2 2 2" xfId="45674"/>
    <cellStyle name="Обычный 4 2 4 6 3 2 3" xfId="25769"/>
    <cellStyle name="Обычный 4 2 4 6 3 2 3 2" xfId="55624"/>
    <cellStyle name="Обычный 4 2 4 6 3 2 4" xfId="35724"/>
    <cellStyle name="Обычный 4 2 4 6 3 3" xfId="8366"/>
    <cellStyle name="Обычный 4 2 4 6 3 3 2" xfId="18316"/>
    <cellStyle name="Обычный 4 2 4 6 3 3 2 2" xfId="48171"/>
    <cellStyle name="Обычный 4 2 4 6 3 3 3" xfId="28266"/>
    <cellStyle name="Обычный 4 2 4 6 3 3 3 2" xfId="58121"/>
    <cellStyle name="Обычный 4 2 4 6 3 3 4" xfId="38221"/>
    <cellStyle name="Обычный 4 2 4 6 3 4" xfId="11680"/>
    <cellStyle name="Обычный 4 2 4 6 3 4 2" xfId="41535"/>
    <cellStyle name="Обычный 4 2 4 6 3 5" xfId="21630"/>
    <cellStyle name="Обычный 4 2 4 6 3 5 2" xfId="51485"/>
    <cellStyle name="Обычный 4 2 4 6 3 6" xfId="31585"/>
    <cellStyle name="Обычный 4 2 4 6 4" xfId="4190"/>
    <cellStyle name="Обычный 4 2 4 6 4 2" xfId="14142"/>
    <cellStyle name="Обычный 4 2 4 6 4 2 2" xfId="43997"/>
    <cellStyle name="Обычный 4 2 4 6 4 3" xfId="24092"/>
    <cellStyle name="Обычный 4 2 4 6 4 3 2" xfId="53947"/>
    <cellStyle name="Обычный 4 2 4 6 4 4" xfId="34047"/>
    <cellStyle name="Обычный 4 2 4 6 5" xfId="8363"/>
    <cellStyle name="Обычный 4 2 4 6 5 2" xfId="18313"/>
    <cellStyle name="Обычный 4 2 4 6 5 2 2" xfId="48168"/>
    <cellStyle name="Обычный 4 2 4 6 5 3" xfId="28263"/>
    <cellStyle name="Обычный 4 2 4 6 5 3 2" xfId="58118"/>
    <cellStyle name="Обычный 4 2 4 6 5 4" xfId="38218"/>
    <cellStyle name="Обычный 4 2 4 6 6" xfId="11677"/>
    <cellStyle name="Обычный 4 2 4 6 6 2" xfId="41532"/>
    <cellStyle name="Обычный 4 2 4 6 7" xfId="21627"/>
    <cellStyle name="Обычный 4 2 4 6 7 2" xfId="51482"/>
    <cellStyle name="Обычный 4 2 4 6 8" xfId="31582"/>
    <cellStyle name="Обычный 4 2 4 7" xfId="1723"/>
    <cellStyle name="Обычный 4 2 4 7 2" xfId="1724"/>
    <cellStyle name="Обычный 4 2 4 7 2 2" xfId="5868"/>
    <cellStyle name="Обычный 4 2 4 7 2 2 2" xfId="15820"/>
    <cellStyle name="Обычный 4 2 4 7 2 2 2 2" xfId="45675"/>
    <cellStyle name="Обычный 4 2 4 7 2 2 3" xfId="25770"/>
    <cellStyle name="Обычный 4 2 4 7 2 2 3 2" xfId="55625"/>
    <cellStyle name="Обычный 4 2 4 7 2 2 4" xfId="35725"/>
    <cellStyle name="Обычный 4 2 4 7 2 3" xfId="8368"/>
    <cellStyle name="Обычный 4 2 4 7 2 3 2" xfId="18318"/>
    <cellStyle name="Обычный 4 2 4 7 2 3 2 2" xfId="48173"/>
    <cellStyle name="Обычный 4 2 4 7 2 3 3" xfId="28268"/>
    <cellStyle name="Обычный 4 2 4 7 2 3 3 2" xfId="58123"/>
    <cellStyle name="Обычный 4 2 4 7 2 3 4" xfId="38223"/>
    <cellStyle name="Обычный 4 2 4 7 2 4" xfId="11682"/>
    <cellStyle name="Обычный 4 2 4 7 2 4 2" xfId="41537"/>
    <cellStyle name="Обычный 4 2 4 7 2 5" xfId="21632"/>
    <cellStyle name="Обычный 4 2 4 7 2 5 2" xfId="51487"/>
    <cellStyle name="Обычный 4 2 4 7 2 6" xfId="31587"/>
    <cellStyle name="Обычный 4 2 4 7 3" xfId="4311"/>
    <cellStyle name="Обычный 4 2 4 7 3 2" xfId="14263"/>
    <cellStyle name="Обычный 4 2 4 7 3 2 2" xfId="44118"/>
    <cellStyle name="Обычный 4 2 4 7 3 3" xfId="24213"/>
    <cellStyle name="Обычный 4 2 4 7 3 3 2" xfId="54068"/>
    <cellStyle name="Обычный 4 2 4 7 3 4" xfId="34168"/>
    <cellStyle name="Обычный 4 2 4 7 4" xfId="8367"/>
    <cellStyle name="Обычный 4 2 4 7 4 2" xfId="18317"/>
    <cellStyle name="Обычный 4 2 4 7 4 2 2" xfId="48172"/>
    <cellStyle name="Обычный 4 2 4 7 4 3" xfId="28267"/>
    <cellStyle name="Обычный 4 2 4 7 4 3 2" xfId="58122"/>
    <cellStyle name="Обычный 4 2 4 7 4 4" xfId="38222"/>
    <cellStyle name="Обычный 4 2 4 7 5" xfId="11681"/>
    <cellStyle name="Обычный 4 2 4 7 5 2" xfId="41536"/>
    <cellStyle name="Обычный 4 2 4 7 6" xfId="21631"/>
    <cellStyle name="Обычный 4 2 4 7 6 2" xfId="51486"/>
    <cellStyle name="Обычный 4 2 4 7 7" xfId="31586"/>
    <cellStyle name="Обычный 4 2 4 8" xfId="1725"/>
    <cellStyle name="Обычный 4 2 4 8 2" xfId="5869"/>
    <cellStyle name="Обычный 4 2 4 8 2 2" xfId="15821"/>
    <cellStyle name="Обычный 4 2 4 8 2 2 2" xfId="45676"/>
    <cellStyle name="Обычный 4 2 4 8 2 3" xfId="25771"/>
    <cellStyle name="Обычный 4 2 4 8 2 3 2" xfId="55626"/>
    <cellStyle name="Обычный 4 2 4 8 2 4" xfId="35726"/>
    <cellStyle name="Обычный 4 2 4 8 3" xfId="8369"/>
    <cellStyle name="Обычный 4 2 4 8 3 2" xfId="18319"/>
    <cellStyle name="Обычный 4 2 4 8 3 2 2" xfId="48174"/>
    <cellStyle name="Обычный 4 2 4 8 3 3" xfId="28269"/>
    <cellStyle name="Обычный 4 2 4 8 3 3 2" xfId="58124"/>
    <cellStyle name="Обычный 4 2 4 8 3 4" xfId="38224"/>
    <cellStyle name="Обычный 4 2 4 8 4" xfId="11683"/>
    <cellStyle name="Обычный 4 2 4 8 4 2" xfId="41538"/>
    <cellStyle name="Обычный 4 2 4 8 5" xfId="21633"/>
    <cellStyle name="Обычный 4 2 4 8 5 2" xfId="51488"/>
    <cellStyle name="Обычный 4 2 4 8 6" xfId="31588"/>
    <cellStyle name="Обычный 4 2 4 9" xfId="3488"/>
    <cellStyle name="Обычный 4 2 4 9 2" xfId="13440"/>
    <cellStyle name="Обычный 4 2 4 9 2 2" xfId="43295"/>
    <cellStyle name="Обычный 4 2 4 9 3" xfId="23390"/>
    <cellStyle name="Обычный 4 2 4 9 3 2" xfId="53245"/>
    <cellStyle name="Обычный 4 2 4 9 4" xfId="33345"/>
    <cellStyle name="Обычный 4 2 5" xfId="1726"/>
    <cellStyle name="Обычный 4 2 5 2" xfId="1727"/>
    <cellStyle name="Обычный 4 2 5 2 2" xfId="1728"/>
    <cellStyle name="Обычный 4 2 5 2 2 2" xfId="1729"/>
    <cellStyle name="Обычный 4 2 5 2 2 2 2" xfId="5870"/>
    <cellStyle name="Обычный 4 2 5 2 2 2 2 2" xfId="15822"/>
    <cellStyle name="Обычный 4 2 5 2 2 2 2 2 2" xfId="45677"/>
    <cellStyle name="Обычный 4 2 5 2 2 2 2 3" xfId="25772"/>
    <cellStyle name="Обычный 4 2 5 2 2 2 2 3 2" xfId="55627"/>
    <cellStyle name="Обычный 4 2 5 2 2 2 2 4" xfId="35727"/>
    <cellStyle name="Обычный 4 2 5 2 2 2 3" xfId="8373"/>
    <cellStyle name="Обычный 4 2 5 2 2 2 3 2" xfId="18323"/>
    <cellStyle name="Обычный 4 2 5 2 2 2 3 2 2" xfId="48178"/>
    <cellStyle name="Обычный 4 2 5 2 2 2 3 3" xfId="28273"/>
    <cellStyle name="Обычный 4 2 5 2 2 2 3 3 2" xfId="58128"/>
    <cellStyle name="Обычный 4 2 5 2 2 2 3 4" xfId="38228"/>
    <cellStyle name="Обычный 4 2 5 2 2 2 4" xfId="11687"/>
    <cellStyle name="Обычный 4 2 5 2 2 2 4 2" xfId="41542"/>
    <cellStyle name="Обычный 4 2 5 2 2 2 5" xfId="21637"/>
    <cellStyle name="Обычный 4 2 5 2 2 2 5 2" xfId="51492"/>
    <cellStyle name="Обычный 4 2 5 2 2 2 6" xfId="31592"/>
    <cellStyle name="Обычный 4 2 5 2 2 3" xfId="4716"/>
    <cellStyle name="Обычный 4 2 5 2 2 3 2" xfId="14668"/>
    <cellStyle name="Обычный 4 2 5 2 2 3 2 2" xfId="44523"/>
    <cellStyle name="Обычный 4 2 5 2 2 3 3" xfId="24618"/>
    <cellStyle name="Обычный 4 2 5 2 2 3 3 2" xfId="54473"/>
    <cellStyle name="Обычный 4 2 5 2 2 3 4" xfId="34573"/>
    <cellStyle name="Обычный 4 2 5 2 2 4" xfId="8372"/>
    <cellStyle name="Обычный 4 2 5 2 2 4 2" xfId="18322"/>
    <cellStyle name="Обычный 4 2 5 2 2 4 2 2" xfId="48177"/>
    <cellStyle name="Обычный 4 2 5 2 2 4 3" xfId="28272"/>
    <cellStyle name="Обычный 4 2 5 2 2 4 3 2" xfId="58127"/>
    <cellStyle name="Обычный 4 2 5 2 2 4 4" xfId="38227"/>
    <cellStyle name="Обычный 4 2 5 2 2 5" xfId="11686"/>
    <cellStyle name="Обычный 4 2 5 2 2 5 2" xfId="41541"/>
    <cellStyle name="Обычный 4 2 5 2 2 6" xfId="21636"/>
    <cellStyle name="Обычный 4 2 5 2 2 6 2" xfId="51491"/>
    <cellStyle name="Обычный 4 2 5 2 2 7" xfId="31591"/>
    <cellStyle name="Обычный 4 2 5 2 3" xfId="1730"/>
    <cellStyle name="Обычный 4 2 5 2 3 2" xfId="5871"/>
    <cellStyle name="Обычный 4 2 5 2 3 2 2" xfId="15823"/>
    <cellStyle name="Обычный 4 2 5 2 3 2 2 2" xfId="45678"/>
    <cellStyle name="Обычный 4 2 5 2 3 2 3" xfId="25773"/>
    <cellStyle name="Обычный 4 2 5 2 3 2 3 2" xfId="55628"/>
    <cellStyle name="Обычный 4 2 5 2 3 2 4" xfId="35728"/>
    <cellStyle name="Обычный 4 2 5 2 3 3" xfId="8374"/>
    <cellStyle name="Обычный 4 2 5 2 3 3 2" xfId="18324"/>
    <cellStyle name="Обычный 4 2 5 2 3 3 2 2" xfId="48179"/>
    <cellStyle name="Обычный 4 2 5 2 3 3 3" xfId="28274"/>
    <cellStyle name="Обычный 4 2 5 2 3 3 3 2" xfId="58129"/>
    <cellStyle name="Обычный 4 2 5 2 3 3 4" xfId="38229"/>
    <cellStyle name="Обычный 4 2 5 2 3 4" xfId="11688"/>
    <cellStyle name="Обычный 4 2 5 2 3 4 2" xfId="41543"/>
    <cellStyle name="Обычный 4 2 5 2 3 5" xfId="21638"/>
    <cellStyle name="Обычный 4 2 5 2 3 5 2" xfId="51493"/>
    <cellStyle name="Обычный 4 2 5 2 3 6" xfId="31593"/>
    <cellStyle name="Обычный 4 2 5 2 4" xfId="3893"/>
    <cellStyle name="Обычный 4 2 5 2 4 2" xfId="13845"/>
    <cellStyle name="Обычный 4 2 5 2 4 2 2" xfId="43700"/>
    <cellStyle name="Обычный 4 2 5 2 4 3" xfId="23795"/>
    <cellStyle name="Обычный 4 2 5 2 4 3 2" xfId="53650"/>
    <cellStyle name="Обычный 4 2 5 2 4 4" xfId="33750"/>
    <cellStyle name="Обычный 4 2 5 2 5" xfId="8371"/>
    <cellStyle name="Обычный 4 2 5 2 5 2" xfId="18321"/>
    <cellStyle name="Обычный 4 2 5 2 5 2 2" xfId="48176"/>
    <cellStyle name="Обычный 4 2 5 2 5 3" xfId="28271"/>
    <cellStyle name="Обычный 4 2 5 2 5 3 2" xfId="58126"/>
    <cellStyle name="Обычный 4 2 5 2 5 4" xfId="38226"/>
    <cellStyle name="Обычный 4 2 5 2 6" xfId="11685"/>
    <cellStyle name="Обычный 4 2 5 2 6 2" xfId="41540"/>
    <cellStyle name="Обычный 4 2 5 2 7" xfId="21635"/>
    <cellStyle name="Обычный 4 2 5 2 7 2" xfId="51490"/>
    <cellStyle name="Обычный 4 2 5 2 8" xfId="31590"/>
    <cellStyle name="Обычный 4 2 5 3" xfId="1731"/>
    <cellStyle name="Обычный 4 2 5 3 2" xfId="1732"/>
    <cellStyle name="Обычный 4 2 5 3 2 2" xfId="5872"/>
    <cellStyle name="Обычный 4 2 5 3 2 2 2" xfId="15824"/>
    <cellStyle name="Обычный 4 2 5 3 2 2 2 2" xfId="45679"/>
    <cellStyle name="Обычный 4 2 5 3 2 2 3" xfId="25774"/>
    <cellStyle name="Обычный 4 2 5 3 2 2 3 2" xfId="55629"/>
    <cellStyle name="Обычный 4 2 5 3 2 2 4" xfId="35729"/>
    <cellStyle name="Обычный 4 2 5 3 2 3" xfId="8376"/>
    <cellStyle name="Обычный 4 2 5 3 2 3 2" xfId="18326"/>
    <cellStyle name="Обычный 4 2 5 3 2 3 2 2" xfId="48181"/>
    <cellStyle name="Обычный 4 2 5 3 2 3 3" xfId="28276"/>
    <cellStyle name="Обычный 4 2 5 3 2 3 3 2" xfId="58131"/>
    <cellStyle name="Обычный 4 2 5 3 2 3 4" xfId="38231"/>
    <cellStyle name="Обычный 4 2 5 3 2 4" xfId="11690"/>
    <cellStyle name="Обычный 4 2 5 3 2 4 2" xfId="41545"/>
    <cellStyle name="Обычный 4 2 5 3 2 5" xfId="21640"/>
    <cellStyle name="Обычный 4 2 5 3 2 5 2" xfId="51495"/>
    <cellStyle name="Обычный 4 2 5 3 2 6" xfId="31595"/>
    <cellStyle name="Обычный 4 2 5 3 3" xfId="4332"/>
    <cellStyle name="Обычный 4 2 5 3 3 2" xfId="14284"/>
    <cellStyle name="Обычный 4 2 5 3 3 2 2" xfId="44139"/>
    <cellStyle name="Обычный 4 2 5 3 3 3" xfId="24234"/>
    <cellStyle name="Обычный 4 2 5 3 3 3 2" xfId="54089"/>
    <cellStyle name="Обычный 4 2 5 3 3 4" xfId="34189"/>
    <cellStyle name="Обычный 4 2 5 3 4" xfId="8375"/>
    <cellStyle name="Обычный 4 2 5 3 4 2" xfId="18325"/>
    <cellStyle name="Обычный 4 2 5 3 4 2 2" xfId="48180"/>
    <cellStyle name="Обычный 4 2 5 3 4 3" xfId="28275"/>
    <cellStyle name="Обычный 4 2 5 3 4 3 2" xfId="58130"/>
    <cellStyle name="Обычный 4 2 5 3 4 4" xfId="38230"/>
    <cellStyle name="Обычный 4 2 5 3 5" xfId="11689"/>
    <cellStyle name="Обычный 4 2 5 3 5 2" xfId="41544"/>
    <cellStyle name="Обычный 4 2 5 3 6" xfId="21639"/>
    <cellStyle name="Обычный 4 2 5 3 6 2" xfId="51494"/>
    <cellStyle name="Обычный 4 2 5 3 7" xfId="31594"/>
    <cellStyle name="Обычный 4 2 5 4" xfId="1733"/>
    <cellStyle name="Обычный 4 2 5 4 2" xfId="5873"/>
    <cellStyle name="Обычный 4 2 5 4 2 2" xfId="15825"/>
    <cellStyle name="Обычный 4 2 5 4 2 2 2" xfId="45680"/>
    <cellStyle name="Обычный 4 2 5 4 2 3" xfId="25775"/>
    <cellStyle name="Обычный 4 2 5 4 2 3 2" xfId="55630"/>
    <cellStyle name="Обычный 4 2 5 4 2 4" xfId="35730"/>
    <cellStyle name="Обычный 4 2 5 4 3" xfId="8377"/>
    <cellStyle name="Обычный 4 2 5 4 3 2" xfId="18327"/>
    <cellStyle name="Обычный 4 2 5 4 3 2 2" xfId="48182"/>
    <cellStyle name="Обычный 4 2 5 4 3 3" xfId="28277"/>
    <cellStyle name="Обычный 4 2 5 4 3 3 2" xfId="58132"/>
    <cellStyle name="Обычный 4 2 5 4 3 4" xfId="38232"/>
    <cellStyle name="Обычный 4 2 5 4 4" xfId="11691"/>
    <cellStyle name="Обычный 4 2 5 4 4 2" xfId="41546"/>
    <cellStyle name="Обычный 4 2 5 4 5" xfId="21641"/>
    <cellStyle name="Обычный 4 2 5 4 5 2" xfId="51496"/>
    <cellStyle name="Обычный 4 2 5 4 6" xfId="31596"/>
    <cellStyle name="Обычный 4 2 5 5" xfId="3509"/>
    <cellStyle name="Обычный 4 2 5 5 2" xfId="13461"/>
    <cellStyle name="Обычный 4 2 5 5 2 2" xfId="43316"/>
    <cellStyle name="Обычный 4 2 5 5 3" xfId="23411"/>
    <cellStyle name="Обычный 4 2 5 5 3 2" xfId="53266"/>
    <cellStyle name="Обычный 4 2 5 5 4" xfId="33366"/>
    <cellStyle name="Обычный 4 2 5 6" xfId="8370"/>
    <cellStyle name="Обычный 4 2 5 6 2" xfId="18320"/>
    <cellStyle name="Обычный 4 2 5 6 2 2" xfId="48175"/>
    <cellStyle name="Обычный 4 2 5 6 3" xfId="28270"/>
    <cellStyle name="Обычный 4 2 5 6 3 2" xfId="58125"/>
    <cellStyle name="Обычный 4 2 5 6 4" xfId="38225"/>
    <cellStyle name="Обычный 4 2 5 7" xfId="11684"/>
    <cellStyle name="Обычный 4 2 5 7 2" xfId="41539"/>
    <cellStyle name="Обычный 4 2 5 8" xfId="21634"/>
    <cellStyle name="Обычный 4 2 5 8 2" xfId="51489"/>
    <cellStyle name="Обычный 4 2 5 9" xfId="31589"/>
    <cellStyle name="Обычный 4 2 6" xfId="1734"/>
    <cellStyle name="Обычный 4 2 6 2" xfId="1735"/>
    <cellStyle name="Обычный 4 2 6 2 2" xfId="1736"/>
    <cellStyle name="Обычный 4 2 6 2 2 2" xfId="1737"/>
    <cellStyle name="Обычный 4 2 6 2 2 2 2" xfId="5874"/>
    <cellStyle name="Обычный 4 2 6 2 2 2 2 2" xfId="15826"/>
    <cellStyle name="Обычный 4 2 6 2 2 2 2 2 2" xfId="45681"/>
    <cellStyle name="Обычный 4 2 6 2 2 2 2 3" xfId="25776"/>
    <cellStyle name="Обычный 4 2 6 2 2 2 2 3 2" xfId="55631"/>
    <cellStyle name="Обычный 4 2 6 2 2 2 2 4" xfId="35731"/>
    <cellStyle name="Обычный 4 2 6 2 2 2 3" xfId="8381"/>
    <cellStyle name="Обычный 4 2 6 2 2 2 3 2" xfId="18331"/>
    <cellStyle name="Обычный 4 2 6 2 2 2 3 2 2" xfId="48186"/>
    <cellStyle name="Обычный 4 2 6 2 2 2 3 3" xfId="28281"/>
    <cellStyle name="Обычный 4 2 6 2 2 2 3 3 2" xfId="58136"/>
    <cellStyle name="Обычный 4 2 6 2 2 2 3 4" xfId="38236"/>
    <cellStyle name="Обычный 4 2 6 2 2 2 4" xfId="11695"/>
    <cellStyle name="Обычный 4 2 6 2 2 2 4 2" xfId="41550"/>
    <cellStyle name="Обычный 4 2 6 2 2 2 5" xfId="21645"/>
    <cellStyle name="Обычный 4 2 6 2 2 2 5 2" xfId="51500"/>
    <cellStyle name="Обычный 4 2 6 2 2 2 6" xfId="31600"/>
    <cellStyle name="Обычный 4 2 6 2 2 3" xfId="4717"/>
    <cellStyle name="Обычный 4 2 6 2 2 3 2" xfId="14669"/>
    <cellStyle name="Обычный 4 2 6 2 2 3 2 2" xfId="44524"/>
    <cellStyle name="Обычный 4 2 6 2 2 3 3" xfId="24619"/>
    <cellStyle name="Обычный 4 2 6 2 2 3 3 2" xfId="54474"/>
    <cellStyle name="Обычный 4 2 6 2 2 3 4" xfId="34574"/>
    <cellStyle name="Обычный 4 2 6 2 2 4" xfId="8380"/>
    <cellStyle name="Обычный 4 2 6 2 2 4 2" xfId="18330"/>
    <cellStyle name="Обычный 4 2 6 2 2 4 2 2" xfId="48185"/>
    <cellStyle name="Обычный 4 2 6 2 2 4 3" xfId="28280"/>
    <cellStyle name="Обычный 4 2 6 2 2 4 3 2" xfId="58135"/>
    <cellStyle name="Обычный 4 2 6 2 2 4 4" xfId="38235"/>
    <cellStyle name="Обычный 4 2 6 2 2 5" xfId="11694"/>
    <cellStyle name="Обычный 4 2 6 2 2 5 2" xfId="41549"/>
    <cellStyle name="Обычный 4 2 6 2 2 6" xfId="21644"/>
    <cellStyle name="Обычный 4 2 6 2 2 6 2" xfId="51499"/>
    <cellStyle name="Обычный 4 2 6 2 2 7" xfId="31599"/>
    <cellStyle name="Обычный 4 2 6 2 3" xfId="1738"/>
    <cellStyle name="Обычный 4 2 6 2 3 2" xfId="5875"/>
    <cellStyle name="Обычный 4 2 6 2 3 2 2" xfId="15827"/>
    <cellStyle name="Обычный 4 2 6 2 3 2 2 2" xfId="45682"/>
    <cellStyle name="Обычный 4 2 6 2 3 2 3" xfId="25777"/>
    <cellStyle name="Обычный 4 2 6 2 3 2 3 2" xfId="55632"/>
    <cellStyle name="Обычный 4 2 6 2 3 2 4" xfId="35732"/>
    <cellStyle name="Обычный 4 2 6 2 3 3" xfId="8382"/>
    <cellStyle name="Обычный 4 2 6 2 3 3 2" xfId="18332"/>
    <cellStyle name="Обычный 4 2 6 2 3 3 2 2" xfId="48187"/>
    <cellStyle name="Обычный 4 2 6 2 3 3 3" xfId="28282"/>
    <cellStyle name="Обычный 4 2 6 2 3 3 3 2" xfId="58137"/>
    <cellStyle name="Обычный 4 2 6 2 3 3 4" xfId="38237"/>
    <cellStyle name="Обычный 4 2 6 2 3 4" xfId="11696"/>
    <cellStyle name="Обычный 4 2 6 2 3 4 2" xfId="41551"/>
    <cellStyle name="Обычный 4 2 6 2 3 5" xfId="21646"/>
    <cellStyle name="Обычный 4 2 6 2 3 5 2" xfId="51501"/>
    <cellStyle name="Обычный 4 2 6 2 3 6" xfId="31601"/>
    <cellStyle name="Обычный 4 2 6 2 4" xfId="3894"/>
    <cellStyle name="Обычный 4 2 6 2 4 2" xfId="13846"/>
    <cellStyle name="Обычный 4 2 6 2 4 2 2" xfId="43701"/>
    <cellStyle name="Обычный 4 2 6 2 4 3" xfId="23796"/>
    <cellStyle name="Обычный 4 2 6 2 4 3 2" xfId="53651"/>
    <cellStyle name="Обычный 4 2 6 2 4 4" xfId="33751"/>
    <cellStyle name="Обычный 4 2 6 2 5" xfId="8379"/>
    <cellStyle name="Обычный 4 2 6 2 5 2" xfId="18329"/>
    <cellStyle name="Обычный 4 2 6 2 5 2 2" xfId="48184"/>
    <cellStyle name="Обычный 4 2 6 2 5 3" xfId="28279"/>
    <cellStyle name="Обычный 4 2 6 2 5 3 2" xfId="58134"/>
    <cellStyle name="Обычный 4 2 6 2 5 4" xfId="38234"/>
    <cellStyle name="Обычный 4 2 6 2 6" xfId="11693"/>
    <cellStyle name="Обычный 4 2 6 2 6 2" xfId="41548"/>
    <cellStyle name="Обычный 4 2 6 2 7" xfId="21643"/>
    <cellStyle name="Обычный 4 2 6 2 7 2" xfId="51498"/>
    <cellStyle name="Обычный 4 2 6 2 8" xfId="31598"/>
    <cellStyle name="Обычный 4 2 6 3" xfId="1739"/>
    <cellStyle name="Обычный 4 2 6 3 2" xfId="1740"/>
    <cellStyle name="Обычный 4 2 6 3 2 2" xfId="5876"/>
    <cellStyle name="Обычный 4 2 6 3 2 2 2" xfId="15828"/>
    <cellStyle name="Обычный 4 2 6 3 2 2 2 2" xfId="45683"/>
    <cellStyle name="Обычный 4 2 6 3 2 2 3" xfId="25778"/>
    <cellStyle name="Обычный 4 2 6 3 2 2 3 2" xfId="55633"/>
    <cellStyle name="Обычный 4 2 6 3 2 2 4" xfId="35733"/>
    <cellStyle name="Обычный 4 2 6 3 2 3" xfId="8384"/>
    <cellStyle name="Обычный 4 2 6 3 2 3 2" xfId="18334"/>
    <cellStyle name="Обычный 4 2 6 3 2 3 2 2" xfId="48189"/>
    <cellStyle name="Обычный 4 2 6 3 2 3 3" xfId="28284"/>
    <cellStyle name="Обычный 4 2 6 3 2 3 3 2" xfId="58139"/>
    <cellStyle name="Обычный 4 2 6 3 2 3 4" xfId="38239"/>
    <cellStyle name="Обычный 4 2 6 3 2 4" xfId="11698"/>
    <cellStyle name="Обычный 4 2 6 3 2 4 2" xfId="41553"/>
    <cellStyle name="Обычный 4 2 6 3 2 5" xfId="21648"/>
    <cellStyle name="Обычный 4 2 6 3 2 5 2" xfId="51503"/>
    <cellStyle name="Обычный 4 2 6 3 2 6" xfId="31603"/>
    <cellStyle name="Обычный 4 2 6 3 3" xfId="4353"/>
    <cellStyle name="Обычный 4 2 6 3 3 2" xfId="14305"/>
    <cellStyle name="Обычный 4 2 6 3 3 2 2" xfId="44160"/>
    <cellStyle name="Обычный 4 2 6 3 3 3" xfId="24255"/>
    <cellStyle name="Обычный 4 2 6 3 3 3 2" xfId="54110"/>
    <cellStyle name="Обычный 4 2 6 3 3 4" xfId="34210"/>
    <cellStyle name="Обычный 4 2 6 3 4" xfId="8383"/>
    <cellStyle name="Обычный 4 2 6 3 4 2" xfId="18333"/>
    <cellStyle name="Обычный 4 2 6 3 4 2 2" xfId="48188"/>
    <cellStyle name="Обычный 4 2 6 3 4 3" xfId="28283"/>
    <cellStyle name="Обычный 4 2 6 3 4 3 2" xfId="58138"/>
    <cellStyle name="Обычный 4 2 6 3 4 4" xfId="38238"/>
    <cellStyle name="Обычный 4 2 6 3 5" xfId="11697"/>
    <cellStyle name="Обычный 4 2 6 3 5 2" xfId="41552"/>
    <cellStyle name="Обычный 4 2 6 3 6" xfId="21647"/>
    <cellStyle name="Обычный 4 2 6 3 6 2" xfId="51502"/>
    <cellStyle name="Обычный 4 2 6 3 7" xfId="31602"/>
    <cellStyle name="Обычный 4 2 6 4" xfId="1741"/>
    <cellStyle name="Обычный 4 2 6 4 2" xfId="5877"/>
    <cellStyle name="Обычный 4 2 6 4 2 2" xfId="15829"/>
    <cellStyle name="Обычный 4 2 6 4 2 2 2" xfId="45684"/>
    <cellStyle name="Обычный 4 2 6 4 2 3" xfId="25779"/>
    <cellStyle name="Обычный 4 2 6 4 2 3 2" xfId="55634"/>
    <cellStyle name="Обычный 4 2 6 4 2 4" xfId="35734"/>
    <cellStyle name="Обычный 4 2 6 4 3" xfId="8385"/>
    <cellStyle name="Обычный 4 2 6 4 3 2" xfId="18335"/>
    <cellStyle name="Обычный 4 2 6 4 3 2 2" xfId="48190"/>
    <cellStyle name="Обычный 4 2 6 4 3 3" xfId="28285"/>
    <cellStyle name="Обычный 4 2 6 4 3 3 2" xfId="58140"/>
    <cellStyle name="Обычный 4 2 6 4 3 4" xfId="38240"/>
    <cellStyle name="Обычный 4 2 6 4 4" xfId="11699"/>
    <cellStyle name="Обычный 4 2 6 4 4 2" xfId="41554"/>
    <cellStyle name="Обычный 4 2 6 4 5" xfId="21649"/>
    <cellStyle name="Обычный 4 2 6 4 5 2" xfId="51504"/>
    <cellStyle name="Обычный 4 2 6 4 6" xfId="31604"/>
    <cellStyle name="Обычный 4 2 6 5" xfId="3530"/>
    <cellStyle name="Обычный 4 2 6 5 2" xfId="13482"/>
    <cellStyle name="Обычный 4 2 6 5 2 2" xfId="43337"/>
    <cellStyle name="Обычный 4 2 6 5 3" xfId="23432"/>
    <cellStyle name="Обычный 4 2 6 5 3 2" xfId="53287"/>
    <cellStyle name="Обычный 4 2 6 5 4" xfId="33387"/>
    <cellStyle name="Обычный 4 2 6 6" xfId="8378"/>
    <cellStyle name="Обычный 4 2 6 6 2" xfId="18328"/>
    <cellStyle name="Обычный 4 2 6 6 2 2" xfId="48183"/>
    <cellStyle name="Обычный 4 2 6 6 3" xfId="28278"/>
    <cellStyle name="Обычный 4 2 6 6 3 2" xfId="58133"/>
    <cellStyle name="Обычный 4 2 6 6 4" xfId="38233"/>
    <cellStyle name="Обычный 4 2 6 7" xfId="11692"/>
    <cellStyle name="Обычный 4 2 6 7 2" xfId="41547"/>
    <cellStyle name="Обычный 4 2 6 8" xfId="21642"/>
    <cellStyle name="Обычный 4 2 6 8 2" xfId="51497"/>
    <cellStyle name="Обычный 4 2 6 9" xfId="31597"/>
    <cellStyle name="Обычный 4 2 7" xfId="1742"/>
    <cellStyle name="Обычный 4 2 7 2" xfId="1743"/>
    <cellStyle name="Обычный 4 2 7 2 2" xfId="1744"/>
    <cellStyle name="Обычный 4 2 7 2 2 2" xfId="1745"/>
    <cellStyle name="Обычный 4 2 7 2 2 2 2" xfId="5878"/>
    <cellStyle name="Обычный 4 2 7 2 2 2 2 2" xfId="15830"/>
    <cellStyle name="Обычный 4 2 7 2 2 2 2 2 2" xfId="45685"/>
    <cellStyle name="Обычный 4 2 7 2 2 2 2 3" xfId="25780"/>
    <cellStyle name="Обычный 4 2 7 2 2 2 2 3 2" xfId="55635"/>
    <cellStyle name="Обычный 4 2 7 2 2 2 2 4" xfId="35735"/>
    <cellStyle name="Обычный 4 2 7 2 2 2 3" xfId="8389"/>
    <cellStyle name="Обычный 4 2 7 2 2 2 3 2" xfId="18339"/>
    <cellStyle name="Обычный 4 2 7 2 2 2 3 2 2" xfId="48194"/>
    <cellStyle name="Обычный 4 2 7 2 2 2 3 3" xfId="28289"/>
    <cellStyle name="Обычный 4 2 7 2 2 2 3 3 2" xfId="58144"/>
    <cellStyle name="Обычный 4 2 7 2 2 2 3 4" xfId="38244"/>
    <cellStyle name="Обычный 4 2 7 2 2 2 4" xfId="11703"/>
    <cellStyle name="Обычный 4 2 7 2 2 2 4 2" xfId="41558"/>
    <cellStyle name="Обычный 4 2 7 2 2 2 5" xfId="21653"/>
    <cellStyle name="Обычный 4 2 7 2 2 2 5 2" xfId="51508"/>
    <cellStyle name="Обычный 4 2 7 2 2 2 6" xfId="31608"/>
    <cellStyle name="Обычный 4 2 7 2 2 3" xfId="4718"/>
    <cellStyle name="Обычный 4 2 7 2 2 3 2" xfId="14670"/>
    <cellStyle name="Обычный 4 2 7 2 2 3 2 2" xfId="44525"/>
    <cellStyle name="Обычный 4 2 7 2 2 3 3" xfId="24620"/>
    <cellStyle name="Обычный 4 2 7 2 2 3 3 2" xfId="54475"/>
    <cellStyle name="Обычный 4 2 7 2 2 3 4" xfId="34575"/>
    <cellStyle name="Обычный 4 2 7 2 2 4" xfId="8388"/>
    <cellStyle name="Обычный 4 2 7 2 2 4 2" xfId="18338"/>
    <cellStyle name="Обычный 4 2 7 2 2 4 2 2" xfId="48193"/>
    <cellStyle name="Обычный 4 2 7 2 2 4 3" xfId="28288"/>
    <cellStyle name="Обычный 4 2 7 2 2 4 3 2" xfId="58143"/>
    <cellStyle name="Обычный 4 2 7 2 2 4 4" xfId="38243"/>
    <cellStyle name="Обычный 4 2 7 2 2 5" xfId="11702"/>
    <cellStyle name="Обычный 4 2 7 2 2 5 2" xfId="41557"/>
    <cellStyle name="Обычный 4 2 7 2 2 6" xfId="21652"/>
    <cellStyle name="Обычный 4 2 7 2 2 6 2" xfId="51507"/>
    <cellStyle name="Обычный 4 2 7 2 2 7" xfId="31607"/>
    <cellStyle name="Обычный 4 2 7 2 3" xfId="1746"/>
    <cellStyle name="Обычный 4 2 7 2 3 2" xfId="5879"/>
    <cellStyle name="Обычный 4 2 7 2 3 2 2" xfId="15831"/>
    <cellStyle name="Обычный 4 2 7 2 3 2 2 2" xfId="45686"/>
    <cellStyle name="Обычный 4 2 7 2 3 2 3" xfId="25781"/>
    <cellStyle name="Обычный 4 2 7 2 3 2 3 2" xfId="55636"/>
    <cellStyle name="Обычный 4 2 7 2 3 2 4" xfId="35736"/>
    <cellStyle name="Обычный 4 2 7 2 3 3" xfId="8390"/>
    <cellStyle name="Обычный 4 2 7 2 3 3 2" xfId="18340"/>
    <cellStyle name="Обычный 4 2 7 2 3 3 2 2" xfId="48195"/>
    <cellStyle name="Обычный 4 2 7 2 3 3 3" xfId="28290"/>
    <cellStyle name="Обычный 4 2 7 2 3 3 3 2" xfId="58145"/>
    <cellStyle name="Обычный 4 2 7 2 3 3 4" xfId="38245"/>
    <cellStyle name="Обычный 4 2 7 2 3 4" xfId="11704"/>
    <cellStyle name="Обычный 4 2 7 2 3 4 2" xfId="41559"/>
    <cellStyle name="Обычный 4 2 7 2 3 5" xfId="21654"/>
    <cellStyle name="Обычный 4 2 7 2 3 5 2" xfId="51509"/>
    <cellStyle name="Обычный 4 2 7 2 3 6" xfId="31609"/>
    <cellStyle name="Обычный 4 2 7 2 4" xfId="3895"/>
    <cellStyle name="Обычный 4 2 7 2 4 2" xfId="13847"/>
    <cellStyle name="Обычный 4 2 7 2 4 2 2" xfId="43702"/>
    <cellStyle name="Обычный 4 2 7 2 4 3" xfId="23797"/>
    <cellStyle name="Обычный 4 2 7 2 4 3 2" xfId="53652"/>
    <cellStyle name="Обычный 4 2 7 2 4 4" xfId="33752"/>
    <cellStyle name="Обычный 4 2 7 2 5" xfId="8387"/>
    <cellStyle name="Обычный 4 2 7 2 5 2" xfId="18337"/>
    <cellStyle name="Обычный 4 2 7 2 5 2 2" xfId="48192"/>
    <cellStyle name="Обычный 4 2 7 2 5 3" xfId="28287"/>
    <cellStyle name="Обычный 4 2 7 2 5 3 2" xfId="58142"/>
    <cellStyle name="Обычный 4 2 7 2 5 4" xfId="38242"/>
    <cellStyle name="Обычный 4 2 7 2 6" xfId="11701"/>
    <cellStyle name="Обычный 4 2 7 2 6 2" xfId="41556"/>
    <cellStyle name="Обычный 4 2 7 2 7" xfId="21651"/>
    <cellStyle name="Обычный 4 2 7 2 7 2" xfId="51506"/>
    <cellStyle name="Обычный 4 2 7 2 8" xfId="31606"/>
    <cellStyle name="Обычный 4 2 7 3" xfId="1747"/>
    <cellStyle name="Обычный 4 2 7 3 2" xfId="1748"/>
    <cellStyle name="Обычный 4 2 7 3 2 2" xfId="5880"/>
    <cellStyle name="Обычный 4 2 7 3 2 2 2" xfId="15832"/>
    <cellStyle name="Обычный 4 2 7 3 2 2 2 2" xfId="45687"/>
    <cellStyle name="Обычный 4 2 7 3 2 2 3" xfId="25782"/>
    <cellStyle name="Обычный 4 2 7 3 2 2 3 2" xfId="55637"/>
    <cellStyle name="Обычный 4 2 7 3 2 2 4" xfId="35737"/>
    <cellStyle name="Обычный 4 2 7 3 2 3" xfId="8392"/>
    <cellStyle name="Обычный 4 2 7 3 2 3 2" xfId="18342"/>
    <cellStyle name="Обычный 4 2 7 3 2 3 2 2" xfId="48197"/>
    <cellStyle name="Обычный 4 2 7 3 2 3 3" xfId="28292"/>
    <cellStyle name="Обычный 4 2 7 3 2 3 3 2" xfId="58147"/>
    <cellStyle name="Обычный 4 2 7 3 2 3 4" xfId="38247"/>
    <cellStyle name="Обычный 4 2 7 3 2 4" xfId="11706"/>
    <cellStyle name="Обычный 4 2 7 3 2 4 2" xfId="41561"/>
    <cellStyle name="Обычный 4 2 7 3 2 5" xfId="21656"/>
    <cellStyle name="Обычный 4 2 7 3 2 5 2" xfId="51511"/>
    <cellStyle name="Обычный 4 2 7 3 2 6" xfId="31611"/>
    <cellStyle name="Обычный 4 2 7 3 3" xfId="4374"/>
    <cellStyle name="Обычный 4 2 7 3 3 2" xfId="14326"/>
    <cellStyle name="Обычный 4 2 7 3 3 2 2" xfId="44181"/>
    <cellStyle name="Обычный 4 2 7 3 3 3" xfId="24276"/>
    <cellStyle name="Обычный 4 2 7 3 3 3 2" xfId="54131"/>
    <cellStyle name="Обычный 4 2 7 3 3 4" xfId="34231"/>
    <cellStyle name="Обычный 4 2 7 3 4" xfId="8391"/>
    <cellStyle name="Обычный 4 2 7 3 4 2" xfId="18341"/>
    <cellStyle name="Обычный 4 2 7 3 4 2 2" xfId="48196"/>
    <cellStyle name="Обычный 4 2 7 3 4 3" xfId="28291"/>
    <cellStyle name="Обычный 4 2 7 3 4 3 2" xfId="58146"/>
    <cellStyle name="Обычный 4 2 7 3 4 4" xfId="38246"/>
    <cellStyle name="Обычный 4 2 7 3 5" xfId="11705"/>
    <cellStyle name="Обычный 4 2 7 3 5 2" xfId="41560"/>
    <cellStyle name="Обычный 4 2 7 3 6" xfId="21655"/>
    <cellStyle name="Обычный 4 2 7 3 6 2" xfId="51510"/>
    <cellStyle name="Обычный 4 2 7 3 7" xfId="31610"/>
    <cellStyle name="Обычный 4 2 7 4" xfId="1749"/>
    <cellStyle name="Обычный 4 2 7 4 2" xfId="5881"/>
    <cellStyle name="Обычный 4 2 7 4 2 2" xfId="15833"/>
    <cellStyle name="Обычный 4 2 7 4 2 2 2" xfId="45688"/>
    <cellStyle name="Обычный 4 2 7 4 2 3" xfId="25783"/>
    <cellStyle name="Обычный 4 2 7 4 2 3 2" xfId="55638"/>
    <cellStyle name="Обычный 4 2 7 4 2 4" xfId="35738"/>
    <cellStyle name="Обычный 4 2 7 4 3" xfId="8393"/>
    <cellStyle name="Обычный 4 2 7 4 3 2" xfId="18343"/>
    <cellStyle name="Обычный 4 2 7 4 3 2 2" xfId="48198"/>
    <cellStyle name="Обычный 4 2 7 4 3 3" xfId="28293"/>
    <cellStyle name="Обычный 4 2 7 4 3 3 2" xfId="58148"/>
    <cellStyle name="Обычный 4 2 7 4 3 4" xfId="38248"/>
    <cellStyle name="Обычный 4 2 7 4 4" xfId="11707"/>
    <cellStyle name="Обычный 4 2 7 4 4 2" xfId="41562"/>
    <cellStyle name="Обычный 4 2 7 4 5" xfId="21657"/>
    <cellStyle name="Обычный 4 2 7 4 5 2" xfId="51512"/>
    <cellStyle name="Обычный 4 2 7 4 6" xfId="31612"/>
    <cellStyle name="Обычный 4 2 7 5" xfId="3551"/>
    <cellStyle name="Обычный 4 2 7 5 2" xfId="13503"/>
    <cellStyle name="Обычный 4 2 7 5 2 2" xfId="43358"/>
    <cellStyle name="Обычный 4 2 7 5 3" xfId="23453"/>
    <cellStyle name="Обычный 4 2 7 5 3 2" xfId="53308"/>
    <cellStyle name="Обычный 4 2 7 5 4" xfId="33408"/>
    <cellStyle name="Обычный 4 2 7 6" xfId="8386"/>
    <cellStyle name="Обычный 4 2 7 6 2" xfId="18336"/>
    <cellStyle name="Обычный 4 2 7 6 2 2" xfId="48191"/>
    <cellStyle name="Обычный 4 2 7 6 3" xfId="28286"/>
    <cellStyle name="Обычный 4 2 7 6 3 2" xfId="58141"/>
    <cellStyle name="Обычный 4 2 7 6 4" xfId="38241"/>
    <cellStyle name="Обычный 4 2 7 7" xfId="11700"/>
    <cellStyle name="Обычный 4 2 7 7 2" xfId="41555"/>
    <cellStyle name="Обычный 4 2 7 8" xfId="21650"/>
    <cellStyle name="Обычный 4 2 7 8 2" xfId="51505"/>
    <cellStyle name="Обычный 4 2 7 9" xfId="31605"/>
    <cellStyle name="Обычный 4 2 8" xfId="1750"/>
    <cellStyle name="Обычный 4 2 8 2" xfId="1751"/>
    <cellStyle name="Обычный 4 2 8 2 2" xfId="1752"/>
    <cellStyle name="Обычный 4 2 8 2 2 2" xfId="1753"/>
    <cellStyle name="Обычный 4 2 8 2 2 2 2" xfId="5882"/>
    <cellStyle name="Обычный 4 2 8 2 2 2 2 2" xfId="15834"/>
    <cellStyle name="Обычный 4 2 8 2 2 2 2 2 2" xfId="45689"/>
    <cellStyle name="Обычный 4 2 8 2 2 2 2 3" xfId="25784"/>
    <cellStyle name="Обычный 4 2 8 2 2 2 2 3 2" xfId="55639"/>
    <cellStyle name="Обычный 4 2 8 2 2 2 2 4" xfId="35739"/>
    <cellStyle name="Обычный 4 2 8 2 2 2 3" xfId="8397"/>
    <cellStyle name="Обычный 4 2 8 2 2 2 3 2" xfId="18347"/>
    <cellStyle name="Обычный 4 2 8 2 2 2 3 2 2" xfId="48202"/>
    <cellStyle name="Обычный 4 2 8 2 2 2 3 3" xfId="28297"/>
    <cellStyle name="Обычный 4 2 8 2 2 2 3 3 2" xfId="58152"/>
    <cellStyle name="Обычный 4 2 8 2 2 2 3 4" xfId="38252"/>
    <cellStyle name="Обычный 4 2 8 2 2 2 4" xfId="11711"/>
    <cellStyle name="Обычный 4 2 8 2 2 2 4 2" xfId="41566"/>
    <cellStyle name="Обычный 4 2 8 2 2 2 5" xfId="21661"/>
    <cellStyle name="Обычный 4 2 8 2 2 2 5 2" xfId="51516"/>
    <cellStyle name="Обычный 4 2 8 2 2 2 6" xfId="31616"/>
    <cellStyle name="Обычный 4 2 8 2 2 3" xfId="4719"/>
    <cellStyle name="Обычный 4 2 8 2 2 3 2" xfId="14671"/>
    <cellStyle name="Обычный 4 2 8 2 2 3 2 2" xfId="44526"/>
    <cellStyle name="Обычный 4 2 8 2 2 3 3" xfId="24621"/>
    <cellStyle name="Обычный 4 2 8 2 2 3 3 2" xfId="54476"/>
    <cellStyle name="Обычный 4 2 8 2 2 3 4" xfId="34576"/>
    <cellStyle name="Обычный 4 2 8 2 2 4" xfId="8396"/>
    <cellStyle name="Обычный 4 2 8 2 2 4 2" xfId="18346"/>
    <cellStyle name="Обычный 4 2 8 2 2 4 2 2" xfId="48201"/>
    <cellStyle name="Обычный 4 2 8 2 2 4 3" xfId="28296"/>
    <cellStyle name="Обычный 4 2 8 2 2 4 3 2" xfId="58151"/>
    <cellStyle name="Обычный 4 2 8 2 2 4 4" xfId="38251"/>
    <cellStyle name="Обычный 4 2 8 2 2 5" xfId="11710"/>
    <cellStyle name="Обычный 4 2 8 2 2 5 2" xfId="41565"/>
    <cellStyle name="Обычный 4 2 8 2 2 6" xfId="21660"/>
    <cellStyle name="Обычный 4 2 8 2 2 6 2" xfId="51515"/>
    <cellStyle name="Обычный 4 2 8 2 2 7" xfId="31615"/>
    <cellStyle name="Обычный 4 2 8 2 3" xfId="1754"/>
    <cellStyle name="Обычный 4 2 8 2 3 2" xfId="5883"/>
    <cellStyle name="Обычный 4 2 8 2 3 2 2" xfId="15835"/>
    <cellStyle name="Обычный 4 2 8 2 3 2 2 2" xfId="45690"/>
    <cellStyle name="Обычный 4 2 8 2 3 2 3" xfId="25785"/>
    <cellStyle name="Обычный 4 2 8 2 3 2 3 2" xfId="55640"/>
    <cellStyle name="Обычный 4 2 8 2 3 2 4" xfId="35740"/>
    <cellStyle name="Обычный 4 2 8 2 3 3" xfId="8398"/>
    <cellStyle name="Обычный 4 2 8 2 3 3 2" xfId="18348"/>
    <cellStyle name="Обычный 4 2 8 2 3 3 2 2" xfId="48203"/>
    <cellStyle name="Обычный 4 2 8 2 3 3 3" xfId="28298"/>
    <cellStyle name="Обычный 4 2 8 2 3 3 3 2" xfId="58153"/>
    <cellStyle name="Обычный 4 2 8 2 3 3 4" xfId="38253"/>
    <cellStyle name="Обычный 4 2 8 2 3 4" xfId="11712"/>
    <cellStyle name="Обычный 4 2 8 2 3 4 2" xfId="41567"/>
    <cellStyle name="Обычный 4 2 8 2 3 5" xfId="21662"/>
    <cellStyle name="Обычный 4 2 8 2 3 5 2" xfId="51517"/>
    <cellStyle name="Обычный 4 2 8 2 3 6" xfId="31617"/>
    <cellStyle name="Обычный 4 2 8 2 4" xfId="3896"/>
    <cellStyle name="Обычный 4 2 8 2 4 2" xfId="13848"/>
    <cellStyle name="Обычный 4 2 8 2 4 2 2" xfId="43703"/>
    <cellStyle name="Обычный 4 2 8 2 4 3" xfId="23798"/>
    <cellStyle name="Обычный 4 2 8 2 4 3 2" xfId="53653"/>
    <cellStyle name="Обычный 4 2 8 2 4 4" xfId="33753"/>
    <cellStyle name="Обычный 4 2 8 2 5" xfId="8395"/>
    <cellStyle name="Обычный 4 2 8 2 5 2" xfId="18345"/>
    <cellStyle name="Обычный 4 2 8 2 5 2 2" xfId="48200"/>
    <cellStyle name="Обычный 4 2 8 2 5 3" xfId="28295"/>
    <cellStyle name="Обычный 4 2 8 2 5 3 2" xfId="58150"/>
    <cellStyle name="Обычный 4 2 8 2 5 4" xfId="38250"/>
    <cellStyle name="Обычный 4 2 8 2 6" xfId="11709"/>
    <cellStyle name="Обычный 4 2 8 2 6 2" xfId="41564"/>
    <cellStyle name="Обычный 4 2 8 2 7" xfId="21659"/>
    <cellStyle name="Обычный 4 2 8 2 7 2" xfId="51514"/>
    <cellStyle name="Обычный 4 2 8 2 8" xfId="31614"/>
    <cellStyle name="Обычный 4 2 8 3" xfId="1755"/>
    <cellStyle name="Обычный 4 2 8 3 2" xfId="1756"/>
    <cellStyle name="Обычный 4 2 8 3 2 2" xfId="5884"/>
    <cellStyle name="Обычный 4 2 8 3 2 2 2" xfId="15836"/>
    <cellStyle name="Обычный 4 2 8 3 2 2 2 2" xfId="45691"/>
    <cellStyle name="Обычный 4 2 8 3 2 2 3" xfId="25786"/>
    <cellStyle name="Обычный 4 2 8 3 2 2 3 2" xfId="55641"/>
    <cellStyle name="Обычный 4 2 8 3 2 2 4" xfId="35741"/>
    <cellStyle name="Обычный 4 2 8 3 2 3" xfId="8400"/>
    <cellStyle name="Обычный 4 2 8 3 2 3 2" xfId="18350"/>
    <cellStyle name="Обычный 4 2 8 3 2 3 2 2" xfId="48205"/>
    <cellStyle name="Обычный 4 2 8 3 2 3 3" xfId="28300"/>
    <cellStyle name="Обычный 4 2 8 3 2 3 3 2" xfId="58155"/>
    <cellStyle name="Обычный 4 2 8 3 2 3 4" xfId="38255"/>
    <cellStyle name="Обычный 4 2 8 3 2 4" xfId="11714"/>
    <cellStyle name="Обычный 4 2 8 3 2 4 2" xfId="41569"/>
    <cellStyle name="Обычный 4 2 8 3 2 5" xfId="21664"/>
    <cellStyle name="Обычный 4 2 8 3 2 5 2" xfId="51519"/>
    <cellStyle name="Обычный 4 2 8 3 2 6" xfId="31619"/>
    <cellStyle name="Обычный 4 2 8 3 3" xfId="4461"/>
    <cellStyle name="Обычный 4 2 8 3 3 2" xfId="14413"/>
    <cellStyle name="Обычный 4 2 8 3 3 2 2" xfId="44268"/>
    <cellStyle name="Обычный 4 2 8 3 3 3" xfId="24363"/>
    <cellStyle name="Обычный 4 2 8 3 3 3 2" xfId="54218"/>
    <cellStyle name="Обычный 4 2 8 3 3 4" xfId="34318"/>
    <cellStyle name="Обычный 4 2 8 3 4" xfId="8399"/>
    <cellStyle name="Обычный 4 2 8 3 4 2" xfId="18349"/>
    <cellStyle name="Обычный 4 2 8 3 4 2 2" xfId="48204"/>
    <cellStyle name="Обычный 4 2 8 3 4 3" xfId="28299"/>
    <cellStyle name="Обычный 4 2 8 3 4 3 2" xfId="58154"/>
    <cellStyle name="Обычный 4 2 8 3 4 4" xfId="38254"/>
    <cellStyle name="Обычный 4 2 8 3 5" xfId="11713"/>
    <cellStyle name="Обычный 4 2 8 3 5 2" xfId="41568"/>
    <cellStyle name="Обычный 4 2 8 3 6" xfId="21663"/>
    <cellStyle name="Обычный 4 2 8 3 6 2" xfId="51518"/>
    <cellStyle name="Обычный 4 2 8 3 7" xfId="31618"/>
    <cellStyle name="Обычный 4 2 8 4" xfId="1757"/>
    <cellStyle name="Обычный 4 2 8 4 2" xfId="5885"/>
    <cellStyle name="Обычный 4 2 8 4 2 2" xfId="15837"/>
    <cellStyle name="Обычный 4 2 8 4 2 2 2" xfId="45692"/>
    <cellStyle name="Обычный 4 2 8 4 2 3" xfId="25787"/>
    <cellStyle name="Обычный 4 2 8 4 2 3 2" xfId="55642"/>
    <cellStyle name="Обычный 4 2 8 4 2 4" xfId="35742"/>
    <cellStyle name="Обычный 4 2 8 4 3" xfId="8401"/>
    <cellStyle name="Обычный 4 2 8 4 3 2" xfId="18351"/>
    <cellStyle name="Обычный 4 2 8 4 3 2 2" xfId="48206"/>
    <cellStyle name="Обычный 4 2 8 4 3 3" xfId="28301"/>
    <cellStyle name="Обычный 4 2 8 4 3 3 2" xfId="58156"/>
    <cellStyle name="Обычный 4 2 8 4 3 4" xfId="38256"/>
    <cellStyle name="Обычный 4 2 8 4 4" xfId="11715"/>
    <cellStyle name="Обычный 4 2 8 4 4 2" xfId="41570"/>
    <cellStyle name="Обычный 4 2 8 4 5" xfId="21665"/>
    <cellStyle name="Обычный 4 2 8 4 5 2" xfId="51520"/>
    <cellStyle name="Обычный 4 2 8 4 6" xfId="31620"/>
    <cellStyle name="Обычный 4 2 8 5" xfId="3638"/>
    <cellStyle name="Обычный 4 2 8 5 2" xfId="13590"/>
    <cellStyle name="Обычный 4 2 8 5 2 2" xfId="43445"/>
    <cellStyle name="Обычный 4 2 8 5 3" xfId="23540"/>
    <cellStyle name="Обычный 4 2 8 5 3 2" xfId="53395"/>
    <cellStyle name="Обычный 4 2 8 5 4" xfId="33495"/>
    <cellStyle name="Обычный 4 2 8 6" xfId="8394"/>
    <cellStyle name="Обычный 4 2 8 6 2" xfId="18344"/>
    <cellStyle name="Обычный 4 2 8 6 2 2" xfId="48199"/>
    <cellStyle name="Обычный 4 2 8 6 3" xfId="28294"/>
    <cellStyle name="Обычный 4 2 8 6 3 2" xfId="58149"/>
    <cellStyle name="Обычный 4 2 8 6 4" xfId="38249"/>
    <cellStyle name="Обычный 4 2 8 7" xfId="11708"/>
    <cellStyle name="Обычный 4 2 8 7 2" xfId="41563"/>
    <cellStyle name="Обычный 4 2 8 8" xfId="21658"/>
    <cellStyle name="Обычный 4 2 8 8 2" xfId="51513"/>
    <cellStyle name="Обычный 4 2 8 9" xfId="31613"/>
    <cellStyle name="Обычный 4 2 9" xfId="1758"/>
    <cellStyle name="Обычный 4 2 9 2" xfId="1759"/>
    <cellStyle name="Обычный 4 2 9 2 2" xfId="1760"/>
    <cellStyle name="Обычный 4 2 9 2 2 2" xfId="1761"/>
    <cellStyle name="Обычный 4 2 9 2 2 2 2" xfId="5886"/>
    <cellStyle name="Обычный 4 2 9 2 2 2 2 2" xfId="15838"/>
    <cellStyle name="Обычный 4 2 9 2 2 2 2 2 2" xfId="45693"/>
    <cellStyle name="Обычный 4 2 9 2 2 2 2 3" xfId="25788"/>
    <cellStyle name="Обычный 4 2 9 2 2 2 2 3 2" xfId="55643"/>
    <cellStyle name="Обычный 4 2 9 2 2 2 2 4" xfId="35743"/>
    <cellStyle name="Обычный 4 2 9 2 2 2 3" xfId="8405"/>
    <cellStyle name="Обычный 4 2 9 2 2 2 3 2" xfId="18355"/>
    <cellStyle name="Обычный 4 2 9 2 2 2 3 2 2" xfId="48210"/>
    <cellStyle name="Обычный 4 2 9 2 2 2 3 3" xfId="28305"/>
    <cellStyle name="Обычный 4 2 9 2 2 2 3 3 2" xfId="58160"/>
    <cellStyle name="Обычный 4 2 9 2 2 2 3 4" xfId="38260"/>
    <cellStyle name="Обычный 4 2 9 2 2 2 4" xfId="11719"/>
    <cellStyle name="Обычный 4 2 9 2 2 2 4 2" xfId="41574"/>
    <cellStyle name="Обычный 4 2 9 2 2 2 5" xfId="21669"/>
    <cellStyle name="Обычный 4 2 9 2 2 2 5 2" xfId="51524"/>
    <cellStyle name="Обычный 4 2 9 2 2 2 6" xfId="31624"/>
    <cellStyle name="Обычный 4 2 9 2 2 3" xfId="4720"/>
    <cellStyle name="Обычный 4 2 9 2 2 3 2" xfId="14672"/>
    <cellStyle name="Обычный 4 2 9 2 2 3 2 2" xfId="44527"/>
    <cellStyle name="Обычный 4 2 9 2 2 3 3" xfId="24622"/>
    <cellStyle name="Обычный 4 2 9 2 2 3 3 2" xfId="54477"/>
    <cellStyle name="Обычный 4 2 9 2 2 3 4" xfId="34577"/>
    <cellStyle name="Обычный 4 2 9 2 2 4" xfId="8404"/>
    <cellStyle name="Обычный 4 2 9 2 2 4 2" xfId="18354"/>
    <cellStyle name="Обычный 4 2 9 2 2 4 2 2" xfId="48209"/>
    <cellStyle name="Обычный 4 2 9 2 2 4 3" xfId="28304"/>
    <cellStyle name="Обычный 4 2 9 2 2 4 3 2" xfId="58159"/>
    <cellStyle name="Обычный 4 2 9 2 2 4 4" xfId="38259"/>
    <cellStyle name="Обычный 4 2 9 2 2 5" xfId="11718"/>
    <cellStyle name="Обычный 4 2 9 2 2 5 2" xfId="41573"/>
    <cellStyle name="Обычный 4 2 9 2 2 6" xfId="21668"/>
    <cellStyle name="Обычный 4 2 9 2 2 6 2" xfId="51523"/>
    <cellStyle name="Обычный 4 2 9 2 2 7" xfId="31623"/>
    <cellStyle name="Обычный 4 2 9 2 3" xfId="1762"/>
    <cellStyle name="Обычный 4 2 9 2 3 2" xfId="5887"/>
    <cellStyle name="Обычный 4 2 9 2 3 2 2" xfId="15839"/>
    <cellStyle name="Обычный 4 2 9 2 3 2 2 2" xfId="45694"/>
    <cellStyle name="Обычный 4 2 9 2 3 2 3" xfId="25789"/>
    <cellStyle name="Обычный 4 2 9 2 3 2 3 2" xfId="55644"/>
    <cellStyle name="Обычный 4 2 9 2 3 2 4" xfId="35744"/>
    <cellStyle name="Обычный 4 2 9 2 3 3" xfId="8406"/>
    <cellStyle name="Обычный 4 2 9 2 3 3 2" xfId="18356"/>
    <cellStyle name="Обычный 4 2 9 2 3 3 2 2" xfId="48211"/>
    <cellStyle name="Обычный 4 2 9 2 3 3 3" xfId="28306"/>
    <cellStyle name="Обычный 4 2 9 2 3 3 3 2" xfId="58161"/>
    <cellStyle name="Обычный 4 2 9 2 3 3 4" xfId="38261"/>
    <cellStyle name="Обычный 4 2 9 2 3 4" xfId="11720"/>
    <cellStyle name="Обычный 4 2 9 2 3 4 2" xfId="41575"/>
    <cellStyle name="Обычный 4 2 9 2 3 5" xfId="21670"/>
    <cellStyle name="Обычный 4 2 9 2 3 5 2" xfId="51525"/>
    <cellStyle name="Обычный 4 2 9 2 3 6" xfId="31625"/>
    <cellStyle name="Обычный 4 2 9 2 4" xfId="3897"/>
    <cellStyle name="Обычный 4 2 9 2 4 2" xfId="13849"/>
    <cellStyle name="Обычный 4 2 9 2 4 2 2" xfId="43704"/>
    <cellStyle name="Обычный 4 2 9 2 4 3" xfId="23799"/>
    <cellStyle name="Обычный 4 2 9 2 4 3 2" xfId="53654"/>
    <cellStyle name="Обычный 4 2 9 2 4 4" xfId="33754"/>
    <cellStyle name="Обычный 4 2 9 2 5" xfId="8403"/>
    <cellStyle name="Обычный 4 2 9 2 5 2" xfId="18353"/>
    <cellStyle name="Обычный 4 2 9 2 5 2 2" xfId="48208"/>
    <cellStyle name="Обычный 4 2 9 2 5 3" xfId="28303"/>
    <cellStyle name="Обычный 4 2 9 2 5 3 2" xfId="58158"/>
    <cellStyle name="Обычный 4 2 9 2 5 4" xfId="38258"/>
    <cellStyle name="Обычный 4 2 9 2 6" xfId="11717"/>
    <cellStyle name="Обычный 4 2 9 2 6 2" xfId="41572"/>
    <cellStyle name="Обычный 4 2 9 2 7" xfId="21667"/>
    <cellStyle name="Обычный 4 2 9 2 7 2" xfId="51522"/>
    <cellStyle name="Обычный 4 2 9 2 8" xfId="31622"/>
    <cellStyle name="Обычный 4 2 9 3" xfId="1763"/>
    <cellStyle name="Обычный 4 2 9 3 2" xfId="1764"/>
    <cellStyle name="Обычный 4 2 9 3 2 2" xfId="5888"/>
    <cellStyle name="Обычный 4 2 9 3 2 2 2" xfId="15840"/>
    <cellStyle name="Обычный 4 2 9 3 2 2 2 2" xfId="45695"/>
    <cellStyle name="Обычный 4 2 9 3 2 2 3" xfId="25790"/>
    <cellStyle name="Обычный 4 2 9 3 2 2 3 2" xfId="55645"/>
    <cellStyle name="Обычный 4 2 9 3 2 2 4" xfId="35745"/>
    <cellStyle name="Обычный 4 2 9 3 2 3" xfId="8408"/>
    <cellStyle name="Обычный 4 2 9 3 2 3 2" xfId="18358"/>
    <cellStyle name="Обычный 4 2 9 3 2 3 2 2" xfId="48213"/>
    <cellStyle name="Обычный 4 2 9 3 2 3 3" xfId="28308"/>
    <cellStyle name="Обычный 4 2 9 3 2 3 3 2" xfId="58163"/>
    <cellStyle name="Обычный 4 2 9 3 2 3 4" xfId="38263"/>
    <cellStyle name="Обычный 4 2 9 3 2 4" xfId="11722"/>
    <cellStyle name="Обычный 4 2 9 3 2 4 2" xfId="41577"/>
    <cellStyle name="Обычный 4 2 9 3 2 5" xfId="21672"/>
    <cellStyle name="Обычный 4 2 9 3 2 5 2" xfId="51527"/>
    <cellStyle name="Обычный 4 2 9 3 2 6" xfId="31627"/>
    <cellStyle name="Обычный 4 2 9 3 3" xfId="4548"/>
    <cellStyle name="Обычный 4 2 9 3 3 2" xfId="14500"/>
    <cellStyle name="Обычный 4 2 9 3 3 2 2" xfId="44355"/>
    <cellStyle name="Обычный 4 2 9 3 3 3" xfId="24450"/>
    <cellStyle name="Обычный 4 2 9 3 3 3 2" xfId="54305"/>
    <cellStyle name="Обычный 4 2 9 3 3 4" xfId="34405"/>
    <cellStyle name="Обычный 4 2 9 3 4" xfId="8407"/>
    <cellStyle name="Обычный 4 2 9 3 4 2" xfId="18357"/>
    <cellStyle name="Обычный 4 2 9 3 4 2 2" xfId="48212"/>
    <cellStyle name="Обычный 4 2 9 3 4 3" xfId="28307"/>
    <cellStyle name="Обычный 4 2 9 3 4 3 2" xfId="58162"/>
    <cellStyle name="Обычный 4 2 9 3 4 4" xfId="38262"/>
    <cellStyle name="Обычный 4 2 9 3 5" xfId="11721"/>
    <cellStyle name="Обычный 4 2 9 3 5 2" xfId="41576"/>
    <cellStyle name="Обычный 4 2 9 3 6" xfId="21671"/>
    <cellStyle name="Обычный 4 2 9 3 6 2" xfId="51526"/>
    <cellStyle name="Обычный 4 2 9 3 7" xfId="31626"/>
    <cellStyle name="Обычный 4 2 9 4" xfId="1765"/>
    <cellStyle name="Обычный 4 2 9 4 2" xfId="5889"/>
    <cellStyle name="Обычный 4 2 9 4 2 2" xfId="15841"/>
    <cellStyle name="Обычный 4 2 9 4 2 2 2" xfId="45696"/>
    <cellStyle name="Обычный 4 2 9 4 2 3" xfId="25791"/>
    <cellStyle name="Обычный 4 2 9 4 2 3 2" xfId="55646"/>
    <cellStyle name="Обычный 4 2 9 4 2 4" xfId="35746"/>
    <cellStyle name="Обычный 4 2 9 4 3" xfId="8409"/>
    <cellStyle name="Обычный 4 2 9 4 3 2" xfId="18359"/>
    <cellStyle name="Обычный 4 2 9 4 3 2 2" xfId="48214"/>
    <cellStyle name="Обычный 4 2 9 4 3 3" xfId="28309"/>
    <cellStyle name="Обычный 4 2 9 4 3 3 2" xfId="58164"/>
    <cellStyle name="Обычный 4 2 9 4 3 4" xfId="38264"/>
    <cellStyle name="Обычный 4 2 9 4 4" xfId="11723"/>
    <cellStyle name="Обычный 4 2 9 4 4 2" xfId="41578"/>
    <cellStyle name="Обычный 4 2 9 4 5" xfId="21673"/>
    <cellStyle name="Обычный 4 2 9 4 5 2" xfId="51528"/>
    <cellStyle name="Обычный 4 2 9 4 6" xfId="31628"/>
    <cellStyle name="Обычный 4 2 9 5" xfId="3725"/>
    <cellStyle name="Обычный 4 2 9 5 2" xfId="13677"/>
    <cellStyle name="Обычный 4 2 9 5 2 2" xfId="43532"/>
    <cellStyle name="Обычный 4 2 9 5 3" xfId="23627"/>
    <cellStyle name="Обычный 4 2 9 5 3 2" xfId="53482"/>
    <cellStyle name="Обычный 4 2 9 5 4" xfId="33582"/>
    <cellStyle name="Обычный 4 2 9 6" xfId="8402"/>
    <cellStyle name="Обычный 4 2 9 6 2" xfId="18352"/>
    <cellStyle name="Обычный 4 2 9 6 2 2" xfId="48207"/>
    <cellStyle name="Обычный 4 2 9 6 3" xfId="28302"/>
    <cellStyle name="Обычный 4 2 9 6 3 2" xfId="58157"/>
    <cellStyle name="Обычный 4 2 9 6 4" xfId="38257"/>
    <cellStyle name="Обычный 4 2 9 7" xfId="11716"/>
    <cellStyle name="Обычный 4 2 9 7 2" xfId="41571"/>
    <cellStyle name="Обычный 4 2 9 8" xfId="21666"/>
    <cellStyle name="Обычный 4 2 9 8 2" xfId="51521"/>
    <cellStyle name="Обычный 4 2 9 9" xfId="31621"/>
    <cellStyle name="Обычный 4 20" xfId="6740"/>
    <cellStyle name="Обычный 4 20 2" xfId="16690"/>
    <cellStyle name="Обычный 4 20 2 2" xfId="46545"/>
    <cellStyle name="Обычный 4 20 3" xfId="26640"/>
    <cellStyle name="Обычный 4 20 3 2" xfId="56495"/>
    <cellStyle name="Обычный 4 20 4" xfId="36595"/>
    <cellStyle name="Обычный 4 21" xfId="20004"/>
    <cellStyle name="Обычный 4 21 2" xfId="49859"/>
    <cellStyle name="Обычный 4 22" xfId="29957"/>
    <cellStyle name="Обычный 4 3" xfId="1766"/>
    <cellStyle name="Обычный 4 4" xfId="1767"/>
    <cellStyle name="Обычный 4 4 10" xfId="8410"/>
    <cellStyle name="Обычный 4 4 10 2" xfId="18360"/>
    <cellStyle name="Обычный 4 4 10 2 2" xfId="48215"/>
    <cellStyle name="Обычный 4 4 10 3" xfId="28310"/>
    <cellStyle name="Обычный 4 4 10 3 2" xfId="58165"/>
    <cellStyle name="Обычный 4 4 10 4" xfId="38265"/>
    <cellStyle name="Обычный 4 4 11" xfId="11724"/>
    <cellStyle name="Обычный 4 4 11 2" xfId="41579"/>
    <cellStyle name="Обычный 4 4 12" xfId="21674"/>
    <cellStyle name="Обычный 4 4 12 2" xfId="51529"/>
    <cellStyle name="Обычный 4 4 13" xfId="31629"/>
    <cellStyle name="Обычный 4 4 2" xfId="1768"/>
    <cellStyle name="Обычный 4 4 2 2" xfId="1769"/>
    <cellStyle name="Обычный 4 4 2 2 2" xfId="1770"/>
    <cellStyle name="Обычный 4 4 2 2 2 2" xfId="1771"/>
    <cellStyle name="Обычный 4 4 2 2 2 2 2" xfId="5890"/>
    <cellStyle name="Обычный 4 4 2 2 2 2 2 2" xfId="15842"/>
    <cellStyle name="Обычный 4 4 2 2 2 2 2 2 2" xfId="45697"/>
    <cellStyle name="Обычный 4 4 2 2 2 2 2 3" xfId="25792"/>
    <cellStyle name="Обычный 4 4 2 2 2 2 2 3 2" xfId="55647"/>
    <cellStyle name="Обычный 4 4 2 2 2 2 2 4" xfId="35747"/>
    <cellStyle name="Обычный 4 4 2 2 2 2 3" xfId="8414"/>
    <cellStyle name="Обычный 4 4 2 2 2 2 3 2" xfId="18364"/>
    <cellStyle name="Обычный 4 4 2 2 2 2 3 2 2" xfId="48219"/>
    <cellStyle name="Обычный 4 4 2 2 2 2 3 3" xfId="28314"/>
    <cellStyle name="Обычный 4 4 2 2 2 2 3 3 2" xfId="58169"/>
    <cellStyle name="Обычный 4 4 2 2 2 2 3 4" xfId="38269"/>
    <cellStyle name="Обычный 4 4 2 2 2 2 4" xfId="11728"/>
    <cellStyle name="Обычный 4 4 2 2 2 2 4 2" xfId="41583"/>
    <cellStyle name="Обычный 4 4 2 2 2 2 5" xfId="21678"/>
    <cellStyle name="Обычный 4 4 2 2 2 2 5 2" xfId="51533"/>
    <cellStyle name="Обычный 4 4 2 2 2 2 6" xfId="31633"/>
    <cellStyle name="Обычный 4 4 2 2 2 3" xfId="4722"/>
    <cellStyle name="Обычный 4 4 2 2 2 3 2" xfId="14674"/>
    <cellStyle name="Обычный 4 4 2 2 2 3 2 2" xfId="44529"/>
    <cellStyle name="Обычный 4 4 2 2 2 3 3" xfId="24624"/>
    <cellStyle name="Обычный 4 4 2 2 2 3 3 2" xfId="54479"/>
    <cellStyle name="Обычный 4 4 2 2 2 3 4" xfId="34579"/>
    <cellStyle name="Обычный 4 4 2 2 2 4" xfId="8413"/>
    <cellStyle name="Обычный 4 4 2 2 2 4 2" xfId="18363"/>
    <cellStyle name="Обычный 4 4 2 2 2 4 2 2" xfId="48218"/>
    <cellStyle name="Обычный 4 4 2 2 2 4 3" xfId="28313"/>
    <cellStyle name="Обычный 4 4 2 2 2 4 3 2" xfId="58168"/>
    <cellStyle name="Обычный 4 4 2 2 2 4 4" xfId="38268"/>
    <cellStyle name="Обычный 4 4 2 2 2 5" xfId="11727"/>
    <cellStyle name="Обычный 4 4 2 2 2 5 2" xfId="41582"/>
    <cellStyle name="Обычный 4 4 2 2 2 6" xfId="21677"/>
    <cellStyle name="Обычный 4 4 2 2 2 6 2" xfId="51532"/>
    <cellStyle name="Обычный 4 4 2 2 2 7" xfId="31632"/>
    <cellStyle name="Обычный 4 4 2 2 3" xfId="1772"/>
    <cellStyle name="Обычный 4 4 2 2 3 2" xfId="5891"/>
    <cellStyle name="Обычный 4 4 2 2 3 2 2" xfId="15843"/>
    <cellStyle name="Обычный 4 4 2 2 3 2 2 2" xfId="45698"/>
    <cellStyle name="Обычный 4 4 2 2 3 2 3" xfId="25793"/>
    <cellStyle name="Обычный 4 4 2 2 3 2 3 2" xfId="55648"/>
    <cellStyle name="Обычный 4 4 2 2 3 2 4" xfId="35748"/>
    <cellStyle name="Обычный 4 4 2 2 3 3" xfId="8415"/>
    <cellStyle name="Обычный 4 4 2 2 3 3 2" xfId="18365"/>
    <cellStyle name="Обычный 4 4 2 2 3 3 2 2" xfId="48220"/>
    <cellStyle name="Обычный 4 4 2 2 3 3 3" xfId="28315"/>
    <cellStyle name="Обычный 4 4 2 2 3 3 3 2" xfId="58170"/>
    <cellStyle name="Обычный 4 4 2 2 3 3 4" xfId="38270"/>
    <cellStyle name="Обычный 4 4 2 2 3 4" xfId="11729"/>
    <cellStyle name="Обычный 4 4 2 2 3 4 2" xfId="41584"/>
    <cellStyle name="Обычный 4 4 2 2 3 5" xfId="21679"/>
    <cellStyle name="Обычный 4 4 2 2 3 5 2" xfId="51534"/>
    <cellStyle name="Обычный 4 4 2 2 3 6" xfId="31634"/>
    <cellStyle name="Обычный 4 4 2 2 4" xfId="3899"/>
    <cellStyle name="Обычный 4 4 2 2 4 2" xfId="13851"/>
    <cellStyle name="Обычный 4 4 2 2 4 2 2" xfId="43706"/>
    <cellStyle name="Обычный 4 4 2 2 4 3" xfId="23801"/>
    <cellStyle name="Обычный 4 4 2 2 4 3 2" xfId="53656"/>
    <cellStyle name="Обычный 4 4 2 2 4 4" xfId="33756"/>
    <cellStyle name="Обычный 4 4 2 2 5" xfId="8412"/>
    <cellStyle name="Обычный 4 4 2 2 5 2" xfId="18362"/>
    <cellStyle name="Обычный 4 4 2 2 5 2 2" xfId="48217"/>
    <cellStyle name="Обычный 4 4 2 2 5 3" xfId="28312"/>
    <cellStyle name="Обычный 4 4 2 2 5 3 2" xfId="58167"/>
    <cellStyle name="Обычный 4 4 2 2 5 4" xfId="38267"/>
    <cellStyle name="Обычный 4 4 2 2 6" xfId="11726"/>
    <cellStyle name="Обычный 4 4 2 2 6 2" xfId="41581"/>
    <cellStyle name="Обычный 4 4 2 2 7" xfId="21676"/>
    <cellStyle name="Обычный 4 4 2 2 7 2" xfId="51531"/>
    <cellStyle name="Обычный 4 4 2 2 8" xfId="31631"/>
    <cellStyle name="Обычный 4 4 2 3" xfId="1773"/>
    <cellStyle name="Обычный 4 4 2 3 2" xfId="1774"/>
    <cellStyle name="Обычный 4 4 2 3 2 2" xfId="5892"/>
    <cellStyle name="Обычный 4 4 2 3 2 2 2" xfId="15844"/>
    <cellStyle name="Обычный 4 4 2 3 2 2 2 2" xfId="45699"/>
    <cellStyle name="Обычный 4 4 2 3 2 2 3" xfId="25794"/>
    <cellStyle name="Обычный 4 4 2 3 2 2 3 2" xfId="55649"/>
    <cellStyle name="Обычный 4 4 2 3 2 2 4" xfId="35749"/>
    <cellStyle name="Обычный 4 4 2 3 2 3" xfId="8417"/>
    <cellStyle name="Обычный 4 4 2 3 2 3 2" xfId="18367"/>
    <cellStyle name="Обычный 4 4 2 3 2 3 2 2" xfId="48222"/>
    <cellStyle name="Обычный 4 4 2 3 2 3 3" xfId="28317"/>
    <cellStyle name="Обычный 4 4 2 3 2 3 3 2" xfId="58172"/>
    <cellStyle name="Обычный 4 4 2 3 2 3 4" xfId="38272"/>
    <cellStyle name="Обычный 4 4 2 3 2 4" xfId="11731"/>
    <cellStyle name="Обычный 4 4 2 3 2 4 2" xfId="41586"/>
    <cellStyle name="Обычный 4 4 2 3 2 5" xfId="21681"/>
    <cellStyle name="Обычный 4 4 2 3 2 5 2" xfId="51536"/>
    <cellStyle name="Обычный 4 4 2 3 2 6" xfId="31636"/>
    <cellStyle name="Обычный 4 4 2 3 3" xfId="4383"/>
    <cellStyle name="Обычный 4 4 2 3 3 2" xfId="14335"/>
    <cellStyle name="Обычный 4 4 2 3 3 2 2" xfId="44190"/>
    <cellStyle name="Обычный 4 4 2 3 3 3" xfId="24285"/>
    <cellStyle name="Обычный 4 4 2 3 3 3 2" xfId="54140"/>
    <cellStyle name="Обычный 4 4 2 3 3 4" xfId="34240"/>
    <cellStyle name="Обычный 4 4 2 3 4" xfId="8416"/>
    <cellStyle name="Обычный 4 4 2 3 4 2" xfId="18366"/>
    <cellStyle name="Обычный 4 4 2 3 4 2 2" xfId="48221"/>
    <cellStyle name="Обычный 4 4 2 3 4 3" xfId="28316"/>
    <cellStyle name="Обычный 4 4 2 3 4 3 2" xfId="58171"/>
    <cellStyle name="Обычный 4 4 2 3 4 4" xfId="38271"/>
    <cellStyle name="Обычный 4 4 2 3 5" xfId="11730"/>
    <cellStyle name="Обычный 4 4 2 3 5 2" xfId="41585"/>
    <cellStyle name="Обычный 4 4 2 3 6" xfId="21680"/>
    <cellStyle name="Обычный 4 4 2 3 6 2" xfId="51535"/>
    <cellStyle name="Обычный 4 4 2 3 7" xfId="31635"/>
    <cellStyle name="Обычный 4 4 2 4" xfId="1775"/>
    <cellStyle name="Обычный 4 4 2 4 2" xfId="5893"/>
    <cellStyle name="Обычный 4 4 2 4 2 2" xfId="15845"/>
    <cellStyle name="Обычный 4 4 2 4 2 2 2" xfId="45700"/>
    <cellStyle name="Обычный 4 4 2 4 2 3" xfId="25795"/>
    <cellStyle name="Обычный 4 4 2 4 2 3 2" xfId="55650"/>
    <cellStyle name="Обычный 4 4 2 4 2 4" xfId="35750"/>
    <cellStyle name="Обычный 4 4 2 4 3" xfId="8418"/>
    <cellStyle name="Обычный 4 4 2 4 3 2" xfId="18368"/>
    <cellStyle name="Обычный 4 4 2 4 3 2 2" xfId="48223"/>
    <cellStyle name="Обычный 4 4 2 4 3 3" xfId="28318"/>
    <cellStyle name="Обычный 4 4 2 4 3 3 2" xfId="58173"/>
    <cellStyle name="Обычный 4 4 2 4 3 4" xfId="38273"/>
    <cellStyle name="Обычный 4 4 2 4 4" xfId="11732"/>
    <cellStyle name="Обычный 4 4 2 4 4 2" xfId="41587"/>
    <cellStyle name="Обычный 4 4 2 4 5" xfId="21682"/>
    <cellStyle name="Обычный 4 4 2 4 5 2" xfId="51537"/>
    <cellStyle name="Обычный 4 4 2 4 6" xfId="31637"/>
    <cellStyle name="Обычный 4 4 2 5" xfId="3560"/>
    <cellStyle name="Обычный 4 4 2 5 2" xfId="13512"/>
    <cellStyle name="Обычный 4 4 2 5 2 2" xfId="43367"/>
    <cellStyle name="Обычный 4 4 2 5 3" xfId="23462"/>
    <cellStyle name="Обычный 4 4 2 5 3 2" xfId="53317"/>
    <cellStyle name="Обычный 4 4 2 5 4" xfId="33417"/>
    <cellStyle name="Обычный 4 4 2 6" xfId="8411"/>
    <cellStyle name="Обычный 4 4 2 6 2" xfId="18361"/>
    <cellStyle name="Обычный 4 4 2 6 2 2" xfId="48216"/>
    <cellStyle name="Обычный 4 4 2 6 3" xfId="28311"/>
    <cellStyle name="Обычный 4 4 2 6 3 2" xfId="58166"/>
    <cellStyle name="Обычный 4 4 2 6 4" xfId="38266"/>
    <cellStyle name="Обычный 4 4 2 7" xfId="11725"/>
    <cellStyle name="Обычный 4 4 2 7 2" xfId="41580"/>
    <cellStyle name="Обычный 4 4 2 8" xfId="21675"/>
    <cellStyle name="Обычный 4 4 2 8 2" xfId="51530"/>
    <cellStyle name="Обычный 4 4 2 9" xfId="31630"/>
    <cellStyle name="Обычный 4 4 3" xfId="1776"/>
    <cellStyle name="Обычный 4 4 3 2" xfId="1777"/>
    <cellStyle name="Обычный 4 4 3 2 2" xfId="1778"/>
    <cellStyle name="Обычный 4 4 3 2 2 2" xfId="1779"/>
    <cellStyle name="Обычный 4 4 3 2 2 2 2" xfId="5894"/>
    <cellStyle name="Обычный 4 4 3 2 2 2 2 2" xfId="15846"/>
    <cellStyle name="Обычный 4 4 3 2 2 2 2 2 2" xfId="45701"/>
    <cellStyle name="Обычный 4 4 3 2 2 2 2 3" xfId="25796"/>
    <cellStyle name="Обычный 4 4 3 2 2 2 2 3 2" xfId="55651"/>
    <cellStyle name="Обычный 4 4 3 2 2 2 2 4" xfId="35751"/>
    <cellStyle name="Обычный 4 4 3 2 2 2 3" xfId="8422"/>
    <cellStyle name="Обычный 4 4 3 2 2 2 3 2" xfId="18372"/>
    <cellStyle name="Обычный 4 4 3 2 2 2 3 2 2" xfId="48227"/>
    <cellStyle name="Обычный 4 4 3 2 2 2 3 3" xfId="28322"/>
    <cellStyle name="Обычный 4 4 3 2 2 2 3 3 2" xfId="58177"/>
    <cellStyle name="Обычный 4 4 3 2 2 2 3 4" xfId="38277"/>
    <cellStyle name="Обычный 4 4 3 2 2 2 4" xfId="11736"/>
    <cellStyle name="Обычный 4 4 3 2 2 2 4 2" xfId="41591"/>
    <cellStyle name="Обычный 4 4 3 2 2 2 5" xfId="21686"/>
    <cellStyle name="Обычный 4 4 3 2 2 2 5 2" xfId="51541"/>
    <cellStyle name="Обычный 4 4 3 2 2 2 6" xfId="31641"/>
    <cellStyle name="Обычный 4 4 3 2 2 3" xfId="4723"/>
    <cellStyle name="Обычный 4 4 3 2 2 3 2" xfId="14675"/>
    <cellStyle name="Обычный 4 4 3 2 2 3 2 2" xfId="44530"/>
    <cellStyle name="Обычный 4 4 3 2 2 3 3" xfId="24625"/>
    <cellStyle name="Обычный 4 4 3 2 2 3 3 2" xfId="54480"/>
    <cellStyle name="Обычный 4 4 3 2 2 3 4" xfId="34580"/>
    <cellStyle name="Обычный 4 4 3 2 2 4" xfId="8421"/>
    <cellStyle name="Обычный 4 4 3 2 2 4 2" xfId="18371"/>
    <cellStyle name="Обычный 4 4 3 2 2 4 2 2" xfId="48226"/>
    <cellStyle name="Обычный 4 4 3 2 2 4 3" xfId="28321"/>
    <cellStyle name="Обычный 4 4 3 2 2 4 3 2" xfId="58176"/>
    <cellStyle name="Обычный 4 4 3 2 2 4 4" xfId="38276"/>
    <cellStyle name="Обычный 4 4 3 2 2 5" xfId="11735"/>
    <cellStyle name="Обычный 4 4 3 2 2 5 2" xfId="41590"/>
    <cellStyle name="Обычный 4 4 3 2 2 6" xfId="21685"/>
    <cellStyle name="Обычный 4 4 3 2 2 6 2" xfId="51540"/>
    <cellStyle name="Обычный 4 4 3 2 2 7" xfId="31640"/>
    <cellStyle name="Обычный 4 4 3 2 3" xfId="1780"/>
    <cellStyle name="Обычный 4 4 3 2 3 2" xfId="5895"/>
    <cellStyle name="Обычный 4 4 3 2 3 2 2" xfId="15847"/>
    <cellStyle name="Обычный 4 4 3 2 3 2 2 2" xfId="45702"/>
    <cellStyle name="Обычный 4 4 3 2 3 2 3" xfId="25797"/>
    <cellStyle name="Обычный 4 4 3 2 3 2 3 2" xfId="55652"/>
    <cellStyle name="Обычный 4 4 3 2 3 2 4" xfId="35752"/>
    <cellStyle name="Обычный 4 4 3 2 3 3" xfId="8423"/>
    <cellStyle name="Обычный 4 4 3 2 3 3 2" xfId="18373"/>
    <cellStyle name="Обычный 4 4 3 2 3 3 2 2" xfId="48228"/>
    <cellStyle name="Обычный 4 4 3 2 3 3 3" xfId="28323"/>
    <cellStyle name="Обычный 4 4 3 2 3 3 3 2" xfId="58178"/>
    <cellStyle name="Обычный 4 4 3 2 3 3 4" xfId="38278"/>
    <cellStyle name="Обычный 4 4 3 2 3 4" xfId="11737"/>
    <cellStyle name="Обычный 4 4 3 2 3 4 2" xfId="41592"/>
    <cellStyle name="Обычный 4 4 3 2 3 5" xfId="21687"/>
    <cellStyle name="Обычный 4 4 3 2 3 5 2" xfId="51542"/>
    <cellStyle name="Обычный 4 4 3 2 3 6" xfId="31642"/>
    <cellStyle name="Обычный 4 4 3 2 4" xfId="3900"/>
    <cellStyle name="Обычный 4 4 3 2 4 2" xfId="13852"/>
    <cellStyle name="Обычный 4 4 3 2 4 2 2" xfId="43707"/>
    <cellStyle name="Обычный 4 4 3 2 4 3" xfId="23802"/>
    <cellStyle name="Обычный 4 4 3 2 4 3 2" xfId="53657"/>
    <cellStyle name="Обычный 4 4 3 2 4 4" xfId="33757"/>
    <cellStyle name="Обычный 4 4 3 2 5" xfId="8420"/>
    <cellStyle name="Обычный 4 4 3 2 5 2" xfId="18370"/>
    <cellStyle name="Обычный 4 4 3 2 5 2 2" xfId="48225"/>
    <cellStyle name="Обычный 4 4 3 2 5 3" xfId="28320"/>
    <cellStyle name="Обычный 4 4 3 2 5 3 2" xfId="58175"/>
    <cellStyle name="Обычный 4 4 3 2 5 4" xfId="38275"/>
    <cellStyle name="Обычный 4 4 3 2 6" xfId="11734"/>
    <cellStyle name="Обычный 4 4 3 2 6 2" xfId="41589"/>
    <cellStyle name="Обычный 4 4 3 2 7" xfId="21684"/>
    <cellStyle name="Обычный 4 4 3 2 7 2" xfId="51539"/>
    <cellStyle name="Обычный 4 4 3 2 8" xfId="31639"/>
    <cellStyle name="Обычный 4 4 3 3" xfId="1781"/>
    <cellStyle name="Обычный 4 4 3 3 2" xfId="1782"/>
    <cellStyle name="Обычный 4 4 3 3 2 2" xfId="5896"/>
    <cellStyle name="Обычный 4 4 3 3 2 2 2" xfId="15848"/>
    <cellStyle name="Обычный 4 4 3 3 2 2 2 2" xfId="45703"/>
    <cellStyle name="Обычный 4 4 3 3 2 2 3" xfId="25798"/>
    <cellStyle name="Обычный 4 4 3 3 2 2 3 2" xfId="55653"/>
    <cellStyle name="Обычный 4 4 3 3 2 2 4" xfId="35753"/>
    <cellStyle name="Обычный 4 4 3 3 2 3" xfId="8425"/>
    <cellStyle name="Обычный 4 4 3 3 2 3 2" xfId="18375"/>
    <cellStyle name="Обычный 4 4 3 3 2 3 2 2" xfId="48230"/>
    <cellStyle name="Обычный 4 4 3 3 2 3 3" xfId="28325"/>
    <cellStyle name="Обычный 4 4 3 3 2 3 3 2" xfId="58180"/>
    <cellStyle name="Обычный 4 4 3 3 2 3 4" xfId="38280"/>
    <cellStyle name="Обычный 4 4 3 3 2 4" xfId="11739"/>
    <cellStyle name="Обычный 4 4 3 3 2 4 2" xfId="41594"/>
    <cellStyle name="Обычный 4 4 3 3 2 5" xfId="21689"/>
    <cellStyle name="Обычный 4 4 3 3 2 5 2" xfId="51544"/>
    <cellStyle name="Обычный 4 4 3 3 2 6" xfId="31644"/>
    <cellStyle name="Обычный 4 4 3 3 3" xfId="4473"/>
    <cellStyle name="Обычный 4 4 3 3 3 2" xfId="14425"/>
    <cellStyle name="Обычный 4 4 3 3 3 2 2" xfId="44280"/>
    <cellStyle name="Обычный 4 4 3 3 3 3" xfId="24375"/>
    <cellStyle name="Обычный 4 4 3 3 3 3 2" xfId="54230"/>
    <cellStyle name="Обычный 4 4 3 3 3 4" xfId="34330"/>
    <cellStyle name="Обычный 4 4 3 3 4" xfId="8424"/>
    <cellStyle name="Обычный 4 4 3 3 4 2" xfId="18374"/>
    <cellStyle name="Обычный 4 4 3 3 4 2 2" xfId="48229"/>
    <cellStyle name="Обычный 4 4 3 3 4 3" xfId="28324"/>
    <cellStyle name="Обычный 4 4 3 3 4 3 2" xfId="58179"/>
    <cellStyle name="Обычный 4 4 3 3 4 4" xfId="38279"/>
    <cellStyle name="Обычный 4 4 3 3 5" xfId="11738"/>
    <cellStyle name="Обычный 4 4 3 3 5 2" xfId="41593"/>
    <cellStyle name="Обычный 4 4 3 3 6" xfId="21688"/>
    <cellStyle name="Обычный 4 4 3 3 6 2" xfId="51543"/>
    <cellStyle name="Обычный 4 4 3 3 7" xfId="31643"/>
    <cellStyle name="Обычный 4 4 3 4" xfId="1783"/>
    <cellStyle name="Обычный 4 4 3 4 2" xfId="5897"/>
    <cellStyle name="Обычный 4 4 3 4 2 2" xfId="15849"/>
    <cellStyle name="Обычный 4 4 3 4 2 2 2" xfId="45704"/>
    <cellStyle name="Обычный 4 4 3 4 2 3" xfId="25799"/>
    <cellStyle name="Обычный 4 4 3 4 2 3 2" xfId="55654"/>
    <cellStyle name="Обычный 4 4 3 4 2 4" xfId="35754"/>
    <cellStyle name="Обычный 4 4 3 4 3" xfId="8426"/>
    <cellStyle name="Обычный 4 4 3 4 3 2" xfId="18376"/>
    <cellStyle name="Обычный 4 4 3 4 3 2 2" xfId="48231"/>
    <cellStyle name="Обычный 4 4 3 4 3 3" xfId="28326"/>
    <cellStyle name="Обычный 4 4 3 4 3 3 2" xfId="58181"/>
    <cellStyle name="Обычный 4 4 3 4 3 4" xfId="38281"/>
    <cellStyle name="Обычный 4 4 3 4 4" xfId="11740"/>
    <cellStyle name="Обычный 4 4 3 4 4 2" xfId="41595"/>
    <cellStyle name="Обычный 4 4 3 4 5" xfId="21690"/>
    <cellStyle name="Обычный 4 4 3 4 5 2" xfId="51545"/>
    <cellStyle name="Обычный 4 4 3 4 6" xfId="31645"/>
    <cellStyle name="Обычный 4 4 3 5" xfId="3650"/>
    <cellStyle name="Обычный 4 4 3 5 2" xfId="13602"/>
    <cellStyle name="Обычный 4 4 3 5 2 2" xfId="43457"/>
    <cellStyle name="Обычный 4 4 3 5 3" xfId="23552"/>
    <cellStyle name="Обычный 4 4 3 5 3 2" xfId="53407"/>
    <cellStyle name="Обычный 4 4 3 5 4" xfId="33507"/>
    <cellStyle name="Обычный 4 4 3 6" xfId="8419"/>
    <cellStyle name="Обычный 4 4 3 6 2" xfId="18369"/>
    <cellStyle name="Обычный 4 4 3 6 2 2" xfId="48224"/>
    <cellStyle name="Обычный 4 4 3 6 3" xfId="28319"/>
    <cellStyle name="Обычный 4 4 3 6 3 2" xfId="58174"/>
    <cellStyle name="Обычный 4 4 3 6 4" xfId="38274"/>
    <cellStyle name="Обычный 4 4 3 7" xfId="11733"/>
    <cellStyle name="Обычный 4 4 3 7 2" xfId="41588"/>
    <cellStyle name="Обычный 4 4 3 8" xfId="21683"/>
    <cellStyle name="Обычный 4 4 3 8 2" xfId="51538"/>
    <cellStyle name="Обычный 4 4 3 9" xfId="31638"/>
    <cellStyle name="Обычный 4 4 4" xfId="1784"/>
    <cellStyle name="Обычный 4 4 4 2" xfId="1785"/>
    <cellStyle name="Обычный 4 4 4 2 2" xfId="1786"/>
    <cellStyle name="Обычный 4 4 4 2 2 2" xfId="5898"/>
    <cellStyle name="Обычный 4 4 4 2 2 2 2" xfId="15850"/>
    <cellStyle name="Обычный 4 4 4 2 2 2 2 2" xfId="45705"/>
    <cellStyle name="Обычный 4 4 4 2 2 2 3" xfId="25800"/>
    <cellStyle name="Обычный 4 4 4 2 2 2 3 2" xfId="55655"/>
    <cellStyle name="Обычный 4 4 4 2 2 2 4" xfId="35755"/>
    <cellStyle name="Обычный 4 4 4 2 2 3" xfId="8429"/>
    <cellStyle name="Обычный 4 4 4 2 2 3 2" xfId="18379"/>
    <cellStyle name="Обычный 4 4 4 2 2 3 2 2" xfId="48234"/>
    <cellStyle name="Обычный 4 4 4 2 2 3 3" xfId="28329"/>
    <cellStyle name="Обычный 4 4 4 2 2 3 3 2" xfId="58184"/>
    <cellStyle name="Обычный 4 4 4 2 2 3 4" xfId="38284"/>
    <cellStyle name="Обычный 4 4 4 2 2 4" xfId="11743"/>
    <cellStyle name="Обычный 4 4 4 2 2 4 2" xfId="41598"/>
    <cellStyle name="Обычный 4 4 4 2 2 5" xfId="21693"/>
    <cellStyle name="Обычный 4 4 4 2 2 5 2" xfId="51548"/>
    <cellStyle name="Обычный 4 4 4 2 2 6" xfId="31648"/>
    <cellStyle name="Обычный 4 4 4 2 3" xfId="4721"/>
    <cellStyle name="Обычный 4 4 4 2 3 2" xfId="14673"/>
    <cellStyle name="Обычный 4 4 4 2 3 2 2" xfId="44528"/>
    <cellStyle name="Обычный 4 4 4 2 3 3" xfId="24623"/>
    <cellStyle name="Обычный 4 4 4 2 3 3 2" xfId="54478"/>
    <cellStyle name="Обычный 4 4 4 2 3 4" xfId="34578"/>
    <cellStyle name="Обычный 4 4 4 2 4" xfId="8428"/>
    <cellStyle name="Обычный 4 4 4 2 4 2" xfId="18378"/>
    <cellStyle name="Обычный 4 4 4 2 4 2 2" xfId="48233"/>
    <cellStyle name="Обычный 4 4 4 2 4 3" xfId="28328"/>
    <cellStyle name="Обычный 4 4 4 2 4 3 2" xfId="58183"/>
    <cellStyle name="Обычный 4 4 4 2 4 4" xfId="38283"/>
    <cellStyle name="Обычный 4 4 4 2 5" xfId="11742"/>
    <cellStyle name="Обычный 4 4 4 2 5 2" xfId="41597"/>
    <cellStyle name="Обычный 4 4 4 2 6" xfId="21692"/>
    <cellStyle name="Обычный 4 4 4 2 6 2" xfId="51547"/>
    <cellStyle name="Обычный 4 4 4 2 7" xfId="31647"/>
    <cellStyle name="Обычный 4 4 4 3" xfId="1787"/>
    <cellStyle name="Обычный 4 4 4 3 2" xfId="5899"/>
    <cellStyle name="Обычный 4 4 4 3 2 2" xfId="15851"/>
    <cellStyle name="Обычный 4 4 4 3 2 2 2" xfId="45706"/>
    <cellStyle name="Обычный 4 4 4 3 2 3" xfId="25801"/>
    <cellStyle name="Обычный 4 4 4 3 2 3 2" xfId="55656"/>
    <cellStyle name="Обычный 4 4 4 3 2 4" xfId="35756"/>
    <cellStyle name="Обычный 4 4 4 3 3" xfId="8430"/>
    <cellStyle name="Обычный 4 4 4 3 3 2" xfId="18380"/>
    <cellStyle name="Обычный 4 4 4 3 3 2 2" xfId="48235"/>
    <cellStyle name="Обычный 4 4 4 3 3 3" xfId="28330"/>
    <cellStyle name="Обычный 4 4 4 3 3 3 2" xfId="58185"/>
    <cellStyle name="Обычный 4 4 4 3 3 4" xfId="38285"/>
    <cellStyle name="Обычный 4 4 4 3 4" xfId="11744"/>
    <cellStyle name="Обычный 4 4 4 3 4 2" xfId="41599"/>
    <cellStyle name="Обычный 4 4 4 3 5" xfId="21694"/>
    <cellStyle name="Обычный 4 4 4 3 5 2" xfId="51549"/>
    <cellStyle name="Обычный 4 4 4 3 6" xfId="31649"/>
    <cellStyle name="Обычный 4 4 4 4" xfId="3898"/>
    <cellStyle name="Обычный 4 4 4 4 2" xfId="13850"/>
    <cellStyle name="Обычный 4 4 4 4 2 2" xfId="43705"/>
    <cellStyle name="Обычный 4 4 4 4 3" xfId="23800"/>
    <cellStyle name="Обычный 4 4 4 4 3 2" xfId="53655"/>
    <cellStyle name="Обычный 4 4 4 4 4" xfId="33755"/>
    <cellStyle name="Обычный 4 4 4 5" xfId="8427"/>
    <cellStyle name="Обычный 4 4 4 5 2" xfId="18377"/>
    <cellStyle name="Обычный 4 4 4 5 2 2" xfId="48232"/>
    <cellStyle name="Обычный 4 4 4 5 3" xfId="28327"/>
    <cellStyle name="Обычный 4 4 4 5 3 2" xfId="58182"/>
    <cellStyle name="Обычный 4 4 4 5 4" xfId="38282"/>
    <cellStyle name="Обычный 4 4 4 6" xfId="11741"/>
    <cellStyle name="Обычный 4 4 4 6 2" xfId="41596"/>
    <cellStyle name="Обычный 4 4 4 7" xfId="21691"/>
    <cellStyle name="Обычный 4 4 4 7 2" xfId="51546"/>
    <cellStyle name="Обычный 4 4 4 8" xfId="31646"/>
    <cellStyle name="Обычный 4 4 5" xfId="1788"/>
    <cellStyle name="Обычный 4 4 5 2" xfId="1789"/>
    <cellStyle name="Обычный 4 4 5 2 2" xfId="1790"/>
    <cellStyle name="Обычный 4 4 5 2 2 2" xfId="5900"/>
    <cellStyle name="Обычный 4 4 5 2 2 2 2" xfId="15852"/>
    <cellStyle name="Обычный 4 4 5 2 2 2 2 2" xfId="45707"/>
    <cellStyle name="Обычный 4 4 5 2 2 2 3" xfId="25802"/>
    <cellStyle name="Обычный 4 4 5 2 2 2 3 2" xfId="55657"/>
    <cellStyle name="Обычный 4 4 5 2 2 2 4" xfId="35757"/>
    <cellStyle name="Обычный 4 4 5 2 2 3" xfId="8433"/>
    <cellStyle name="Обычный 4 4 5 2 2 3 2" xfId="18383"/>
    <cellStyle name="Обычный 4 4 5 2 2 3 2 2" xfId="48238"/>
    <cellStyle name="Обычный 4 4 5 2 2 3 3" xfId="28333"/>
    <cellStyle name="Обычный 4 4 5 2 2 3 3 2" xfId="58188"/>
    <cellStyle name="Обычный 4 4 5 2 2 3 4" xfId="38288"/>
    <cellStyle name="Обычный 4 4 5 2 2 4" xfId="11747"/>
    <cellStyle name="Обычный 4 4 5 2 2 4 2" xfId="41602"/>
    <cellStyle name="Обычный 4 4 5 2 2 5" xfId="21697"/>
    <cellStyle name="Обычный 4 4 5 2 2 5 2" xfId="51552"/>
    <cellStyle name="Обычный 4 4 5 2 2 6" xfId="31652"/>
    <cellStyle name="Обычный 4 4 5 2 3" xfId="4927"/>
    <cellStyle name="Обычный 4 4 5 2 3 2" xfId="14879"/>
    <cellStyle name="Обычный 4 4 5 2 3 2 2" xfId="44734"/>
    <cellStyle name="Обычный 4 4 5 2 3 3" xfId="24829"/>
    <cellStyle name="Обычный 4 4 5 2 3 3 2" xfId="54684"/>
    <cellStyle name="Обычный 4 4 5 2 3 4" xfId="34784"/>
    <cellStyle name="Обычный 4 4 5 2 4" xfId="8432"/>
    <cellStyle name="Обычный 4 4 5 2 4 2" xfId="18382"/>
    <cellStyle name="Обычный 4 4 5 2 4 2 2" xfId="48237"/>
    <cellStyle name="Обычный 4 4 5 2 4 3" xfId="28332"/>
    <cellStyle name="Обычный 4 4 5 2 4 3 2" xfId="58187"/>
    <cellStyle name="Обычный 4 4 5 2 4 4" xfId="38287"/>
    <cellStyle name="Обычный 4 4 5 2 5" xfId="11746"/>
    <cellStyle name="Обычный 4 4 5 2 5 2" xfId="41601"/>
    <cellStyle name="Обычный 4 4 5 2 6" xfId="21696"/>
    <cellStyle name="Обычный 4 4 5 2 6 2" xfId="51551"/>
    <cellStyle name="Обычный 4 4 5 2 7" xfId="31651"/>
    <cellStyle name="Обычный 4 4 5 3" xfId="1791"/>
    <cellStyle name="Обычный 4 4 5 3 2" xfId="5901"/>
    <cellStyle name="Обычный 4 4 5 3 2 2" xfId="15853"/>
    <cellStyle name="Обычный 4 4 5 3 2 2 2" xfId="45708"/>
    <cellStyle name="Обычный 4 4 5 3 2 3" xfId="25803"/>
    <cellStyle name="Обычный 4 4 5 3 2 3 2" xfId="55658"/>
    <cellStyle name="Обычный 4 4 5 3 2 4" xfId="35758"/>
    <cellStyle name="Обычный 4 4 5 3 3" xfId="8434"/>
    <cellStyle name="Обычный 4 4 5 3 3 2" xfId="18384"/>
    <cellStyle name="Обычный 4 4 5 3 3 2 2" xfId="48239"/>
    <cellStyle name="Обычный 4 4 5 3 3 3" xfId="28334"/>
    <cellStyle name="Обычный 4 4 5 3 3 3 2" xfId="58189"/>
    <cellStyle name="Обычный 4 4 5 3 3 4" xfId="38289"/>
    <cellStyle name="Обычный 4 4 5 3 4" xfId="11748"/>
    <cellStyle name="Обычный 4 4 5 3 4 2" xfId="41603"/>
    <cellStyle name="Обычный 4 4 5 3 5" xfId="21698"/>
    <cellStyle name="Обычный 4 4 5 3 5 2" xfId="51553"/>
    <cellStyle name="Обычный 4 4 5 3 6" xfId="31653"/>
    <cellStyle name="Обычный 4 4 5 4" xfId="4104"/>
    <cellStyle name="Обычный 4 4 5 4 2" xfId="14056"/>
    <cellStyle name="Обычный 4 4 5 4 2 2" xfId="43911"/>
    <cellStyle name="Обычный 4 4 5 4 3" xfId="24006"/>
    <cellStyle name="Обычный 4 4 5 4 3 2" xfId="53861"/>
    <cellStyle name="Обычный 4 4 5 4 4" xfId="33961"/>
    <cellStyle name="Обычный 4 4 5 5" xfId="8431"/>
    <cellStyle name="Обычный 4 4 5 5 2" xfId="18381"/>
    <cellStyle name="Обычный 4 4 5 5 2 2" xfId="48236"/>
    <cellStyle name="Обычный 4 4 5 5 3" xfId="28331"/>
    <cellStyle name="Обычный 4 4 5 5 3 2" xfId="58186"/>
    <cellStyle name="Обычный 4 4 5 5 4" xfId="38286"/>
    <cellStyle name="Обычный 4 4 5 6" xfId="11745"/>
    <cellStyle name="Обычный 4 4 5 6 2" xfId="41600"/>
    <cellStyle name="Обычный 4 4 5 7" xfId="21695"/>
    <cellStyle name="Обычный 4 4 5 7 2" xfId="51550"/>
    <cellStyle name="Обычный 4 4 5 8" xfId="31650"/>
    <cellStyle name="Обычный 4 4 6" xfId="1792"/>
    <cellStyle name="Обычный 4 4 6 2" xfId="1793"/>
    <cellStyle name="Обычный 4 4 6 2 2" xfId="1794"/>
    <cellStyle name="Обычный 4 4 6 2 2 2" xfId="5902"/>
    <cellStyle name="Обычный 4 4 6 2 2 2 2" xfId="15854"/>
    <cellStyle name="Обычный 4 4 6 2 2 2 2 2" xfId="45709"/>
    <cellStyle name="Обычный 4 4 6 2 2 2 3" xfId="25804"/>
    <cellStyle name="Обычный 4 4 6 2 2 2 3 2" xfId="55659"/>
    <cellStyle name="Обычный 4 4 6 2 2 2 4" xfId="35759"/>
    <cellStyle name="Обычный 4 4 6 2 2 3" xfId="8437"/>
    <cellStyle name="Обычный 4 4 6 2 2 3 2" xfId="18387"/>
    <cellStyle name="Обычный 4 4 6 2 2 3 2 2" xfId="48242"/>
    <cellStyle name="Обычный 4 4 6 2 2 3 3" xfId="28337"/>
    <cellStyle name="Обычный 4 4 6 2 2 3 3 2" xfId="58192"/>
    <cellStyle name="Обычный 4 4 6 2 2 3 4" xfId="38292"/>
    <cellStyle name="Обычный 4 4 6 2 2 4" xfId="11751"/>
    <cellStyle name="Обычный 4 4 6 2 2 4 2" xfId="41606"/>
    <cellStyle name="Обычный 4 4 6 2 2 5" xfId="21701"/>
    <cellStyle name="Обычный 4 4 6 2 2 5 2" xfId="51556"/>
    <cellStyle name="Обычный 4 4 6 2 2 6" xfId="31656"/>
    <cellStyle name="Обычный 4 4 6 2 3" xfId="5014"/>
    <cellStyle name="Обычный 4 4 6 2 3 2" xfId="14966"/>
    <cellStyle name="Обычный 4 4 6 2 3 2 2" xfId="44821"/>
    <cellStyle name="Обычный 4 4 6 2 3 3" xfId="24916"/>
    <cellStyle name="Обычный 4 4 6 2 3 3 2" xfId="54771"/>
    <cellStyle name="Обычный 4 4 6 2 3 4" xfId="34871"/>
    <cellStyle name="Обычный 4 4 6 2 4" xfId="8436"/>
    <cellStyle name="Обычный 4 4 6 2 4 2" xfId="18386"/>
    <cellStyle name="Обычный 4 4 6 2 4 2 2" xfId="48241"/>
    <cellStyle name="Обычный 4 4 6 2 4 3" xfId="28336"/>
    <cellStyle name="Обычный 4 4 6 2 4 3 2" xfId="58191"/>
    <cellStyle name="Обычный 4 4 6 2 4 4" xfId="38291"/>
    <cellStyle name="Обычный 4 4 6 2 5" xfId="11750"/>
    <cellStyle name="Обычный 4 4 6 2 5 2" xfId="41605"/>
    <cellStyle name="Обычный 4 4 6 2 6" xfId="21700"/>
    <cellStyle name="Обычный 4 4 6 2 6 2" xfId="51555"/>
    <cellStyle name="Обычный 4 4 6 2 7" xfId="31655"/>
    <cellStyle name="Обычный 4 4 6 3" xfId="1795"/>
    <cellStyle name="Обычный 4 4 6 3 2" xfId="5903"/>
    <cellStyle name="Обычный 4 4 6 3 2 2" xfId="15855"/>
    <cellStyle name="Обычный 4 4 6 3 2 2 2" xfId="45710"/>
    <cellStyle name="Обычный 4 4 6 3 2 3" xfId="25805"/>
    <cellStyle name="Обычный 4 4 6 3 2 3 2" xfId="55660"/>
    <cellStyle name="Обычный 4 4 6 3 2 4" xfId="35760"/>
    <cellStyle name="Обычный 4 4 6 3 3" xfId="8438"/>
    <cellStyle name="Обычный 4 4 6 3 3 2" xfId="18388"/>
    <cellStyle name="Обычный 4 4 6 3 3 2 2" xfId="48243"/>
    <cellStyle name="Обычный 4 4 6 3 3 3" xfId="28338"/>
    <cellStyle name="Обычный 4 4 6 3 3 3 2" xfId="58193"/>
    <cellStyle name="Обычный 4 4 6 3 3 4" xfId="38293"/>
    <cellStyle name="Обычный 4 4 6 3 4" xfId="11752"/>
    <cellStyle name="Обычный 4 4 6 3 4 2" xfId="41607"/>
    <cellStyle name="Обычный 4 4 6 3 5" xfId="21702"/>
    <cellStyle name="Обычный 4 4 6 3 5 2" xfId="51557"/>
    <cellStyle name="Обычный 4 4 6 3 6" xfId="31657"/>
    <cellStyle name="Обычный 4 4 6 4" xfId="4191"/>
    <cellStyle name="Обычный 4 4 6 4 2" xfId="14143"/>
    <cellStyle name="Обычный 4 4 6 4 2 2" xfId="43998"/>
    <cellStyle name="Обычный 4 4 6 4 3" xfId="24093"/>
    <cellStyle name="Обычный 4 4 6 4 3 2" xfId="53948"/>
    <cellStyle name="Обычный 4 4 6 4 4" xfId="34048"/>
    <cellStyle name="Обычный 4 4 6 5" xfId="8435"/>
    <cellStyle name="Обычный 4 4 6 5 2" xfId="18385"/>
    <cellStyle name="Обычный 4 4 6 5 2 2" xfId="48240"/>
    <cellStyle name="Обычный 4 4 6 5 3" xfId="28335"/>
    <cellStyle name="Обычный 4 4 6 5 3 2" xfId="58190"/>
    <cellStyle name="Обычный 4 4 6 5 4" xfId="38290"/>
    <cellStyle name="Обычный 4 4 6 6" xfId="11749"/>
    <cellStyle name="Обычный 4 4 6 6 2" xfId="41604"/>
    <cellStyle name="Обычный 4 4 6 7" xfId="21699"/>
    <cellStyle name="Обычный 4 4 6 7 2" xfId="51554"/>
    <cellStyle name="Обычный 4 4 6 8" xfId="31654"/>
    <cellStyle name="Обычный 4 4 7" xfId="1796"/>
    <cellStyle name="Обычный 4 4 7 2" xfId="1797"/>
    <cellStyle name="Обычный 4 4 7 2 2" xfId="5904"/>
    <cellStyle name="Обычный 4 4 7 2 2 2" xfId="15856"/>
    <cellStyle name="Обычный 4 4 7 2 2 2 2" xfId="45711"/>
    <cellStyle name="Обычный 4 4 7 2 2 3" xfId="25806"/>
    <cellStyle name="Обычный 4 4 7 2 2 3 2" xfId="55661"/>
    <cellStyle name="Обычный 4 4 7 2 2 4" xfId="35761"/>
    <cellStyle name="Обычный 4 4 7 2 3" xfId="8440"/>
    <cellStyle name="Обычный 4 4 7 2 3 2" xfId="18390"/>
    <cellStyle name="Обычный 4 4 7 2 3 2 2" xfId="48245"/>
    <cellStyle name="Обычный 4 4 7 2 3 3" xfId="28340"/>
    <cellStyle name="Обычный 4 4 7 2 3 3 2" xfId="58195"/>
    <cellStyle name="Обычный 4 4 7 2 3 4" xfId="38295"/>
    <cellStyle name="Обычный 4 4 7 2 4" xfId="11754"/>
    <cellStyle name="Обычный 4 4 7 2 4 2" xfId="41609"/>
    <cellStyle name="Обычный 4 4 7 2 5" xfId="21704"/>
    <cellStyle name="Обычный 4 4 7 2 5 2" xfId="51559"/>
    <cellStyle name="Обычный 4 4 7 2 6" xfId="31659"/>
    <cellStyle name="Обычный 4 4 7 3" xfId="4257"/>
    <cellStyle name="Обычный 4 4 7 3 2" xfId="14209"/>
    <cellStyle name="Обычный 4 4 7 3 2 2" xfId="44064"/>
    <cellStyle name="Обычный 4 4 7 3 3" xfId="24159"/>
    <cellStyle name="Обычный 4 4 7 3 3 2" xfId="54014"/>
    <cellStyle name="Обычный 4 4 7 3 4" xfId="34114"/>
    <cellStyle name="Обычный 4 4 7 4" xfId="8439"/>
    <cellStyle name="Обычный 4 4 7 4 2" xfId="18389"/>
    <cellStyle name="Обычный 4 4 7 4 2 2" xfId="48244"/>
    <cellStyle name="Обычный 4 4 7 4 3" xfId="28339"/>
    <cellStyle name="Обычный 4 4 7 4 3 2" xfId="58194"/>
    <cellStyle name="Обычный 4 4 7 4 4" xfId="38294"/>
    <cellStyle name="Обычный 4 4 7 5" xfId="11753"/>
    <cellStyle name="Обычный 4 4 7 5 2" xfId="41608"/>
    <cellStyle name="Обычный 4 4 7 6" xfId="21703"/>
    <cellStyle name="Обычный 4 4 7 6 2" xfId="51558"/>
    <cellStyle name="Обычный 4 4 7 7" xfId="31658"/>
    <cellStyle name="Обычный 4 4 8" xfId="1798"/>
    <cellStyle name="Обычный 4 4 8 2" xfId="5905"/>
    <cellStyle name="Обычный 4 4 8 2 2" xfId="15857"/>
    <cellStyle name="Обычный 4 4 8 2 2 2" xfId="45712"/>
    <cellStyle name="Обычный 4 4 8 2 3" xfId="25807"/>
    <cellStyle name="Обычный 4 4 8 2 3 2" xfId="55662"/>
    <cellStyle name="Обычный 4 4 8 2 4" xfId="35762"/>
    <cellStyle name="Обычный 4 4 8 3" xfId="8441"/>
    <cellStyle name="Обычный 4 4 8 3 2" xfId="18391"/>
    <cellStyle name="Обычный 4 4 8 3 2 2" xfId="48246"/>
    <cellStyle name="Обычный 4 4 8 3 3" xfId="28341"/>
    <cellStyle name="Обычный 4 4 8 3 3 2" xfId="58196"/>
    <cellStyle name="Обычный 4 4 8 3 4" xfId="38296"/>
    <cellStyle name="Обычный 4 4 8 4" xfId="11755"/>
    <cellStyle name="Обычный 4 4 8 4 2" xfId="41610"/>
    <cellStyle name="Обычный 4 4 8 5" xfId="21705"/>
    <cellStyle name="Обычный 4 4 8 5 2" xfId="51560"/>
    <cellStyle name="Обычный 4 4 8 6" xfId="31660"/>
    <cellStyle name="Обычный 4 4 9" xfId="3434"/>
    <cellStyle name="Обычный 4 4 9 2" xfId="13386"/>
    <cellStyle name="Обычный 4 4 9 2 2" xfId="43241"/>
    <cellStyle name="Обычный 4 4 9 3" xfId="23336"/>
    <cellStyle name="Обычный 4 4 9 3 2" xfId="53191"/>
    <cellStyle name="Обычный 4 4 9 4" xfId="33291"/>
    <cellStyle name="Обычный 4 5" xfId="1799"/>
    <cellStyle name="Обычный 4 5 10" xfId="8442"/>
    <cellStyle name="Обычный 4 5 10 2" xfId="18392"/>
    <cellStyle name="Обычный 4 5 10 2 2" xfId="48247"/>
    <cellStyle name="Обычный 4 5 10 3" xfId="28342"/>
    <cellStyle name="Обычный 4 5 10 3 2" xfId="58197"/>
    <cellStyle name="Обычный 4 5 10 4" xfId="38297"/>
    <cellStyle name="Обычный 4 5 11" xfId="11756"/>
    <cellStyle name="Обычный 4 5 11 2" xfId="41611"/>
    <cellStyle name="Обычный 4 5 12" xfId="21706"/>
    <cellStyle name="Обычный 4 5 12 2" xfId="51561"/>
    <cellStyle name="Обычный 4 5 13" xfId="31661"/>
    <cellStyle name="Обычный 4 5 2" xfId="1800"/>
    <cellStyle name="Обычный 4 5 2 2" xfId="1801"/>
    <cellStyle name="Обычный 4 5 2 2 2" xfId="1802"/>
    <cellStyle name="Обычный 4 5 2 2 2 2" xfId="1803"/>
    <cellStyle name="Обычный 4 5 2 2 2 2 2" xfId="5906"/>
    <cellStyle name="Обычный 4 5 2 2 2 2 2 2" xfId="15858"/>
    <cellStyle name="Обычный 4 5 2 2 2 2 2 2 2" xfId="45713"/>
    <cellStyle name="Обычный 4 5 2 2 2 2 2 3" xfId="25808"/>
    <cellStyle name="Обычный 4 5 2 2 2 2 2 3 2" xfId="55663"/>
    <cellStyle name="Обычный 4 5 2 2 2 2 2 4" xfId="35763"/>
    <cellStyle name="Обычный 4 5 2 2 2 2 3" xfId="8446"/>
    <cellStyle name="Обычный 4 5 2 2 2 2 3 2" xfId="18396"/>
    <cellStyle name="Обычный 4 5 2 2 2 2 3 2 2" xfId="48251"/>
    <cellStyle name="Обычный 4 5 2 2 2 2 3 3" xfId="28346"/>
    <cellStyle name="Обычный 4 5 2 2 2 2 3 3 2" xfId="58201"/>
    <cellStyle name="Обычный 4 5 2 2 2 2 3 4" xfId="38301"/>
    <cellStyle name="Обычный 4 5 2 2 2 2 4" xfId="11760"/>
    <cellStyle name="Обычный 4 5 2 2 2 2 4 2" xfId="41615"/>
    <cellStyle name="Обычный 4 5 2 2 2 2 5" xfId="21710"/>
    <cellStyle name="Обычный 4 5 2 2 2 2 5 2" xfId="51565"/>
    <cellStyle name="Обычный 4 5 2 2 2 2 6" xfId="31665"/>
    <cellStyle name="Обычный 4 5 2 2 2 3" xfId="4725"/>
    <cellStyle name="Обычный 4 5 2 2 2 3 2" xfId="14677"/>
    <cellStyle name="Обычный 4 5 2 2 2 3 2 2" xfId="44532"/>
    <cellStyle name="Обычный 4 5 2 2 2 3 3" xfId="24627"/>
    <cellStyle name="Обычный 4 5 2 2 2 3 3 2" xfId="54482"/>
    <cellStyle name="Обычный 4 5 2 2 2 3 4" xfId="34582"/>
    <cellStyle name="Обычный 4 5 2 2 2 4" xfId="8445"/>
    <cellStyle name="Обычный 4 5 2 2 2 4 2" xfId="18395"/>
    <cellStyle name="Обычный 4 5 2 2 2 4 2 2" xfId="48250"/>
    <cellStyle name="Обычный 4 5 2 2 2 4 3" xfId="28345"/>
    <cellStyle name="Обычный 4 5 2 2 2 4 3 2" xfId="58200"/>
    <cellStyle name="Обычный 4 5 2 2 2 4 4" xfId="38300"/>
    <cellStyle name="Обычный 4 5 2 2 2 5" xfId="11759"/>
    <cellStyle name="Обычный 4 5 2 2 2 5 2" xfId="41614"/>
    <cellStyle name="Обычный 4 5 2 2 2 6" xfId="21709"/>
    <cellStyle name="Обычный 4 5 2 2 2 6 2" xfId="51564"/>
    <cellStyle name="Обычный 4 5 2 2 2 7" xfId="31664"/>
    <cellStyle name="Обычный 4 5 2 2 3" xfId="1804"/>
    <cellStyle name="Обычный 4 5 2 2 3 2" xfId="5907"/>
    <cellStyle name="Обычный 4 5 2 2 3 2 2" xfId="15859"/>
    <cellStyle name="Обычный 4 5 2 2 3 2 2 2" xfId="45714"/>
    <cellStyle name="Обычный 4 5 2 2 3 2 3" xfId="25809"/>
    <cellStyle name="Обычный 4 5 2 2 3 2 3 2" xfId="55664"/>
    <cellStyle name="Обычный 4 5 2 2 3 2 4" xfId="35764"/>
    <cellStyle name="Обычный 4 5 2 2 3 3" xfId="8447"/>
    <cellStyle name="Обычный 4 5 2 2 3 3 2" xfId="18397"/>
    <cellStyle name="Обычный 4 5 2 2 3 3 2 2" xfId="48252"/>
    <cellStyle name="Обычный 4 5 2 2 3 3 3" xfId="28347"/>
    <cellStyle name="Обычный 4 5 2 2 3 3 3 2" xfId="58202"/>
    <cellStyle name="Обычный 4 5 2 2 3 3 4" xfId="38302"/>
    <cellStyle name="Обычный 4 5 2 2 3 4" xfId="11761"/>
    <cellStyle name="Обычный 4 5 2 2 3 4 2" xfId="41616"/>
    <cellStyle name="Обычный 4 5 2 2 3 5" xfId="21711"/>
    <cellStyle name="Обычный 4 5 2 2 3 5 2" xfId="51566"/>
    <cellStyle name="Обычный 4 5 2 2 3 6" xfId="31666"/>
    <cellStyle name="Обычный 4 5 2 2 4" xfId="3902"/>
    <cellStyle name="Обычный 4 5 2 2 4 2" xfId="13854"/>
    <cellStyle name="Обычный 4 5 2 2 4 2 2" xfId="43709"/>
    <cellStyle name="Обычный 4 5 2 2 4 3" xfId="23804"/>
    <cellStyle name="Обычный 4 5 2 2 4 3 2" xfId="53659"/>
    <cellStyle name="Обычный 4 5 2 2 4 4" xfId="33759"/>
    <cellStyle name="Обычный 4 5 2 2 5" xfId="8444"/>
    <cellStyle name="Обычный 4 5 2 2 5 2" xfId="18394"/>
    <cellStyle name="Обычный 4 5 2 2 5 2 2" xfId="48249"/>
    <cellStyle name="Обычный 4 5 2 2 5 3" xfId="28344"/>
    <cellStyle name="Обычный 4 5 2 2 5 3 2" xfId="58199"/>
    <cellStyle name="Обычный 4 5 2 2 5 4" xfId="38299"/>
    <cellStyle name="Обычный 4 5 2 2 6" xfId="11758"/>
    <cellStyle name="Обычный 4 5 2 2 6 2" xfId="41613"/>
    <cellStyle name="Обычный 4 5 2 2 7" xfId="21708"/>
    <cellStyle name="Обычный 4 5 2 2 7 2" xfId="51563"/>
    <cellStyle name="Обычный 4 5 2 2 8" xfId="31663"/>
    <cellStyle name="Обычный 4 5 2 3" xfId="1805"/>
    <cellStyle name="Обычный 4 5 2 3 2" xfId="1806"/>
    <cellStyle name="Обычный 4 5 2 3 2 2" xfId="5908"/>
    <cellStyle name="Обычный 4 5 2 3 2 2 2" xfId="15860"/>
    <cellStyle name="Обычный 4 5 2 3 2 2 2 2" xfId="45715"/>
    <cellStyle name="Обычный 4 5 2 3 2 2 3" xfId="25810"/>
    <cellStyle name="Обычный 4 5 2 3 2 2 3 2" xfId="55665"/>
    <cellStyle name="Обычный 4 5 2 3 2 2 4" xfId="35765"/>
    <cellStyle name="Обычный 4 5 2 3 2 3" xfId="8449"/>
    <cellStyle name="Обычный 4 5 2 3 2 3 2" xfId="18399"/>
    <cellStyle name="Обычный 4 5 2 3 2 3 2 2" xfId="48254"/>
    <cellStyle name="Обычный 4 5 2 3 2 3 3" xfId="28349"/>
    <cellStyle name="Обычный 4 5 2 3 2 3 3 2" xfId="58204"/>
    <cellStyle name="Обычный 4 5 2 3 2 3 4" xfId="38304"/>
    <cellStyle name="Обычный 4 5 2 3 2 4" xfId="11763"/>
    <cellStyle name="Обычный 4 5 2 3 2 4 2" xfId="41618"/>
    <cellStyle name="Обычный 4 5 2 3 2 5" xfId="21713"/>
    <cellStyle name="Обычный 4 5 2 3 2 5 2" xfId="51568"/>
    <cellStyle name="Обычный 4 5 2 3 2 6" xfId="31668"/>
    <cellStyle name="Обычный 4 5 2 3 3" xfId="4408"/>
    <cellStyle name="Обычный 4 5 2 3 3 2" xfId="14360"/>
    <cellStyle name="Обычный 4 5 2 3 3 2 2" xfId="44215"/>
    <cellStyle name="Обычный 4 5 2 3 3 3" xfId="24310"/>
    <cellStyle name="Обычный 4 5 2 3 3 3 2" xfId="54165"/>
    <cellStyle name="Обычный 4 5 2 3 3 4" xfId="34265"/>
    <cellStyle name="Обычный 4 5 2 3 4" xfId="8448"/>
    <cellStyle name="Обычный 4 5 2 3 4 2" xfId="18398"/>
    <cellStyle name="Обычный 4 5 2 3 4 2 2" xfId="48253"/>
    <cellStyle name="Обычный 4 5 2 3 4 3" xfId="28348"/>
    <cellStyle name="Обычный 4 5 2 3 4 3 2" xfId="58203"/>
    <cellStyle name="Обычный 4 5 2 3 4 4" xfId="38303"/>
    <cellStyle name="Обычный 4 5 2 3 5" xfId="11762"/>
    <cellStyle name="Обычный 4 5 2 3 5 2" xfId="41617"/>
    <cellStyle name="Обычный 4 5 2 3 6" xfId="21712"/>
    <cellStyle name="Обычный 4 5 2 3 6 2" xfId="51567"/>
    <cellStyle name="Обычный 4 5 2 3 7" xfId="31667"/>
    <cellStyle name="Обычный 4 5 2 4" xfId="1807"/>
    <cellStyle name="Обычный 4 5 2 4 2" xfId="5909"/>
    <cellStyle name="Обычный 4 5 2 4 2 2" xfId="15861"/>
    <cellStyle name="Обычный 4 5 2 4 2 2 2" xfId="45716"/>
    <cellStyle name="Обычный 4 5 2 4 2 3" xfId="25811"/>
    <cellStyle name="Обычный 4 5 2 4 2 3 2" xfId="55666"/>
    <cellStyle name="Обычный 4 5 2 4 2 4" xfId="35766"/>
    <cellStyle name="Обычный 4 5 2 4 3" xfId="8450"/>
    <cellStyle name="Обычный 4 5 2 4 3 2" xfId="18400"/>
    <cellStyle name="Обычный 4 5 2 4 3 2 2" xfId="48255"/>
    <cellStyle name="Обычный 4 5 2 4 3 3" xfId="28350"/>
    <cellStyle name="Обычный 4 5 2 4 3 3 2" xfId="58205"/>
    <cellStyle name="Обычный 4 5 2 4 3 4" xfId="38305"/>
    <cellStyle name="Обычный 4 5 2 4 4" xfId="11764"/>
    <cellStyle name="Обычный 4 5 2 4 4 2" xfId="41619"/>
    <cellStyle name="Обычный 4 5 2 4 5" xfId="21714"/>
    <cellStyle name="Обычный 4 5 2 4 5 2" xfId="51569"/>
    <cellStyle name="Обычный 4 5 2 4 6" xfId="31669"/>
    <cellStyle name="Обычный 4 5 2 5" xfId="3585"/>
    <cellStyle name="Обычный 4 5 2 5 2" xfId="13537"/>
    <cellStyle name="Обычный 4 5 2 5 2 2" xfId="43392"/>
    <cellStyle name="Обычный 4 5 2 5 3" xfId="23487"/>
    <cellStyle name="Обычный 4 5 2 5 3 2" xfId="53342"/>
    <cellStyle name="Обычный 4 5 2 5 4" xfId="33442"/>
    <cellStyle name="Обычный 4 5 2 6" xfId="8443"/>
    <cellStyle name="Обычный 4 5 2 6 2" xfId="18393"/>
    <cellStyle name="Обычный 4 5 2 6 2 2" xfId="48248"/>
    <cellStyle name="Обычный 4 5 2 6 3" xfId="28343"/>
    <cellStyle name="Обычный 4 5 2 6 3 2" xfId="58198"/>
    <cellStyle name="Обычный 4 5 2 6 4" xfId="38298"/>
    <cellStyle name="Обычный 4 5 2 7" xfId="11757"/>
    <cellStyle name="Обычный 4 5 2 7 2" xfId="41612"/>
    <cellStyle name="Обычный 4 5 2 8" xfId="21707"/>
    <cellStyle name="Обычный 4 5 2 8 2" xfId="51562"/>
    <cellStyle name="Обычный 4 5 2 9" xfId="31662"/>
    <cellStyle name="Обычный 4 5 3" xfId="1808"/>
    <cellStyle name="Обычный 4 5 3 2" xfId="1809"/>
    <cellStyle name="Обычный 4 5 3 2 2" xfId="1810"/>
    <cellStyle name="Обычный 4 5 3 2 2 2" xfId="1811"/>
    <cellStyle name="Обычный 4 5 3 2 2 2 2" xfId="5910"/>
    <cellStyle name="Обычный 4 5 3 2 2 2 2 2" xfId="15862"/>
    <cellStyle name="Обычный 4 5 3 2 2 2 2 2 2" xfId="45717"/>
    <cellStyle name="Обычный 4 5 3 2 2 2 2 3" xfId="25812"/>
    <cellStyle name="Обычный 4 5 3 2 2 2 2 3 2" xfId="55667"/>
    <cellStyle name="Обычный 4 5 3 2 2 2 2 4" xfId="35767"/>
    <cellStyle name="Обычный 4 5 3 2 2 2 3" xfId="8454"/>
    <cellStyle name="Обычный 4 5 3 2 2 2 3 2" xfId="18404"/>
    <cellStyle name="Обычный 4 5 3 2 2 2 3 2 2" xfId="48259"/>
    <cellStyle name="Обычный 4 5 3 2 2 2 3 3" xfId="28354"/>
    <cellStyle name="Обычный 4 5 3 2 2 2 3 3 2" xfId="58209"/>
    <cellStyle name="Обычный 4 5 3 2 2 2 3 4" xfId="38309"/>
    <cellStyle name="Обычный 4 5 3 2 2 2 4" xfId="11768"/>
    <cellStyle name="Обычный 4 5 3 2 2 2 4 2" xfId="41623"/>
    <cellStyle name="Обычный 4 5 3 2 2 2 5" xfId="21718"/>
    <cellStyle name="Обычный 4 5 3 2 2 2 5 2" xfId="51573"/>
    <cellStyle name="Обычный 4 5 3 2 2 2 6" xfId="31673"/>
    <cellStyle name="Обычный 4 5 3 2 2 3" xfId="4726"/>
    <cellStyle name="Обычный 4 5 3 2 2 3 2" xfId="14678"/>
    <cellStyle name="Обычный 4 5 3 2 2 3 2 2" xfId="44533"/>
    <cellStyle name="Обычный 4 5 3 2 2 3 3" xfId="24628"/>
    <cellStyle name="Обычный 4 5 3 2 2 3 3 2" xfId="54483"/>
    <cellStyle name="Обычный 4 5 3 2 2 3 4" xfId="34583"/>
    <cellStyle name="Обычный 4 5 3 2 2 4" xfId="8453"/>
    <cellStyle name="Обычный 4 5 3 2 2 4 2" xfId="18403"/>
    <cellStyle name="Обычный 4 5 3 2 2 4 2 2" xfId="48258"/>
    <cellStyle name="Обычный 4 5 3 2 2 4 3" xfId="28353"/>
    <cellStyle name="Обычный 4 5 3 2 2 4 3 2" xfId="58208"/>
    <cellStyle name="Обычный 4 5 3 2 2 4 4" xfId="38308"/>
    <cellStyle name="Обычный 4 5 3 2 2 5" xfId="11767"/>
    <cellStyle name="Обычный 4 5 3 2 2 5 2" xfId="41622"/>
    <cellStyle name="Обычный 4 5 3 2 2 6" xfId="21717"/>
    <cellStyle name="Обычный 4 5 3 2 2 6 2" xfId="51572"/>
    <cellStyle name="Обычный 4 5 3 2 2 7" xfId="31672"/>
    <cellStyle name="Обычный 4 5 3 2 3" xfId="1812"/>
    <cellStyle name="Обычный 4 5 3 2 3 2" xfId="5911"/>
    <cellStyle name="Обычный 4 5 3 2 3 2 2" xfId="15863"/>
    <cellStyle name="Обычный 4 5 3 2 3 2 2 2" xfId="45718"/>
    <cellStyle name="Обычный 4 5 3 2 3 2 3" xfId="25813"/>
    <cellStyle name="Обычный 4 5 3 2 3 2 3 2" xfId="55668"/>
    <cellStyle name="Обычный 4 5 3 2 3 2 4" xfId="35768"/>
    <cellStyle name="Обычный 4 5 3 2 3 3" xfId="8455"/>
    <cellStyle name="Обычный 4 5 3 2 3 3 2" xfId="18405"/>
    <cellStyle name="Обычный 4 5 3 2 3 3 2 2" xfId="48260"/>
    <cellStyle name="Обычный 4 5 3 2 3 3 3" xfId="28355"/>
    <cellStyle name="Обычный 4 5 3 2 3 3 3 2" xfId="58210"/>
    <cellStyle name="Обычный 4 5 3 2 3 3 4" xfId="38310"/>
    <cellStyle name="Обычный 4 5 3 2 3 4" xfId="11769"/>
    <cellStyle name="Обычный 4 5 3 2 3 4 2" xfId="41624"/>
    <cellStyle name="Обычный 4 5 3 2 3 5" xfId="21719"/>
    <cellStyle name="Обычный 4 5 3 2 3 5 2" xfId="51574"/>
    <cellStyle name="Обычный 4 5 3 2 3 6" xfId="31674"/>
    <cellStyle name="Обычный 4 5 3 2 4" xfId="3903"/>
    <cellStyle name="Обычный 4 5 3 2 4 2" xfId="13855"/>
    <cellStyle name="Обычный 4 5 3 2 4 2 2" xfId="43710"/>
    <cellStyle name="Обычный 4 5 3 2 4 3" xfId="23805"/>
    <cellStyle name="Обычный 4 5 3 2 4 3 2" xfId="53660"/>
    <cellStyle name="Обычный 4 5 3 2 4 4" xfId="33760"/>
    <cellStyle name="Обычный 4 5 3 2 5" xfId="8452"/>
    <cellStyle name="Обычный 4 5 3 2 5 2" xfId="18402"/>
    <cellStyle name="Обычный 4 5 3 2 5 2 2" xfId="48257"/>
    <cellStyle name="Обычный 4 5 3 2 5 3" xfId="28352"/>
    <cellStyle name="Обычный 4 5 3 2 5 3 2" xfId="58207"/>
    <cellStyle name="Обычный 4 5 3 2 5 4" xfId="38307"/>
    <cellStyle name="Обычный 4 5 3 2 6" xfId="11766"/>
    <cellStyle name="Обычный 4 5 3 2 6 2" xfId="41621"/>
    <cellStyle name="Обычный 4 5 3 2 7" xfId="21716"/>
    <cellStyle name="Обычный 4 5 3 2 7 2" xfId="51571"/>
    <cellStyle name="Обычный 4 5 3 2 8" xfId="31671"/>
    <cellStyle name="Обычный 4 5 3 3" xfId="1813"/>
    <cellStyle name="Обычный 4 5 3 3 2" xfId="1814"/>
    <cellStyle name="Обычный 4 5 3 3 2 2" xfId="5912"/>
    <cellStyle name="Обычный 4 5 3 3 2 2 2" xfId="15864"/>
    <cellStyle name="Обычный 4 5 3 3 2 2 2 2" xfId="45719"/>
    <cellStyle name="Обычный 4 5 3 3 2 2 3" xfId="25814"/>
    <cellStyle name="Обычный 4 5 3 3 2 2 3 2" xfId="55669"/>
    <cellStyle name="Обычный 4 5 3 3 2 2 4" xfId="35769"/>
    <cellStyle name="Обычный 4 5 3 3 2 3" xfId="8457"/>
    <cellStyle name="Обычный 4 5 3 3 2 3 2" xfId="18407"/>
    <cellStyle name="Обычный 4 5 3 3 2 3 2 2" xfId="48262"/>
    <cellStyle name="Обычный 4 5 3 3 2 3 3" xfId="28357"/>
    <cellStyle name="Обычный 4 5 3 3 2 3 3 2" xfId="58212"/>
    <cellStyle name="Обычный 4 5 3 3 2 3 4" xfId="38312"/>
    <cellStyle name="Обычный 4 5 3 3 2 4" xfId="11771"/>
    <cellStyle name="Обычный 4 5 3 3 2 4 2" xfId="41626"/>
    <cellStyle name="Обычный 4 5 3 3 2 5" xfId="21721"/>
    <cellStyle name="Обычный 4 5 3 3 2 5 2" xfId="51576"/>
    <cellStyle name="Обычный 4 5 3 3 2 6" xfId="31676"/>
    <cellStyle name="Обычный 4 5 3 3 3" xfId="4494"/>
    <cellStyle name="Обычный 4 5 3 3 3 2" xfId="14446"/>
    <cellStyle name="Обычный 4 5 3 3 3 2 2" xfId="44301"/>
    <cellStyle name="Обычный 4 5 3 3 3 3" xfId="24396"/>
    <cellStyle name="Обычный 4 5 3 3 3 3 2" xfId="54251"/>
    <cellStyle name="Обычный 4 5 3 3 3 4" xfId="34351"/>
    <cellStyle name="Обычный 4 5 3 3 4" xfId="8456"/>
    <cellStyle name="Обычный 4 5 3 3 4 2" xfId="18406"/>
    <cellStyle name="Обычный 4 5 3 3 4 2 2" xfId="48261"/>
    <cellStyle name="Обычный 4 5 3 3 4 3" xfId="28356"/>
    <cellStyle name="Обычный 4 5 3 3 4 3 2" xfId="58211"/>
    <cellStyle name="Обычный 4 5 3 3 4 4" xfId="38311"/>
    <cellStyle name="Обычный 4 5 3 3 5" xfId="11770"/>
    <cellStyle name="Обычный 4 5 3 3 5 2" xfId="41625"/>
    <cellStyle name="Обычный 4 5 3 3 6" xfId="21720"/>
    <cellStyle name="Обычный 4 5 3 3 6 2" xfId="51575"/>
    <cellStyle name="Обычный 4 5 3 3 7" xfId="31675"/>
    <cellStyle name="Обычный 4 5 3 4" xfId="1815"/>
    <cellStyle name="Обычный 4 5 3 4 2" xfId="5913"/>
    <cellStyle name="Обычный 4 5 3 4 2 2" xfId="15865"/>
    <cellStyle name="Обычный 4 5 3 4 2 2 2" xfId="45720"/>
    <cellStyle name="Обычный 4 5 3 4 2 3" xfId="25815"/>
    <cellStyle name="Обычный 4 5 3 4 2 3 2" xfId="55670"/>
    <cellStyle name="Обычный 4 5 3 4 2 4" xfId="35770"/>
    <cellStyle name="Обычный 4 5 3 4 3" xfId="8458"/>
    <cellStyle name="Обычный 4 5 3 4 3 2" xfId="18408"/>
    <cellStyle name="Обычный 4 5 3 4 3 2 2" xfId="48263"/>
    <cellStyle name="Обычный 4 5 3 4 3 3" xfId="28358"/>
    <cellStyle name="Обычный 4 5 3 4 3 3 2" xfId="58213"/>
    <cellStyle name="Обычный 4 5 3 4 3 4" xfId="38313"/>
    <cellStyle name="Обычный 4 5 3 4 4" xfId="11772"/>
    <cellStyle name="Обычный 4 5 3 4 4 2" xfId="41627"/>
    <cellStyle name="Обычный 4 5 3 4 5" xfId="21722"/>
    <cellStyle name="Обычный 4 5 3 4 5 2" xfId="51577"/>
    <cellStyle name="Обычный 4 5 3 4 6" xfId="31677"/>
    <cellStyle name="Обычный 4 5 3 5" xfId="3671"/>
    <cellStyle name="Обычный 4 5 3 5 2" xfId="13623"/>
    <cellStyle name="Обычный 4 5 3 5 2 2" xfId="43478"/>
    <cellStyle name="Обычный 4 5 3 5 3" xfId="23573"/>
    <cellStyle name="Обычный 4 5 3 5 3 2" xfId="53428"/>
    <cellStyle name="Обычный 4 5 3 5 4" xfId="33528"/>
    <cellStyle name="Обычный 4 5 3 6" xfId="8451"/>
    <cellStyle name="Обычный 4 5 3 6 2" xfId="18401"/>
    <cellStyle name="Обычный 4 5 3 6 2 2" xfId="48256"/>
    <cellStyle name="Обычный 4 5 3 6 3" xfId="28351"/>
    <cellStyle name="Обычный 4 5 3 6 3 2" xfId="58206"/>
    <cellStyle name="Обычный 4 5 3 6 4" xfId="38306"/>
    <cellStyle name="Обычный 4 5 3 7" xfId="11765"/>
    <cellStyle name="Обычный 4 5 3 7 2" xfId="41620"/>
    <cellStyle name="Обычный 4 5 3 8" xfId="21715"/>
    <cellStyle name="Обычный 4 5 3 8 2" xfId="51570"/>
    <cellStyle name="Обычный 4 5 3 9" xfId="31670"/>
    <cellStyle name="Обычный 4 5 4" xfId="1816"/>
    <cellStyle name="Обычный 4 5 4 2" xfId="1817"/>
    <cellStyle name="Обычный 4 5 4 2 2" xfId="1818"/>
    <cellStyle name="Обычный 4 5 4 2 2 2" xfId="5914"/>
    <cellStyle name="Обычный 4 5 4 2 2 2 2" xfId="15866"/>
    <cellStyle name="Обычный 4 5 4 2 2 2 2 2" xfId="45721"/>
    <cellStyle name="Обычный 4 5 4 2 2 2 3" xfId="25816"/>
    <cellStyle name="Обычный 4 5 4 2 2 2 3 2" xfId="55671"/>
    <cellStyle name="Обычный 4 5 4 2 2 2 4" xfId="35771"/>
    <cellStyle name="Обычный 4 5 4 2 2 3" xfId="8461"/>
    <cellStyle name="Обычный 4 5 4 2 2 3 2" xfId="18411"/>
    <cellStyle name="Обычный 4 5 4 2 2 3 2 2" xfId="48266"/>
    <cellStyle name="Обычный 4 5 4 2 2 3 3" xfId="28361"/>
    <cellStyle name="Обычный 4 5 4 2 2 3 3 2" xfId="58216"/>
    <cellStyle name="Обычный 4 5 4 2 2 3 4" xfId="38316"/>
    <cellStyle name="Обычный 4 5 4 2 2 4" xfId="11775"/>
    <cellStyle name="Обычный 4 5 4 2 2 4 2" xfId="41630"/>
    <cellStyle name="Обычный 4 5 4 2 2 5" xfId="21725"/>
    <cellStyle name="Обычный 4 5 4 2 2 5 2" xfId="51580"/>
    <cellStyle name="Обычный 4 5 4 2 2 6" xfId="31680"/>
    <cellStyle name="Обычный 4 5 4 2 3" xfId="4724"/>
    <cellStyle name="Обычный 4 5 4 2 3 2" xfId="14676"/>
    <cellStyle name="Обычный 4 5 4 2 3 2 2" xfId="44531"/>
    <cellStyle name="Обычный 4 5 4 2 3 3" xfId="24626"/>
    <cellStyle name="Обычный 4 5 4 2 3 3 2" xfId="54481"/>
    <cellStyle name="Обычный 4 5 4 2 3 4" xfId="34581"/>
    <cellStyle name="Обычный 4 5 4 2 4" xfId="8460"/>
    <cellStyle name="Обычный 4 5 4 2 4 2" xfId="18410"/>
    <cellStyle name="Обычный 4 5 4 2 4 2 2" xfId="48265"/>
    <cellStyle name="Обычный 4 5 4 2 4 3" xfId="28360"/>
    <cellStyle name="Обычный 4 5 4 2 4 3 2" xfId="58215"/>
    <cellStyle name="Обычный 4 5 4 2 4 4" xfId="38315"/>
    <cellStyle name="Обычный 4 5 4 2 5" xfId="11774"/>
    <cellStyle name="Обычный 4 5 4 2 5 2" xfId="41629"/>
    <cellStyle name="Обычный 4 5 4 2 6" xfId="21724"/>
    <cellStyle name="Обычный 4 5 4 2 6 2" xfId="51579"/>
    <cellStyle name="Обычный 4 5 4 2 7" xfId="31679"/>
    <cellStyle name="Обычный 4 5 4 3" xfId="1819"/>
    <cellStyle name="Обычный 4 5 4 3 2" xfId="5915"/>
    <cellStyle name="Обычный 4 5 4 3 2 2" xfId="15867"/>
    <cellStyle name="Обычный 4 5 4 3 2 2 2" xfId="45722"/>
    <cellStyle name="Обычный 4 5 4 3 2 3" xfId="25817"/>
    <cellStyle name="Обычный 4 5 4 3 2 3 2" xfId="55672"/>
    <cellStyle name="Обычный 4 5 4 3 2 4" xfId="35772"/>
    <cellStyle name="Обычный 4 5 4 3 3" xfId="8462"/>
    <cellStyle name="Обычный 4 5 4 3 3 2" xfId="18412"/>
    <cellStyle name="Обычный 4 5 4 3 3 2 2" xfId="48267"/>
    <cellStyle name="Обычный 4 5 4 3 3 3" xfId="28362"/>
    <cellStyle name="Обычный 4 5 4 3 3 3 2" xfId="58217"/>
    <cellStyle name="Обычный 4 5 4 3 3 4" xfId="38317"/>
    <cellStyle name="Обычный 4 5 4 3 4" xfId="11776"/>
    <cellStyle name="Обычный 4 5 4 3 4 2" xfId="41631"/>
    <cellStyle name="Обычный 4 5 4 3 5" xfId="21726"/>
    <cellStyle name="Обычный 4 5 4 3 5 2" xfId="51581"/>
    <cellStyle name="Обычный 4 5 4 3 6" xfId="31681"/>
    <cellStyle name="Обычный 4 5 4 4" xfId="3901"/>
    <cellStyle name="Обычный 4 5 4 4 2" xfId="13853"/>
    <cellStyle name="Обычный 4 5 4 4 2 2" xfId="43708"/>
    <cellStyle name="Обычный 4 5 4 4 3" xfId="23803"/>
    <cellStyle name="Обычный 4 5 4 4 3 2" xfId="53658"/>
    <cellStyle name="Обычный 4 5 4 4 4" xfId="33758"/>
    <cellStyle name="Обычный 4 5 4 5" xfId="8459"/>
    <cellStyle name="Обычный 4 5 4 5 2" xfId="18409"/>
    <cellStyle name="Обычный 4 5 4 5 2 2" xfId="48264"/>
    <cellStyle name="Обычный 4 5 4 5 3" xfId="28359"/>
    <cellStyle name="Обычный 4 5 4 5 3 2" xfId="58214"/>
    <cellStyle name="Обычный 4 5 4 5 4" xfId="38314"/>
    <cellStyle name="Обычный 4 5 4 6" xfId="11773"/>
    <cellStyle name="Обычный 4 5 4 6 2" xfId="41628"/>
    <cellStyle name="Обычный 4 5 4 7" xfId="21723"/>
    <cellStyle name="Обычный 4 5 4 7 2" xfId="51578"/>
    <cellStyle name="Обычный 4 5 4 8" xfId="31678"/>
    <cellStyle name="Обычный 4 5 5" xfId="1820"/>
    <cellStyle name="Обычный 4 5 5 2" xfId="1821"/>
    <cellStyle name="Обычный 4 5 5 2 2" xfId="1822"/>
    <cellStyle name="Обычный 4 5 5 2 2 2" xfId="5916"/>
    <cellStyle name="Обычный 4 5 5 2 2 2 2" xfId="15868"/>
    <cellStyle name="Обычный 4 5 5 2 2 2 2 2" xfId="45723"/>
    <cellStyle name="Обычный 4 5 5 2 2 2 3" xfId="25818"/>
    <cellStyle name="Обычный 4 5 5 2 2 2 3 2" xfId="55673"/>
    <cellStyle name="Обычный 4 5 5 2 2 2 4" xfId="35773"/>
    <cellStyle name="Обычный 4 5 5 2 2 3" xfId="8465"/>
    <cellStyle name="Обычный 4 5 5 2 2 3 2" xfId="18415"/>
    <cellStyle name="Обычный 4 5 5 2 2 3 2 2" xfId="48270"/>
    <cellStyle name="Обычный 4 5 5 2 2 3 3" xfId="28365"/>
    <cellStyle name="Обычный 4 5 5 2 2 3 3 2" xfId="58220"/>
    <cellStyle name="Обычный 4 5 5 2 2 3 4" xfId="38320"/>
    <cellStyle name="Обычный 4 5 5 2 2 4" xfId="11779"/>
    <cellStyle name="Обычный 4 5 5 2 2 4 2" xfId="41634"/>
    <cellStyle name="Обычный 4 5 5 2 2 5" xfId="21729"/>
    <cellStyle name="Обычный 4 5 5 2 2 5 2" xfId="51584"/>
    <cellStyle name="Обычный 4 5 5 2 2 6" xfId="31684"/>
    <cellStyle name="Обычный 4 5 5 2 3" xfId="4928"/>
    <cellStyle name="Обычный 4 5 5 2 3 2" xfId="14880"/>
    <cellStyle name="Обычный 4 5 5 2 3 2 2" xfId="44735"/>
    <cellStyle name="Обычный 4 5 5 2 3 3" xfId="24830"/>
    <cellStyle name="Обычный 4 5 5 2 3 3 2" xfId="54685"/>
    <cellStyle name="Обычный 4 5 5 2 3 4" xfId="34785"/>
    <cellStyle name="Обычный 4 5 5 2 4" xfId="8464"/>
    <cellStyle name="Обычный 4 5 5 2 4 2" xfId="18414"/>
    <cellStyle name="Обычный 4 5 5 2 4 2 2" xfId="48269"/>
    <cellStyle name="Обычный 4 5 5 2 4 3" xfId="28364"/>
    <cellStyle name="Обычный 4 5 5 2 4 3 2" xfId="58219"/>
    <cellStyle name="Обычный 4 5 5 2 4 4" xfId="38319"/>
    <cellStyle name="Обычный 4 5 5 2 5" xfId="11778"/>
    <cellStyle name="Обычный 4 5 5 2 5 2" xfId="41633"/>
    <cellStyle name="Обычный 4 5 5 2 6" xfId="21728"/>
    <cellStyle name="Обычный 4 5 5 2 6 2" xfId="51583"/>
    <cellStyle name="Обычный 4 5 5 2 7" xfId="31683"/>
    <cellStyle name="Обычный 4 5 5 3" xfId="1823"/>
    <cellStyle name="Обычный 4 5 5 3 2" xfId="5917"/>
    <cellStyle name="Обычный 4 5 5 3 2 2" xfId="15869"/>
    <cellStyle name="Обычный 4 5 5 3 2 2 2" xfId="45724"/>
    <cellStyle name="Обычный 4 5 5 3 2 3" xfId="25819"/>
    <cellStyle name="Обычный 4 5 5 3 2 3 2" xfId="55674"/>
    <cellStyle name="Обычный 4 5 5 3 2 4" xfId="35774"/>
    <cellStyle name="Обычный 4 5 5 3 3" xfId="8466"/>
    <cellStyle name="Обычный 4 5 5 3 3 2" xfId="18416"/>
    <cellStyle name="Обычный 4 5 5 3 3 2 2" xfId="48271"/>
    <cellStyle name="Обычный 4 5 5 3 3 3" xfId="28366"/>
    <cellStyle name="Обычный 4 5 5 3 3 3 2" xfId="58221"/>
    <cellStyle name="Обычный 4 5 5 3 3 4" xfId="38321"/>
    <cellStyle name="Обычный 4 5 5 3 4" xfId="11780"/>
    <cellStyle name="Обычный 4 5 5 3 4 2" xfId="41635"/>
    <cellStyle name="Обычный 4 5 5 3 5" xfId="21730"/>
    <cellStyle name="Обычный 4 5 5 3 5 2" xfId="51585"/>
    <cellStyle name="Обычный 4 5 5 3 6" xfId="31685"/>
    <cellStyle name="Обычный 4 5 5 4" xfId="4105"/>
    <cellStyle name="Обычный 4 5 5 4 2" xfId="14057"/>
    <cellStyle name="Обычный 4 5 5 4 2 2" xfId="43912"/>
    <cellStyle name="Обычный 4 5 5 4 3" xfId="24007"/>
    <cellStyle name="Обычный 4 5 5 4 3 2" xfId="53862"/>
    <cellStyle name="Обычный 4 5 5 4 4" xfId="33962"/>
    <cellStyle name="Обычный 4 5 5 5" xfId="8463"/>
    <cellStyle name="Обычный 4 5 5 5 2" xfId="18413"/>
    <cellStyle name="Обычный 4 5 5 5 2 2" xfId="48268"/>
    <cellStyle name="Обычный 4 5 5 5 3" xfId="28363"/>
    <cellStyle name="Обычный 4 5 5 5 3 2" xfId="58218"/>
    <cellStyle name="Обычный 4 5 5 5 4" xfId="38318"/>
    <cellStyle name="Обычный 4 5 5 6" xfId="11777"/>
    <cellStyle name="Обычный 4 5 5 6 2" xfId="41632"/>
    <cellStyle name="Обычный 4 5 5 7" xfId="21727"/>
    <cellStyle name="Обычный 4 5 5 7 2" xfId="51582"/>
    <cellStyle name="Обычный 4 5 5 8" xfId="31682"/>
    <cellStyle name="Обычный 4 5 6" xfId="1824"/>
    <cellStyle name="Обычный 4 5 6 2" xfId="1825"/>
    <cellStyle name="Обычный 4 5 6 2 2" xfId="1826"/>
    <cellStyle name="Обычный 4 5 6 2 2 2" xfId="5918"/>
    <cellStyle name="Обычный 4 5 6 2 2 2 2" xfId="15870"/>
    <cellStyle name="Обычный 4 5 6 2 2 2 2 2" xfId="45725"/>
    <cellStyle name="Обычный 4 5 6 2 2 2 3" xfId="25820"/>
    <cellStyle name="Обычный 4 5 6 2 2 2 3 2" xfId="55675"/>
    <cellStyle name="Обычный 4 5 6 2 2 2 4" xfId="35775"/>
    <cellStyle name="Обычный 4 5 6 2 2 3" xfId="8469"/>
    <cellStyle name="Обычный 4 5 6 2 2 3 2" xfId="18419"/>
    <cellStyle name="Обычный 4 5 6 2 2 3 2 2" xfId="48274"/>
    <cellStyle name="Обычный 4 5 6 2 2 3 3" xfId="28369"/>
    <cellStyle name="Обычный 4 5 6 2 2 3 3 2" xfId="58224"/>
    <cellStyle name="Обычный 4 5 6 2 2 3 4" xfId="38324"/>
    <cellStyle name="Обычный 4 5 6 2 2 4" xfId="11783"/>
    <cellStyle name="Обычный 4 5 6 2 2 4 2" xfId="41638"/>
    <cellStyle name="Обычный 4 5 6 2 2 5" xfId="21733"/>
    <cellStyle name="Обычный 4 5 6 2 2 5 2" xfId="51588"/>
    <cellStyle name="Обычный 4 5 6 2 2 6" xfId="31688"/>
    <cellStyle name="Обычный 4 5 6 2 3" xfId="5015"/>
    <cellStyle name="Обычный 4 5 6 2 3 2" xfId="14967"/>
    <cellStyle name="Обычный 4 5 6 2 3 2 2" xfId="44822"/>
    <cellStyle name="Обычный 4 5 6 2 3 3" xfId="24917"/>
    <cellStyle name="Обычный 4 5 6 2 3 3 2" xfId="54772"/>
    <cellStyle name="Обычный 4 5 6 2 3 4" xfId="34872"/>
    <cellStyle name="Обычный 4 5 6 2 4" xfId="8468"/>
    <cellStyle name="Обычный 4 5 6 2 4 2" xfId="18418"/>
    <cellStyle name="Обычный 4 5 6 2 4 2 2" xfId="48273"/>
    <cellStyle name="Обычный 4 5 6 2 4 3" xfId="28368"/>
    <cellStyle name="Обычный 4 5 6 2 4 3 2" xfId="58223"/>
    <cellStyle name="Обычный 4 5 6 2 4 4" xfId="38323"/>
    <cellStyle name="Обычный 4 5 6 2 5" xfId="11782"/>
    <cellStyle name="Обычный 4 5 6 2 5 2" xfId="41637"/>
    <cellStyle name="Обычный 4 5 6 2 6" xfId="21732"/>
    <cellStyle name="Обычный 4 5 6 2 6 2" xfId="51587"/>
    <cellStyle name="Обычный 4 5 6 2 7" xfId="31687"/>
    <cellStyle name="Обычный 4 5 6 3" xfId="1827"/>
    <cellStyle name="Обычный 4 5 6 3 2" xfId="5919"/>
    <cellStyle name="Обычный 4 5 6 3 2 2" xfId="15871"/>
    <cellStyle name="Обычный 4 5 6 3 2 2 2" xfId="45726"/>
    <cellStyle name="Обычный 4 5 6 3 2 3" xfId="25821"/>
    <cellStyle name="Обычный 4 5 6 3 2 3 2" xfId="55676"/>
    <cellStyle name="Обычный 4 5 6 3 2 4" xfId="35776"/>
    <cellStyle name="Обычный 4 5 6 3 3" xfId="8470"/>
    <cellStyle name="Обычный 4 5 6 3 3 2" xfId="18420"/>
    <cellStyle name="Обычный 4 5 6 3 3 2 2" xfId="48275"/>
    <cellStyle name="Обычный 4 5 6 3 3 3" xfId="28370"/>
    <cellStyle name="Обычный 4 5 6 3 3 3 2" xfId="58225"/>
    <cellStyle name="Обычный 4 5 6 3 3 4" xfId="38325"/>
    <cellStyle name="Обычный 4 5 6 3 4" xfId="11784"/>
    <cellStyle name="Обычный 4 5 6 3 4 2" xfId="41639"/>
    <cellStyle name="Обычный 4 5 6 3 5" xfId="21734"/>
    <cellStyle name="Обычный 4 5 6 3 5 2" xfId="51589"/>
    <cellStyle name="Обычный 4 5 6 3 6" xfId="31689"/>
    <cellStyle name="Обычный 4 5 6 4" xfId="4192"/>
    <cellStyle name="Обычный 4 5 6 4 2" xfId="14144"/>
    <cellStyle name="Обычный 4 5 6 4 2 2" xfId="43999"/>
    <cellStyle name="Обычный 4 5 6 4 3" xfId="24094"/>
    <cellStyle name="Обычный 4 5 6 4 3 2" xfId="53949"/>
    <cellStyle name="Обычный 4 5 6 4 4" xfId="34049"/>
    <cellStyle name="Обычный 4 5 6 5" xfId="8467"/>
    <cellStyle name="Обычный 4 5 6 5 2" xfId="18417"/>
    <cellStyle name="Обычный 4 5 6 5 2 2" xfId="48272"/>
    <cellStyle name="Обычный 4 5 6 5 3" xfId="28367"/>
    <cellStyle name="Обычный 4 5 6 5 3 2" xfId="58222"/>
    <cellStyle name="Обычный 4 5 6 5 4" xfId="38322"/>
    <cellStyle name="Обычный 4 5 6 6" xfId="11781"/>
    <cellStyle name="Обычный 4 5 6 6 2" xfId="41636"/>
    <cellStyle name="Обычный 4 5 6 7" xfId="21731"/>
    <cellStyle name="Обычный 4 5 6 7 2" xfId="51586"/>
    <cellStyle name="Обычный 4 5 6 8" xfId="31686"/>
    <cellStyle name="Обычный 4 5 7" xfId="1828"/>
    <cellStyle name="Обычный 4 5 7 2" xfId="1829"/>
    <cellStyle name="Обычный 4 5 7 2 2" xfId="5920"/>
    <cellStyle name="Обычный 4 5 7 2 2 2" xfId="15872"/>
    <cellStyle name="Обычный 4 5 7 2 2 2 2" xfId="45727"/>
    <cellStyle name="Обычный 4 5 7 2 2 3" xfId="25822"/>
    <cellStyle name="Обычный 4 5 7 2 2 3 2" xfId="55677"/>
    <cellStyle name="Обычный 4 5 7 2 2 4" xfId="35777"/>
    <cellStyle name="Обычный 4 5 7 2 3" xfId="8472"/>
    <cellStyle name="Обычный 4 5 7 2 3 2" xfId="18422"/>
    <cellStyle name="Обычный 4 5 7 2 3 2 2" xfId="48277"/>
    <cellStyle name="Обычный 4 5 7 2 3 3" xfId="28372"/>
    <cellStyle name="Обычный 4 5 7 2 3 3 2" xfId="58227"/>
    <cellStyle name="Обычный 4 5 7 2 3 4" xfId="38327"/>
    <cellStyle name="Обычный 4 5 7 2 4" xfId="11786"/>
    <cellStyle name="Обычный 4 5 7 2 4 2" xfId="41641"/>
    <cellStyle name="Обычный 4 5 7 2 5" xfId="21736"/>
    <cellStyle name="Обычный 4 5 7 2 5 2" xfId="51591"/>
    <cellStyle name="Обычный 4 5 7 2 6" xfId="31691"/>
    <cellStyle name="Обычный 4 5 7 3" xfId="4278"/>
    <cellStyle name="Обычный 4 5 7 3 2" xfId="14230"/>
    <cellStyle name="Обычный 4 5 7 3 2 2" xfId="44085"/>
    <cellStyle name="Обычный 4 5 7 3 3" xfId="24180"/>
    <cellStyle name="Обычный 4 5 7 3 3 2" xfId="54035"/>
    <cellStyle name="Обычный 4 5 7 3 4" xfId="34135"/>
    <cellStyle name="Обычный 4 5 7 4" xfId="8471"/>
    <cellStyle name="Обычный 4 5 7 4 2" xfId="18421"/>
    <cellStyle name="Обычный 4 5 7 4 2 2" xfId="48276"/>
    <cellStyle name="Обычный 4 5 7 4 3" xfId="28371"/>
    <cellStyle name="Обычный 4 5 7 4 3 2" xfId="58226"/>
    <cellStyle name="Обычный 4 5 7 4 4" xfId="38326"/>
    <cellStyle name="Обычный 4 5 7 5" xfId="11785"/>
    <cellStyle name="Обычный 4 5 7 5 2" xfId="41640"/>
    <cellStyle name="Обычный 4 5 7 6" xfId="21735"/>
    <cellStyle name="Обычный 4 5 7 6 2" xfId="51590"/>
    <cellStyle name="Обычный 4 5 7 7" xfId="31690"/>
    <cellStyle name="Обычный 4 5 8" xfId="1830"/>
    <cellStyle name="Обычный 4 5 8 2" xfId="5921"/>
    <cellStyle name="Обычный 4 5 8 2 2" xfId="15873"/>
    <cellStyle name="Обычный 4 5 8 2 2 2" xfId="45728"/>
    <cellStyle name="Обычный 4 5 8 2 3" xfId="25823"/>
    <cellStyle name="Обычный 4 5 8 2 3 2" xfId="55678"/>
    <cellStyle name="Обычный 4 5 8 2 4" xfId="35778"/>
    <cellStyle name="Обычный 4 5 8 3" xfId="8473"/>
    <cellStyle name="Обычный 4 5 8 3 2" xfId="18423"/>
    <cellStyle name="Обычный 4 5 8 3 2 2" xfId="48278"/>
    <cellStyle name="Обычный 4 5 8 3 3" xfId="28373"/>
    <cellStyle name="Обычный 4 5 8 3 3 2" xfId="58228"/>
    <cellStyle name="Обычный 4 5 8 3 4" xfId="38328"/>
    <cellStyle name="Обычный 4 5 8 4" xfId="11787"/>
    <cellStyle name="Обычный 4 5 8 4 2" xfId="41642"/>
    <cellStyle name="Обычный 4 5 8 5" xfId="21737"/>
    <cellStyle name="Обычный 4 5 8 5 2" xfId="51592"/>
    <cellStyle name="Обычный 4 5 8 6" xfId="31692"/>
    <cellStyle name="Обычный 4 5 9" xfId="3455"/>
    <cellStyle name="Обычный 4 5 9 2" xfId="13407"/>
    <cellStyle name="Обычный 4 5 9 2 2" xfId="43262"/>
    <cellStyle name="Обычный 4 5 9 3" xfId="23357"/>
    <cellStyle name="Обычный 4 5 9 3 2" xfId="53212"/>
    <cellStyle name="Обычный 4 5 9 4" xfId="33312"/>
    <cellStyle name="Обычный 4 6" xfId="1831"/>
    <cellStyle name="Обычный 4 6 10" xfId="8474"/>
    <cellStyle name="Обычный 4 6 10 2" xfId="18424"/>
    <cellStyle name="Обычный 4 6 10 2 2" xfId="48279"/>
    <cellStyle name="Обычный 4 6 10 3" xfId="28374"/>
    <cellStyle name="Обычный 4 6 10 3 2" xfId="58229"/>
    <cellStyle name="Обычный 4 6 10 4" xfId="38329"/>
    <cellStyle name="Обычный 4 6 11" xfId="11788"/>
    <cellStyle name="Обычный 4 6 11 2" xfId="41643"/>
    <cellStyle name="Обычный 4 6 12" xfId="21738"/>
    <cellStyle name="Обычный 4 6 12 2" xfId="51593"/>
    <cellStyle name="Обычный 4 6 13" xfId="31693"/>
    <cellStyle name="Обычный 4 6 2" xfId="1832"/>
    <cellStyle name="Обычный 4 6 2 2" xfId="1833"/>
    <cellStyle name="Обычный 4 6 2 2 2" xfId="1834"/>
    <cellStyle name="Обычный 4 6 2 2 2 2" xfId="1835"/>
    <cellStyle name="Обычный 4 6 2 2 2 2 2" xfId="5922"/>
    <cellStyle name="Обычный 4 6 2 2 2 2 2 2" xfId="15874"/>
    <cellStyle name="Обычный 4 6 2 2 2 2 2 2 2" xfId="45729"/>
    <cellStyle name="Обычный 4 6 2 2 2 2 2 3" xfId="25824"/>
    <cellStyle name="Обычный 4 6 2 2 2 2 2 3 2" xfId="55679"/>
    <cellStyle name="Обычный 4 6 2 2 2 2 2 4" xfId="35779"/>
    <cellStyle name="Обычный 4 6 2 2 2 2 3" xfId="8478"/>
    <cellStyle name="Обычный 4 6 2 2 2 2 3 2" xfId="18428"/>
    <cellStyle name="Обычный 4 6 2 2 2 2 3 2 2" xfId="48283"/>
    <cellStyle name="Обычный 4 6 2 2 2 2 3 3" xfId="28378"/>
    <cellStyle name="Обычный 4 6 2 2 2 2 3 3 2" xfId="58233"/>
    <cellStyle name="Обычный 4 6 2 2 2 2 3 4" xfId="38333"/>
    <cellStyle name="Обычный 4 6 2 2 2 2 4" xfId="11792"/>
    <cellStyle name="Обычный 4 6 2 2 2 2 4 2" xfId="41647"/>
    <cellStyle name="Обычный 4 6 2 2 2 2 5" xfId="21742"/>
    <cellStyle name="Обычный 4 6 2 2 2 2 5 2" xfId="51597"/>
    <cellStyle name="Обычный 4 6 2 2 2 2 6" xfId="31697"/>
    <cellStyle name="Обычный 4 6 2 2 2 3" xfId="4728"/>
    <cellStyle name="Обычный 4 6 2 2 2 3 2" xfId="14680"/>
    <cellStyle name="Обычный 4 6 2 2 2 3 2 2" xfId="44535"/>
    <cellStyle name="Обычный 4 6 2 2 2 3 3" xfId="24630"/>
    <cellStyle name="Обычный 4 6 2 2 2 3 3 2" xfId="54485"/>
    <cellStyle name="Обычный 4 6 2 2 2 3 4" xfId="34585"/>
    <cellStyle name="Обычный 4 6 2 2 2 4" xfId="8477"/>
    <cellStyle name="Обычный 4 6 2 2 2 4 2" xfId="18427"/>
    <cellStyle name="Обычный 4 6 2 2 2 4 2 2" xfId="48282"/>
    <cellStyle name="Обычный 4 6 2 2 2 4 3" xfId="28377"/>
    <cellStyle name="Обычный 4 6 2 2 2 4 3 2" xfId="58232"/>
    <cellStyle name="Обычный 4 6 2 2 2 4 4" xfId="38332"/>
    <cellStyle name="Обычный 4 6 2 2 2 5" xfId="11791"/>
    <cellStyle name="Обычный 4 6 2 2 2 5 2" xfId="41646"/>
    <cellStyle name="Обычный 4 6 2 2 2 6" xfId="21741"/>
    <cellStyle name="Обычный 4 6 2 2 2 6 2" xfId="51596"/>
    <cellStyle name="Обычный 4 6 2 2 2 7" xfId="31696"/>
    <cellStyle name="Обычный 4 6 2 2 3" xfId="1836"/>
    <cellStyle name="Обычный 4 6 2 2 3 2" xfId="5923"/>
    <cellStyle name="Обычный 4 6 2 2 3 2 2" xfId="15875"/>
    <cellStyle name="Обычный 4 6 2 2 3 2 2 2" xfId="45730"/>
    <cellStyle name="Обычный 4 6 2 2 3 2 3" xfId="25825"/>
    <cellStyle name="Обычный 4 6 2 2 3 2 3 2" xfId="55680"/>
    <cellStyle name="Обычный 4 6 2 2 3 2 4" xfId="35780"/>
    <cellStyle name="Обычный 4 6 2 2 3 3" xfId="8479"/>
    <cellStyle name="Обычный 4 6 2 2 3 3 2" xfId="18429"/>
    <cellStyle name="Обычный 4 6 2 2 3 3 2 2" xfId="48284"/>
    <cellStyle name="Обычный 4 6 2 2 3 3 3" xfId="28379"/>
    <cellStyle name="Обычный 4 6 2 2 3 3 3 2" xfId="58234"/>
    <cellStyle name="Обычный 4 6 2 2 3 3 4" xfId="38334"/>
    <cellStyle name="Обычный 4 6 2 2 3 4" xfId="11793"/>
    <cellStyle name="Обычный 4 6 2 2 3 4 2" xfId="41648"/>
    <cellStyle name="Обычный 4 6 2 2 3 5" xfId="21743"/>
    <cellStyle name="Обычный 4 6 2 2 3 5 2" xfId="51598"/>
    <cellStyle name="Обычный 4 6 2 2 3 6" xfId="31698"/>
    <cellStyle name="Обычный 4 6 2 2 4" xfId="3905"/>
    <cellStyle name="Обычный 4 6 2 2 4 2" xfId="13857"/>
    <cellStyle name="Обычный 4 6 2 2 4 2 2" xfId="43712"/>
    <cellStyle name="Обычный 4 6 2 2 4 3" xfId="23807"/>
    <cellStyle name="Обычный 4 6 2 2 4 3 2" xfId="53662"/>
    <cellStyle name="Обычный 4 6 2 2 4 4" xfId="33762"/>
    <cellStyle name="Обычный 4 6 2 2 5" xfId="8476"/>
    <cellStyle name="Обычный 4 6 2 2 5 2" xfId="18426"/>
    <cellStyle name="Обычный 4 6 2 2 5 2 2" xfId="48281"/>
    <cellStyle name="Обычный 4 6 2 2 5 3" xfId="28376"/>
    <cellStyle name="Обычный 4 6 2 2 5 3 2" xfId="58231"/>
    <cellStyle name="Обычный 4 6 2 2 5 4" xfId="38331"/>
    <cellStyle name="Обычный 4 6 2 2 6" xfId="11790"/>
    <cellStyle name="Обычный 4 6 2 2 6 2" xfId="41645"/>
    <cellStyle name="Обычный 4 6 2 2 7" xfId="21740"/>
    <cellStyle name="Обычный 4 6 2 2 7 2" xfId="51595"/>
    <cellStyle name="Обычный 4 6 2 2 8" xfId="31695"/>
    <cellStyle name="Обычный 4 6 2 3" xfId="1837"/>
    <cellStyle name="Обычный 4 6 2 3 2" xfId="1838"/>
    <cellStyle name="Обычный 4 6 2 3 2 2" xfId="5924"/>
    <cellStyle name="Обычный 4 6 2 3 2 2 2" xfId="15876"/>
    <cellStyle name="Обычный 4 6 2 3 2 2 2 2" xfId="45731"/>
    <cellStyle name="Обычный 4 6 2 3 2 2 3" xfId="25826"/>
    <cellStyle name="Обычный 4 6 2 3 2 2 3 2" xfId="55681"/>
    <cellStyle name="Обычный 4 6 2 3 2 2 4" xfId="35781"/>
    <cellStyle name="Обычный 4 6 2 3 2 3" xfId="8481"/>
    <cellStyle name="Обычный 4 6 2 3 2 3 2" xfId="18431"/>
    <cellStyle name="Обычный 4 6 2 3 2 3 2 2" xfId="48286"/>
    <cellStyle name="Обычный 4 6 2 3 2 3 3" xfId="28381"/>
    <cellStyle name="Обычный 4 6 2 3 2 3 3 2" xfId="58236"/>
    <cellStyle name="Обычный 4 6 2 3 2 3 4" xfId="38336"/>
    <cellStyle name="Обычный 4 6 2 3 2 4" xfId="11795"/>
    <cellStyle name="Обычный 4 6 2 3 2 4 2" xfId="41650"/>
    <cellStyle name="Обычный 4 6 2 3 2 5" xfId="21745"/>
    <cellStyle name="Обычный 4 6 2 3 2 5 2" xfId="51600"/>
    <cellStyle name="Обычный 4 6 2 3 2 6" xfId="31700"/>
    <cellStyle name="Обычный 4 6 2 3 3" xfId="4439"/>
    <cellStyle name="Обычный 4 6 2 3 3 2" xfId="14391"/>
    <cellStyle name="Обычный 4 6 2 3 3 2 2" xfId="44246"/>
    <cellStyle name="Обычный 4 6 2 3 3 3" xfId="24341"/>
    <cellStyle name="Обычный 4 6 2 3 3 3 2" xfId="54196"/>
    <cellStyle name="Обычный 4 6 2 3 3 4" xfId="34296"/>
    <cellStyle name="Обычный 4 6 2 3 4" xfId="8480"/>
    <cellStyle name="Обычный 4 6 2 3 4 2" xfId="18430"/>
    <cellStyle name="Обычный 4 6 2 3 4 2 2" xfId="48285"/>
    <cellStyle name="Обычный 4 6 2 3 4 3" xfId="28380"/>
    <cellStyle name="Обычный 4 6 2 3 4 3 2" xfId="58235"/>
    <cellStyle name="Обычный 4 6 2 3 4 4" xfId="38335"/>
    <cellStyle name="Обычный 4 6 2 3 5" xfId="11794"/>
    <cellStyle name="Обычный 4 6 2 3 5 2" xfId="41649"/>
    <cellStyle name="Обычный 4 6 2 3 6" xfId="21744"/>
    <cellStyle name="Обычный 4 6 2 3 6 2" xfId="51599"/>
    <cellStyle name="Обычный 4 6 2 3 7" xfId="31699"/>
    <cellStyle name="Обычный 4 6 2 4" xfId="1839"/>
    <cellStyle name="Обычный 4 6 2 4 2" xfId="5925"/>
    <cellStyle name="Обычный 4 6 2 4 2 2" xfId="15877"/>
    <cellStyle name="Обычный 4 6 2 4 2 2 2" xfId="45732"/>
    <cellStyle name="Обычный 4 6 2 4 2 3" xfId="25827"/>
    <cellStyle name="Обычный 4 6 2 4 2 3 2" xfId="55682"/>
    <cellStyle name="Обычный 4 6 2 4 2 4" xfId="35782"/>
    <cellStyle name="Обычный 4 6 2 4 3" xfId="8482"/>
    <cellStyle name="Обычный 4 6 2 4 3 2" xfId="18432"/>
    <cellStyle name="Обычный 4 6 2 4 3 2 2" xfId="48287"/>
    <cellStyle name="Обычный 4 6 2 4 3 3" xfId="28382"/>
    <cellStyle name="Обычный 4 6 2 4 3 3 2" xfId="58237"/>
    <cellStyle name="Обычный 4 6 2 4 3 4" xfId="38337"/>
    <cellStyle name="Обычный 4 6 2 4 4" xfId="11796"/>
    <cellStyle name="Обычный 4 6 2 4 4 2" xfId="41651"/>
    <cellStyle name="Обычный 4 6 2 4 5" xfId="21746"/>
    <cellStyle name="Обычный 4 6 2 4 5 2" xfId="51601"/>
    <cellStyle name="Обычный 4 6 2 4 6" xfId="31701"/>
    <cellStyle name="Обычный 4 6 2 5" xfId="3616"/>
    <cellStyle name="Обычный 4 6 2 5 2" xfId="13568"/>
    <cellStyle name="Обычный 4 6 2 5 2 2" xfId="43423"/>
    <cellStyle name="Обычный 4 6 2 5 3" xfId="23518"/>
    <cellStyle name="Обычный 4 6 2 5 3 2" xfId="53373"/>
    <cellStyle name="Обычный 4 6 2 5 4" xfId="33473"/>
    <cellStyle name="Обычный 4 6 2 6" xfId="8475"/>
    <cellStyle name="Обычный 4 6 2 6 2" xfId="18425"/>
    <cellStyle name="Обычный 4 6 2 6 2 2" xfId="48280"/>
    <cellStyle name="Обычный 4 6 2 6 3" xfId="28375"/>
    <cellStyle name="Обычный 4 6 2 6 3 2" xfId="58230"/>
    <cellStyle name="Обычный 4 6 2 6 4" xfId="38330"/>
    <cellStyle name="Обычный 4 6 2 7" xfId="11789"/>
    <cellStyle name="Обычный 4 6 2 7 2" xfId="41644"/>
    <cellStyle name="Обычный 4 6 2 8" xfId="21739"/>
    <cellStyle name="Обычный 4 6 2 8 2" xfId="51594"/>
    <cellStyle name="Обычный 4 6 2 9" xfId="31694"/>
    <cellStyle name="Обычный 4 6 3" xfId="1840"/>
    <cellStyle name="Обычный 4 6 3 2" xfId="1841"/>
    <cellStyle name="Обычный 4 6 3 2 2" xfId="1842"/>
    <cellStyle name="Обычный 4 6 3 2 2 2" xfId="1843"/>
    <cellStyle name="Обычный 4 6 3 2 2 2 2" xfId="5926"/>
    <cellStyle name="Обычный 4 6 3 2 2 2 2 2" xfId="15878"/>
    <cellStyle name="Обычный 4 6 3 2 2 2 2 2 2" xfId="45733"/>
    <cellStyle name="Обычный 4 6 3 2 2 2 2 3" xfId="25828"/>
    <cellStyle name="Обычный 4 6 3 2 2 2 2 3 2" xfId="55683"/>
    <cellStyle name="Обычный 4 6 3 2 2 2 2 4" xfId="35783"/>
    <cellStyle name="Обычный 4 6 3 2 2 2 3" xfId="8486"/>
    <cellStyle name="Обычный 4 6 3 2 2 2 3 2" xfId="18436"/>
    <cellStyle name="Обычный 4 6 3 2 2 2 3 2 2" xfId="48291"/>
    <cellStyle name="Обычный 4 6 3 2 2 2 3 3" xfId="28386"/>
    <cellStyle name="Обычный 4 6 3 2 2 2 3 3 2" xfId="58241"/>
    <cellStyle name="Обычный 4 6 3 2 2 2 3 4" xfId="38341"/>
    <cellStyle name="Обычный 4 6 3 2 2 2 4" xfId="11800"/>
    <cellStyle name="Обычный 4 6 3 2 2 2 4 2" xfId="41655"/>
    <cellStyle name="Обычный 4 6 3 2 2 2 5" xfId="21750"/>
    <cellStyle name="Обычный 4 6 3 2 2 2 5 2" xfId="51605"/>
    <cellStyle name="Обычный 4 6 3 2 2 2 6" xfId="31705"/>
    <cellStyle name="Обычный 4 6 3 2 2 3" xfId="4729"/>
    <cellStyle name="Обычный 4 6 3 2 2 3 2" xfId="14681"/>
    <cellStyle name="Обычный 4 6 3 2 2 3 2 2" xfId="44536"/>
    <cellStyle name="Обычный 4 6 3 2 2 3 3" xfId="24631"/>
    <cellStyle name="Обычный 4 6 3 2 2 3 3 2" xfId="54486"/>
    <cellStyle name="Обычный 4 6 3 2 2 3 4" xfId="34586"/>
    <cellStyle name="Обычный 4 6 3 2 2 4" xfId="8485"/>
    <cellStyle name="Обычный 4 6 3 2 2 4 2" xfId="18435"/>
    <cellStyle name="Обычный 4 6 3 2 2 4 2 2" xfId="48290"/>
    <cellStyle name="Обычный 4 6 3 2 2 4 3" xfId="28385"/>
    <cellStyle name="Обычный 4 6 3 2 2 4 3 2" xfId="58240"/>
    <cellStyle name="Обычный 4 6 3 2 2 4 4" xfId="38340"/>
    <cellStyle name="Обычный 4 6 3 2 2 5" xfId="11799"/>
    <cellStyle name="Обычный 4 6 3 2 2 5 2" xfId="41654"/>
    <cellStyle name="Обычный 4 6 3 2 2 6" xfId="21749"/>
    <cellStyle name="Обычный 4 6 3 2 2 6 2" xfId="51604"/>
    <cellStyle name="Обычный 4 6 3 2 2 7" xfId="31704"/>
    <cellStyle name="Обычный 4 6 3 2 3" xfId="1844"/>
    <cellStyle name="Обычный 4 6 3 2 3 2" xfId="5927"/>
    <cellStyle name="Обычный 4 6 3 2 3 2 2" xfId="15879"/>
    <cellStyle name="Обычный 4 6 3 2 3 2 2 2" xfId="45734"/>
    <cellStyle name="Обычный 4 6 3 2 3 2 3" xfId="25829"/>
    <cellStyle name="Обычный 4 6 3 2 3 2 3 2" xfId="55684"/>
    <cellStyle name="Обычный 4 6 3 2 3 2 4" xfId="35784"/>
    <cellStyle name="Обычный 4 6 3 2 3 3" xfId="8487"/>
    <cellStyle name="Обычный 4 6 3 2 3 3 2" xfId="18437"/>
    <cellStyle name="Обычный 4 6 3 2 3 3 2 2" xfId="48292"/>
    <cellStyle name="Обычный 4 6 3 2 3 3 3" xfId="28387"/>
    <cellStyle name="Обычный 4 6 3 2 3 3 3 2" xfId="58242"/>
    <cellStyle name="Обычный 4 6 3 2 3 3 4" xfId="38342"/>
    <cellStyle name="Обычный 4 6 3 2 3 4" xfId="11801"/>
    <cellStyle name="Обычный 4 6 3 2 3 4 2" xfId="41656"/>
    <cellStyle name="Обычный 4 6 3 2 3 5" xfId="21751"/>
    <cellStyle name="Обычный 4 6 3 2 3 5 2" xfId="51606"/>
    <cellStyle name="Обычный 4 6 3 2 3 6" xfId="31706"/>
    <cellStyle name="Обычный 4 6 3 2 4" xfId="3906"/>
    <cellStyle name="Обычный 4 6 3 2 4 2" xfId="13858"/>
    <cellStyle name="Обычный 4 6 3 2 4 2 2" xfId="43713"/>
    <cellStyle name="Обычный 4 6 3 2 4 3" xfId="23808"/>
    <cellStyle name="Обычный 4 6 3 2 4 3 2" xfId="53663"/>
    <cellStyle name="Обычный 4 6 3 2 4 4" xfId="33763"/>
    <cellStyle name="Обычный 4 6 3 2 5" xfId="8484"/>
    <cellStyle name="Обычный 4 6 3 2 5 2" xfId="18434"/>
    <cellStyle name="Обычный 4 6 3 2 5 2 2" xfId="48289"/>
    <cellStyle name="Обычный 4 6 3 2 5 3" xfId="28384"/>
    <cellStyle name="Обычный 4 6 3 2 5 3 2" xfId="58239"/>
    <cellStyle name="Обычный 4 6 3 2 5 4" xfId="38339"/>
    <cellStyle name="Обычный 4 6 3 2 6" xfId="11798"/>
    <cellStyle name="Обычный 4 6 3 2 6 2" xfId="41653"/>
    <cellStyle name="Обычный 4 6 3 2 7" xfId="21748"/>
    <cellStyle name="Обычный 4 6 3 2 7 2" xfId="51603"/>
    <cellStyle name="Обычный 4 6 3 2 8" xfId="31703"/>
    <cellStyle name="Обычный 4 6 3 3" xfId="1845"/>
    <cellStyle name="Обычный 4 6 3 3 2" xfId="1846"/>
    <cellStyle name="Обычный 4 6 3 3 2 2" xfId="5928"/>
    <cellStyle name="Обычный 4 6 3 3 2 2 2" xfId="15880"/>
    <cellStyle name="Обычный 4 6 3 3 2 2 2 2" xfId="45735"/>
    <cellStyle name="Обычный 4 6 3 3 2 2 3" xfId="25830"/>
    <cellStyle name="Обычный 4 6 3 3 2 2 3 2" xfId="55685"/>
    <cellStyle name="Обычный 4 6 3 3 2 2 4" xfId="35785"/>
    <cellStyle name="Обычный 4 6 3 3 2 3" xfId="8489"/>
    <cellStyle name="Обычный 4 6 3 3 2 3 2" xfId="18439"/>
    <cellStyle name="Обычный 4 6 3 3 2 3 2 2" xfId="48294"/>
    <cellStyle name="Обычный 4 6 3 3 2 3 3" xfId="28389"/>
    <cellStyle name="Обычный 4 6 3 3 2 3 3 2" xfId="58244"/>
    <cellStyle name="Обычный 4 6 3 3 2 3 4" xfId="38344"/>
    <cellStyle name="Обычный 4 6 3 3 2 4" xfId="11803"/>
    <cellStyle name="Обычный 4 6 3 3 2 4 2" xfId="41658"/>
    <cellStyle name="Обычный 4 6 3 3 2 5" xfId="21753"/>
    <cellStyle name="Обычный 4 6 3 3 2 5 2" xfId="51608"/>
    <cellStyle name="Обычный 4 6 3 3 2 6" xfId="31708"/>
    <cellStyle name="Обычный 4 6 3 3 3" xfId="4526"/>
    <cellStyle name="Обычный 4 6 3 3 3 2" xfId="14478"/>
    <cellStyle name="Обычный 4 6 3 3 3 2 2" xfId="44333"/>
    <cellStyle name="Обычный 4 6 3 3 3 3" xfId="24428"/>
    <cellStyle name="Обычный 4 6 3 3 3 3 2" xfId="54283"/>
    <cellStyle name="Обычный 4 6 3 3 3 4" xfId="34383"/>
    <cellStyle name="Обычный 4 6 3 3 4" xfId="8488"/>
    <cellStyle name="Обычный 4 6 3 3 4 2" xfId="18438"/>
    <cellStyle name="Обычный 4 6 3 3 4 2 2" xfId="48293"/>
    <cellStyle name="Обычный 4 6 3 3 4 3" xfId="28388"/>
    <cellStyle name="Обычный 4 6 3 3 4 3 2" xfId="58243"/>
    <cellStyle name="Обычный 4 6 3 3 4 4" xfId="38343"/>
    <cellStyle name="Обычный 4 6 3 3 5" xfId="11802"/>
    <cellStyle name="Обычный 4 6 3 3 5 2" xfId="41657"/>
    <cellStyle name="Обычный 4 6 3 3 6" xfId="21752"/>
    <cellStyle name="Обычный 4 6 3 3 6 2" xfId="51607"/>
    <cellStyle name="Обычный 4 6 3 3 7" xfId="31707"/>
    <cellStyle name="Обычный 4 6 3 4" xfId="1847"/>
    <cellStyle name="Обычный 4 6 3 4 2" xfId="5929"/>
    <cellStyle name="Обычный 4 6 3 4 2 2" xfId="15881"/>
    <cellStyle name="Обычный 4 6 3 4 2 2 2" xfId="45736"/>
    <cellStyle name="Обычный 4 6 3 4 2 3" xfId="25831"/>
    <cellStyle name="Обычный 4 6 3 4 2 3 2" xfId="55686"/>
    <cellStyle name="Обычный 4 6 3 4 2 4" xfId="35786"/>
    <cellStyle name="Обычный 4 6 3 4 3" xfId="8490"/>
    <cellStyle name="Обычный 4 6 3 4 3 2" xfId="18440"/>
    <cellStyle name="Обычный 4 6 3 4 3 2 2" xfId="48295"/>
    <cellStyle name="Обычный 4 6 3 4 3 3" xfId="28390"/>
    <cellStyle name="Обычный 4 6 3 4 3 3 2" xfId="58245"/>
    <cellStyle name="Обычный 4 6 3 4 3 4" xfId="38345"/>
    <cellStyle name="Обычный 4 6 3 4 4" xfId="11804"/>
    <cellStyle name="Обычный 4 6 3 4 4 2" xfId="41659"/>
    <cellStyle name="Обычный 4 6 3 4 5" xfId="21754"/>
    <cellStyle name="Обычный 4 6 3 4 5 2" xfId="51609"/>
    <cellStyle name="Обычный 4 6 3 4 6" xfId="31709"/>
    <cellStyle name="Обычный 4 6 3 5" xfId="3703"/>
    <cellStyle name="Обычный 4 6 3 5 2" xfId="13655"/>
    <cellStyle name="Обычный 4 6 3 5 2 2" xfId="43510"/>
    <cellStyle name="Обычный 4 6 3 5 3" xfId="23605"/>
    <cellStyle name="Обычный 4 6 3 5 3 2" xfId="53460"/>
    <cellStyle name="Обычный 4 6 3 5 4" xfId="33560"/>
    <cellStyle name="Обычный 4 6 3 6" xfId="8483"/>
    <cellStyle name="Обычный 4 6 3 6 2" xfId="18433"/>
    <cellStyle name="Обычный 4 6 3 6 2 2" xfId="48288"/>
    <cellStyle name="Обычный 4 6 3 6 3" xfId="28383"/>
    <cellStyle name="Обычный 4 6 3 6 3 2" xfId="58238"/>
    <cellStyle name="Обычный 4 6 3 6 4" xfId="38338"/>
    <cellStyle name="Обычный 4 6 3 7" xfId="11797"/>
    <cellStyle name="Обычный 4 6 3 7 2" xfId="41652"/>
    <cellStyle name="Обычный 4 6 3 8" xfId="21747"/>
    <cellStyle name="Обычный 4 6 3 8 2" xfId="51602"/>
    <cellStyle name="Обычный 4 6 3 9" xfId="31702"/>
    <cellStyle name="Обычный 4 6 4" xfId="1848"/>
    <cellStyle name="Обычный 4 6 4 2" xfId="1849"/>
    <cellStyle name="Обычный 4 6 4 2 2" xfId="1850"/>
    <cellStyle name="Обычный 4 6 4 2 2 2" xfId="5930"/>
    <cellStyle name="Обычный 4 6 4 2 2 2 2" xfId="15882"/>
    <cellStyle name="Обычный 4 6 4 2 2 2 2 2" xfId="45737"/>
    <cellStyle name="Обычный 4 6 4 2 2 2 3" xfId="25832"/>
    <cellStyle name="Обычный 4 6 4 2 2 2 3 2" xfId="55687"/>
    <cellStyle name="Обычный 4 6 4 2 2 2 4" xfId="35787"/>
    <cellStyle name="Обычный 4 6 4 2 2 3" xfId="8493"/>
    <cellStyle name="Обычный 4 6 4 2 2 3 2" xfId="18443"/>
    <cellStyle name="Обычный 4 6 4 2 2 3 2 2" xfId="48298"/>
    <cellStyle name="Обычный 4 6 4 2 2 3 3" xfId="28393"/>
    <cellStyle name="Обычный 4 6 4 2 2 3 3 2" xfId="58248"/>
    <cellStyle name="Обычный 4 6 4 2 2 3 4" xfId="38348"/>
    <cellStyle name="Обычный 4 6 4 2 2 4" xfId="11807"/>
    <cellStyle name="Обычный 4 6 4 2 2 4 2" xfId="41662"/>
    <cellStyle name="Обычный 4 6 4 2 2 5" xfId="21757"/>
    <cellStyle name="Обычный 4 6 4 2 2 5 2" xfId="51612"/>
    <cellStyle name="Обычный 4 6 4 2 2 6" xfId="31712"/>
    <cellStyle name="Обычный 4 6 4 2 3" xfId="4727"/>
    <cellStyle name="Обычный 4 6 4 2 3 2" xfId="14679"/>
    <cellStyle name="Обычный 4 6 4 2 3 2 2" xfId="44534"/>
    <cellStyle name="Обычный 4 6 4 2 3 3" xfId="24629"/>
    <cellStyle name="Обычный 4 6 4 2 3 3 2" xfId="54484"/>
    <cellStyle name="Обычный 4 6 4 2 3 4" xfId="34584"/>
    <cellStyle name="Обычный 4 6 4 2 4" xfId="8492"/>
    <cellStyle name="Обычный 4 6 4 2 4 2" xfId="18442"/>
    <cellStyle name="Обычный 4 6 4 2 4 2 2" xfId="48297"/>
    <cellStyle name="Обычный 4 6 4 2 4 3" xfId="28392"/>
    <cellStyle name="Обычный 4 6 4 2 4 3 2" xfId="58247"/>
    <cellStyle name="Обычный 4 6 4 2 4 4" xfId="38347"/>
    <cellStyle name="Обычный 4 6 4 2 5" xfId="11806"/>
    <cellStyle name="Обычный 4 6 4 2 5 2" xfId="41661"/>
    <cellStyle name="Обычный 4 6 4 2 6" xfId="21756"/>
    <cellStyle name="Обычный 4 6 4 2 6 2" xfId="51611"/>
    <cellStyle name="Обычный 4 6 4 2 7" xfId="31711"/>
    <cellStyle name="Обычный 4 6 4 3" xfId="1851"/>
    <cellStyle name="Обычный 4 6 4 3 2" xfId="5931"/>
    <cellStyle name="Обычный 4 6 4 3 2 2" xfId="15883"/>
    <cellStyle name="Обычный 4 6 4 3 2 2 2" xfId="45738"/>
    <cellStyle name="Обычный 4 6 4 3 2 3" xfId="25833"/>
    <cellStyle name="Обычный 4 6 4 3 2 3 2" xfId="55688"/>
    <cellStyle name="Обычный 4 6 4 3 2 4" xfId="35788"/>
    <cellStyle name="Обычный 4 6 4 3 3" xfId="8494"/>
    <cellStyle name="Обычный 4 6 4 3 3 2" xfId="18444"/>
    <cellStyle name="Обычный 4 6 4 3 3 2 2" xfId="48299"/>
    <cellStyle name="Обычный 4 6 4 3 3 3" xfId="28394"/>
    <cellStyle name="Обычный 4 6 4 3 3 3 2" xfId="58249"/>
    <cellStyle name="Обычный 4 6 4 3 3 4" xfId="38349"/>
    <cellStyle name="Обычный 4 6 4 3 4" xfId="11808"/>
    <cellStyle name="Обычный 4 6 4 3 4 2" xfId="41663"/>
    <cellStyle name="Обычный 4 6 4 3 5" xfId="21758"/>
    <cellStyle name="Обычный 4 6 4 3 5 2" xfId="51613"/>
    <cellStyle name="Обычный 4 6 4 3 6" xfId="31713"/>
    <cellStyle name="Обычный 4 6 4 4" xfId="3904"/>
    <cellStyle name="Обычный 4 6 4 4 2" xfId="13856"/>
    <cellStyle name="Обычный 4 6 4 4 2 2" xfId="43711"/>
    <cellStyle name="Обычный 4 6 4 4 3" xfId="23806"/>
    <cellStyle name="Обычный 4 6 4 4 3 2" xfId="53661"/>
    <cellStyle name="Обычный 4 6 4 4 4" xfId="33761"/>
    <cellStyle name="Обычный 4 6 4 5" xfId="8491"/>
    <cellStyle name="Обычный 4 6 4 5 2" xfId="18441"/>
    <cellStyle name="Обычный 4 6 4 5 2 2" xfId="48296"/>
    <cellStyle name="Обычный 4 6 4 5 3" xfId="28391"/>
    <cellStyle name="Обычный 4 6 4 5 3 2" xfId="58246"/>
    <cellStyle name="Обычный 4 6 4 5 4" xfId="38346"/>
    <cellStyle name="Обычный 4 6 4 6" xfId="11805"/>
    <cellStyle name="Обычный 4 6 4 6 2" xfId="41660"/>
    <cellStyle name="Обычный 4 6 4 7" xfId="21755"/>
    <cellStyle name="Обычный 4 6 4 7 2" xfId="51610"/>
    <cellStyle name="Обычный 4 6 4 8" xfId="31710"/>
    <cellStyle name="Обычный 4 6 5" xfId="1852"/>
    <cellStyle name="Обычный 4 6 5 2" xfId="1853"/>
    <cellStyle name="Обычный 4 6 5 2 2" xfId="1854"/>
    <cellStyle name="Обычный 4 6 5 2 2 2" xfId="5932"/>
    <cellStyle name="Обычный 4 6 5 2 2 2 2" xfId="15884"/>
    <cellStyle name="Обычный 4 6 5 2 2 2 2 2" xfId="45739"/>
    <cellStyle name="Обычный 4 6 5 2 2 2 3" xfId="25834"/>
    <cellStyle name="Обычный 4 6 5 2 2 2 3 2" xfId="55689"/>
    <cellStyle name="Обычный 4 6 5 2 2 2 4" xfId="35789"/>
    <cellStyle name="Обычный 4 6 5 2 2 3" xfId="8497"/>
    <cellStyle name="Обычный 4 6 5 2 2 3 2" xfId="18447"/>
    <cellStyle name="Обычный 4 6 5 2 2 3 2 2" xfId="48302"/>
    <cellStyle name="Обычный 4 6 5 2 2 3 3" xfId="28397"/>
    <cellStyle name="Обычный 4 6 5 2 2 3 3 2" xfId="58252"/>
    <cellStyle name="Обычный 4 6 5 2 2 3 4" xfId="38352"/>
    <cellStyle name="Обычный 4 6 5 2 2 4" xfId="11811"/>
    <cellStyle name="Обычный 4 6 5 2 2 4 2" xfId="41666"/>
    <cellStyle name="Обычный 4 6 5 2 2 5" xfId="21761"/>
    <cellStyle name="Обычный 4 6 5 2 2 5 2" xfId="51616"/>
    <cellStyle name="Обычный 4 6 5 2 2 6" xfId="31716"/>
    <cellStyle name="Обычный 4 6 5 2 3" xfId="4929"/>
    <cellStyle name="Обычный 4 6 5 2 3 2" xfId="14881"/>
    <cellStyle name="Обычный 4 6 5 2 3 2 2" xfId="44736"/>
    <cellStyle name="Обычный 4 6 5 2 3 3" xfId="24831"/>
    <cellStyle name="Обычный 4 6 5 2 3 3 2" xfId="54686"/>
    <cellStyle name="Обычный 4 6 5 2 3 4" xfId="34786"/>
    <cellStyle name="Обычный 4 6 5 2 4" xfId="8496"/>
    <cellStyle name="Обычный 4 6 5 2 4 2" xfId="18446"/>
    <cellStyle name="Обычный 4 6 5 2 4 2 2" xfId="48301"/>
    <cellStyle name="Обычный 4 6 5 2 4 3" xfId="28396"/>
    <cellStyle name="Обычный 4 6 5 2 4 3 2" xfId="58251"/>
    <cellStyle name="Обычный 4 6 5 2 4 4" xfId="38351"/>
    <cellStyle name="Обычный 4 6 5 2 5" xfId="11810"/>
    <cellStyle name="Обычный 4 6 5 2 5 2" xfId="41665"/>
    <cellStyle name="Обычный 4 6 5 2 6" xfId="21760"/>
    <cellStyle name="Обычный 4 6 5 2 6 2" xfId="51615"/>
    <cellStyle name="Обычный 4 6 5 2 7" xfId="31715"/>
    <cellStyle name="Обычный 4 6 5 3" xfId="1855"/>
    <cellStyle name="Обычный 4 6 5 3 2" xfId="5933"/>
    <cellStyle name="Обычный 4 6 5 3 2 2" xfId="15885"/>
    <cellStyle name="Обычный 4 6 5 3 2 2 2" xfId="45740"/>
    <cellStyle name="Обычный 4 6 5 3 2 3" xfId="25835"/>
    <cellStyle name="Обычный 4 6 5 3 2 3 2" xfId="55690"/>
    <cellStyle name="Обычный 4 6 5 3 2 4" xfId="35790"/>
    <cellStyle name="Обычный 4 6 5 3 3" xfId="8498"/>
    <cellStyle name="Обычный 4 6 5 3 3 2" xfId="18448"/>
    <cellStyle name="Обычный 4 6 5 3 3 2 2" xfId="48303"/>
    <cellStyle name="Обычный 4 6 5 3 3 3" xfId="28398"/>
    <cellStyle name="Обычный 4 6 5 3 3 3 2" xfId="58253"/>
    <cellStyle name="Обычный 4 6 5 3 3 4" xfId="38353"/>
    <cellStyle name="Обычный 4 6 5 3 4" xfId="11812"/>
    <cellStyle name="Обычный 4 6 5 3 4 2" xfId="41667"/>
    <cellStyle name="Обычный 4 6 5 3 5" xfId="21762"/>
    <cellStyle name="Обычный 4 6 5 3 5 2" xfId="51617"/>
    <cellStyle name="Обычный 4 6 5 3 6" xfId="31717"/>
    <cellStyle name="Обычный 4 6 5 4" xfId="4106"/>
    <cellStyle name="Обычный 4 6 5 4 2" xfId="14058"/>
    <cellStyle name="Обычный 4 6 5 4 2 2" xfId="43913"/>
    <cellStyle name="Обычный 4 6 5 4 3" xfId="24008"/>
    <cellStyle name="Обычный 4 6 5 4 3 2" xfId="53863"/>
    <cellStyle name="Обычный 4 6 5 4 4" xfId="33963"/>
    <cellStyle name="Обычный 4 6 5 5" xfId="8495"/>
    <cellStyle name="Обычный 4 6 5 5 2" xfId="18445"/>
    <cellStyle name="Обычный 4 6 5 5 2 2" xfId="48300"/>
    <cellStyle name="Обычный 4 6 5 5 3" xfId="28395"/>
    <cellStyle name="Обычный 4 6 5 5 3 2" xfId="58250"/>
    <cellStyle name="Обычный 4 6 5 5 4" xfId="38350"/>
    <cellStyle name="Обычный 4 6 5 6" xfId="11809"/>
    <cellStyle name="Обычный 4 6 5 6 2" xfId="41664"/>
    <cellStyle name="Обычный 4 6 5 7" xfId="21759"/>
    <cellStyle name="Обычный 4 6 5 7 2" xfId="51614"/>
    <cellStyle name="Обычный 4 6 5 8" xfId="31714"/>
    <cellStyle name="Обычный 4 6 6" xfId="1856"/>
    <cellStyle name="Обычный 4 6 6 2" xfId="1857"/>
    <cellStyle name="Обычный 4 6 6 2 2" xfId="1858"/>
    <cellStyle name="Обычный 4 6 6 2 2 2" xfId="5934"/>
    <cellStyle name="Обычный 4 6 6 2 2 2 2" xfId="15886"/>
    <cellStyle name="Обычный 4 6 6 2 2 2 2 2" xfId="45741"/>
    <cellStyle name="Обычный 4 6 6 2 2 2 3" xfId="25836"/>
    <cellStyle name="Обычный 4 6 6 2 2 2 3 2" xfId="55691"/>
    <cellStyle name="Обычный 4 6 6 2 2 2 4" xfId="35791"/>
    <cellStyle name="Обычный 4 6 6 2 2 3" xfId="8501"/>
    <cellStyle name="Обычный 4 6 6 2 2 3 2" xfId="18451"/>
    <cellStyle name="Обычный 4 6 6 2 2 3 2 2" xfId="48306"/>
    <cellStyle name="Обычный 4 6 6 2 2 3 3" xfId="28401"/>
    <cellStyle name="Обычный 4 6 6 2 2 3 3 2" xfId="58256"/>
    <cellStyle name="Обычный 4 6 6 2 2 3 4" xfId="38356"/>
    <cellStyle name="Обычный 4 6 6 2 2 4" xfId="11815"/>
    <cellStyle name="Обычный 4 6 6 2 2 4 2" xfId="41670"/>
    <cellStyle name="Обычный 4 6 6 2 2 5" xfId="21765"/>
    <cellStyle name="Обычный 4 6 6 2 2 5 2" xfId="51620"/>
    <cellStyle name="Обычный 4 6 6 2 2 6" xfId="31720"/>
    <cellStyle name="Обычный 4 6 6 2 3" xfId="5016"/>
    <cellStyle name="Обычный 4 6 6 2 3 2" xfId="14968"/>
    <cellStyle name="Обычный 4 6 6 2 3 2 2" xfId="44823"/>
    <cellStyle name="Обычный 4 6 6 2 3 3" xfId="24918"/>
    <cellStyle name="Обычный 4 6 6 2 3 3 2" xfId="54773"/>
    <cellStyle name="Обычный 4 6 6 2 3 4" xfId="34873"/>
    <cellStyle name="Обычный 4 6 6 2 4" xfId="8500"/>
    <cellStyle name="Обычный 4 6 6 2 4 2" xfId="18450"/>
    <cellStyle name="Обычный 4 6 6 2 4 2 2" xfId="48305"/>
    <cellStyle name="Обычный 4 6 6 2 4 3" xfId="28400"/>
    <cellStyle name="Обычный 4 6 6 2 4 3 2" xfId="58255"/>
    <cellStyle name="Обычный 4 6 6 2 4 4" xfId="38355"/>
    <cellStyle name="Обычный 4 6 6 2 5" xfId="11814"/>
    <cellStyle name="Обычный 4 6 6 2 5 2" xfId="41669"/>
    <cellStyle name="Обычный 4 6 6 2 6" xfId="21764"/>
    <cellStyle name="Обычный 4 6 6 2 6 2" xfId="51619"/>
    <cellStyle name="Обычный 4 6 6 2 7" xfId="31719"/>
    <cellStyle name="Обычный 4 6 6 3" xfId="1859"/>
    <cellStyle name="Обычный 4 6 6 3 2" xfId="5935"/>
    <cellStyle name="Обычный 4 6 6 3 2 2" xfId="15887"/>
    <cellStyle name="Обычный 4 6 6 3 2 2 2" xfId="45742"/>
    <cellStyle name="Обычный 4 6 6 3 2 3" xfId="25837"/>
    <cellStyle name="Обычный 4 6 6 3 2 3 2" xfId="55692"/>
    <cellStyle name="Обычный 4 6 6 3 2 4" xfId="35792"/>
    <cellStyle name="Обычный 4 6 6 3 3" xfId="8502"/>
    <cellStyle name="Обычный 4 6 6 3 3 2" xfId="18452"/>
    <cellStyle name="Обычный 4 6 6 3 3 2 2" xfId="48307"/>
    <cellStyle name="Обычный 4 6 6 3 3 3" xfId="28402"/>
    <cellStyle name="Обычный 4 6 6 3 3 3 2" xfId="58257"/>
    <cellStyle name="Обычный 4 6 6 3 3 4" xfId="38357"/>
    <cellStyle name="Обычный 4 6 6 3 4" xfId="11816"/>
    <cellStyle name="Обычный 4 6 6 3 4 2" xfId="41671"/>
    <cellStyle name="Обычный 4 6 6 3 5" xfId="21766"/>
    <cellStyle name="Обычный 4 6 6 3 5 2" xfId="51621"/>
    <cellStyle name="Обычный 4 6 6 3 6" xfId="31721"/>
    <cellStyle name="Обычный 4 6 6 4" xfId="4193"/>
    <cellStyle name="Обычный 4 6 6 4 2" xfId="14145"/>
    <cellStyle name="Обычный 4 6 6 4 2 2" xfId="44000"/>
    <cellStyle name="Обычный 4 6 6 4 3" xfId="24095"/>
    <cellStyle name="Обычный 4 6 6 4 3 2" xfId="53950"/>
    <cellStyle name="Обычный 4 6 6 4 4" xfId="34050"/>
    <cellStyle name="Обычный 4 6 6 5" xfId="8499"/>
    <cellStyle name="Обычный 4 6 6 5 2" xfId="18449"/>
    <cellStyle name="Обычный 4 6 6 5 2 2" xfId="48304"/>
    <cellStyle name="Обычный 4 6 6 5 3" xfId="28399"/>
    <cellStyle name="Обычный 4 6 6 5 3 2" xfId="58254"/>
    <cellStyle name="Обычный 4 6 6 5 4" xfId="38354"/>
    <cellStyle name="Обычный 4 6 6 6" xfId="11813"/>
    <cellStyle name="Обычный 4 6 6 6 2" xfId="41668"/>
    <cellStyle name="Обычный 4 6 6 7" xfId="21763"/>
    <cellStyle name="Обычный 4 6 6 7 2" xfId="51618"/>
    <cellStyle name="Обычный 4 6 6 8" xfId="31718"/>
    <cellStyle name="Обычный 4 6 7" xfId="1860"/>
    <cellStyle name="Обычный 4 6 7 2" xfId="1861"/>
    <cellStyle name="Обычный 4 6 7 2 2" xfId="5936"/>
    <cellStyle name="Обычный 4 6 7 2 2 2" xfId="15888"/>
    <cellStyle name="Обычный 4 6 7 2 2 2 2" xfId="45743"/>
    <cellStyle name="Обычный 4 6 7 2 2 3" xfId="25838"/>
    <cellStyle name="Обычный 4 6 7 2 2 3 2" xfId="55693"/>
    <cellStyle name="Обычный 4 6 7 2 2 4" xfId="35793"/>
    <cellStyle name="Обычный 4 6 7 2 3" xfId="8504"/>
    <cellStyle name="Обычный 4 6 7 2 3 2" xfId="18454"/>
    <cellStyle name="Обычный 4 6 7 2 3 2 2" xfId="48309"/>
    <cellStyle name="Обычный 4 6 7 2 3 3" xfId="28404"/>
    <cellStyle name="Обычный 4 6 7 2 3 3 2" xfId="58259"/>
    <cellStyle name="Обычный 4 6 7 2 3 4" xfId="38359"/>
    <cellStyle name="Обычный 4 6 7 2 4" xfId="11818"/>
    <cellStyle name="Обычный 4 6 7 2 4 2" xfId="41673"/>
    <cellStyle name="Обычный 4 6 7 2 5" xfId="21768"/>
    <cellStyle name="Обычный 4 6 7 2 5 2" xfId="51623"/>
    <cellStyle name="Обычный 4 6 7 2 6" xfId="31723"/>
    <cellStyle name="Обычный 4 6 7 3" xfId="4310"/>
    <cellStyle name="Обычный 4 6 7 3 2" xfId="14262"/>
    <cellStyle name="Обычный 4 6 7 3 2 2" xfId="44117"/>
    <cellStyle name="Обычный 4 6 7 3 3" xfId="24212"/>
    <cellStyle name="Обычный 4 6 7 3 3 2" xfId="54067"/>
    <cellStyle name="Обычный 4 6 7 3 4" xfId="34167"/>
    <cellStyle name="Обычный 4 6 7 4" xfId="8503"/>
    <cellStyle name="Обычный 4 6 7 4 2" xfId="18453"/>
    <cellStyle name="Обычный 4 6 7 4 2 2" xfId="48308"/>
    <cellStyle name="Обычный 4 6 7 4 3" xfId="28403"/>
    <cellStyle name="Обычный 4 6 7 4 3 2" xfId="58258"/>
    <cellStyle name="Обычный 4 6 7 4 4" xfId="38358"/>
    <cellStyle name="Обычный 4 6 7 5" xfId="11817"/>
    <cellStyle name="Обычный 4 6 7 5 2" xfId="41672"/>
    <cellStyle name="Обычный 4 6 7 6" xfId="21767"/>
    <cellStyle name="Обычный 4 6 7 6 2" xfId="51622"/>
    <cellStyle name="Обычный 4 6 7 7" xfId="31722"/>
    <cellStyle name="Обычный 4 6 8" xfId="1862"/>
    <cellStyle name="Обычный 4 6 8 2" xfId="5937"/>
    <cellStyle name="Обычный 4 6 8 2 2" xfId="15889"/>
    <cellStyle name="Обычный 4 6 8 2 2 2" xfId="45744"/>
    <cellStyle name="Обычный 4 6 8 2 3" xfId="25839"/>
    <cellStyle name="Обычный 4 6 8 2 3 2" xfId="55694"/>
    <cellStyle name="Обычный 4 6 8 2 4" xfId="35794"/>
    <cellStyle name="Обычный 4 6 8 3" xfId="8505"/>
    <cellStyle name="Обычный 4 6 8 3 2" xfId="18455"/>
    <cellStyle name="Обычный 4 6 8 3 2 2" xfId="48310"/>
    <cellStyle name="Обычный 4 6 8 3 3" xfId="28405"/>
    <cellStyle name="Обычный 4 6 8 3 3 2" xfId="58260"/>
    <cellStyle name="Обычный 4 6 8 3 4" xfId="38360"/>
    <cellStyle name="Обычный 4 6 8 4" xfId="11819"/>
    <cellStyle name="Обычный 4 6 8 4 2" xfId="41674"/>
    <cellStyle name="Обычный 4 6 8 5" xfId="21769"/>
    <cellStyle name="Обычный 4 6 8 5 2" xfId="51624"/>
    <cellStyle name="Обычный 4 6 8 6" xfId="31724"/>
    <cellStyle name="Обычный 4 6 9" xfId="3487"/>
    <cellStyle name="Обычный 4 6 9 2" xfId="13439"/>
    <cellStyle name="Обычный 4 6 9 2 2" xfId="43294"/>
    <cellStyle name="Обычный 4 6 9 3" xfId="23389"/>
    <cellStyle name="Обычный 4 6 9 3 2" xfId="53244"/>
    <cellStyle name="Обычный 4 6 9 4" xfId="33344"/>
    <cellStyle name="Обычный 4 7" xfId="1863"/>
    <cellStyle name="Обычный 4 7 2" xfId="1864"/>
    <cellStyle name="Обычный 4 7 2 2" xfId="1865"/>
    <cellStyle name="Обычный 4 7 2 2 2" xfId="1866"/>
    <cellStyle name="Обычный 4 7 2 2 2 2" xfId="5938"/>
    <cellStyle name="Обычный 4 7 2 2 2 2 2" xfId="15890"/>
    <cellStyle name="Обычный 4 7 2 2 2 2 2 2" xfId="45745"/>
    <cellStyle name="Обычный 4 7 2 2 2 2 3" xfId="25840"/>
    <cellStyle name="Обычный 4 7 2 2 2 2 3 2" xfId="55695"/>
    <cellStyle name="Обычный 4 7 2 2 2 2 4" xfId="35795"/>
    <cellStyle name="Обычный 4 7 2 2 2 3" xfId="8509"/>
    <cellStyle name="Обычный 4 7 2 2 2 3 2" xfId="18459"/>
    <cellStyle name="Обычный 4 7 2 2 2 3 2 2" xfId="48314"/>
    <cellStyle name="Обычный 4 7 2 2 2 3 3" xfId="28409"/>
    <cellStyle name="Обычный 4 7 2 2 2 3 3 2" xfId="58264"/>
    <cellStyle name="Обычный 4 7 2 2 2 3 4" xfId="38364"/>
    <cellStyle name="Обычный 4 7 2 2 2 4" xfId="11823"/>
    <cellStyle name="Обычный 4 7 2 2 2 4 2" xfId="41678"/>
    <cellStyle name="Обычный 4 7 2 2 2 5" xfId="21773"/>
    <cellStyle name="Обычный 4 7 2 2 2 5 2" xfId="51628"/>
    <cellStyle name="Обычный 4 7 2 2 2 6" xfId="31728"/>
    <cellStyle name="Обычный 4 7 2 2 3" xfId="4730"/>
    <cellStyle name="Обычный 4 7 2 2 3 2" xfId="14682"/>
    <cellStyle name="Обычный 4 7 2 2 3 2 2" xfId="44537"/>
    <cellStyle name="Обычный 4 7 2 2 3 3" xfId="24632"/>
    <cellStyle name="Обычный 4 7 2 2 3 3 2" xfId="54487"/>
    <cellStyle name="Обычный 4 7 2 2 3 4" xfId="34587"/>
    <cellStyle name="Обычный 4 7 2 2 4" xfId="8508"/>
    <cellStyle name="Обычный 4 7 2 2 4 2" xfId="18458"/>
    <cellStyle name="Обычный 4 7 2 2 4 2 2" xfId="48313"/>
    <cellStyle name="Обычный 4 7 2 2 4 3" xfId="28408"/>
    <cellStyle name="Обычный 4 7 2 2 4 3 2" xfId="58263"/>
    <cellStyle name="Обычный 4 7 2 2 4 4" xfId="38363"/>
    <cellStyle name="Обычный 4 7 2 2 5" xfId="11822"/>
    <cellStyle name="Обычный 4 7 2 2 5 2" xfId="41677"/>
    <cellStyle name="Обычный 4 7 2 2 6" xfId="21772"/>
    <cellStyle name="Обычный 4 7 2 2 6 2" xfId="51627"/>
    <cellStyle name="Обычный 4 7 2 2 7" xfId="31727"/>
    <cellStyle name="Обычный 4 7 2 3" xfId="1867"/>
    <cellStyle name="Обычный 4 7 2 3 2" xfId="5939"/>
    <cellStyle name="Обычный 4 7 2 3 2 2" xfId="15891"/>
    <cellStyle name="Обычный 4 7 2 3 2 2 2" xfId="45746"/>
    <cellStyle name="Обычный 4 7 2 3 2 3" xfId="25841"/>
    <cellStyle name="Обычный 4 7 2 3 2 3 2" xfId="55696"/>
    <cellStyle name="Обычный 4 7 2 3 2 4" xfId="35796"/>
    <cellStyle name="Обычный 4 7 2 3 3" xfId="8510"/>
    <cellStyle name="Обычный 4 7 2 3 3 2" xfId="18460"/>
    <cellStyle name="Обычный 4 7 2 3 3 2 2" xfId="48315"/>
    <cellStyle name="Обычный 4 7 2 3 3 3" xfId="28410"/>
    <cellStyle name="Обычный 4 7 2 3 3 3 2" xfId="58265"/>
    <cellStyle name="Обычный 4 7 2 3 3 4" xfId="38365"/>
    <cellStyle name="Обычный 4 7 2 3 4" xfId="11824"/>
    <cellStyle name="Обычный 4 7 2 3 4 2" xfId="41679"/>
    <cellStyle name="Обычный 4 7 2 3 5" xfId="21774"/>
    <cellStyle name="Обычный 4 7 2 3 5 2" xfId="51629"/>
    <cellStyle name="Обычный 4 7 2 3 6" xfId="31729"/>
    <cellStyle name="Обычный 4 7 2 4" xfId="3907"/>
    <cellStyle name="Обычный 4 7 2 4 2" xfId="13859"/>
    <cellStyle name="Обычный 4 7 2 4 2 2" xfId="43714"/>
    <cellStyle name="Обычный 4 7 2 4 3" xfId="23809"/>
    <cellStyle name="Обычный 4 7 2 4 3 2" xfId="53664"/>
    <cellStyle name="Обычный 4 7 2 4 4" xfId="33764"/>
    <cellStyle name="Обычный 4 7 2 5" xfId="8507"/>
    <cellStyle name="Обычный 4 7 2 5 2" xfId="18457"/>
    <cellStyle name="Обычный 4 7 2 5 2 2" xfId="48312"/>
    <cellStyle name="Обычный 4 7 2 5 3" xfId="28407"/>
    <cellStyle name="Обычный 4 7 2 5 3 2" xfId="58262"/>
    <cellStyle name="Обычный 4 7 2 5 4" xfId="38362"/>
    <cellStyle name="Обычный 4 7 2 6" xfId="11821"/>
    <cellStyle name="Обычный 4 7 2 6 2" xfId="41676"/>
    <cellStyle name="Обычный 4 7 2 7" xfId="21771"/>
    <cellStyle name="Обычный 4 7 2 7 2" xfId="51626"/>
    <cellStyle name="Обычный 4 7 2 8" xfId="31726"/>
    <cellStyle name="Обычный 4 7 3" xfId="1868"/>
    <cellStyle name="Обычный 4 7 3 2" xfId="1869"/>
    <cellStyle name="Обычный 4 7 3 2 2" xfId="5940"/>
    <cellStyle name="Обычный 4 7 3 2 2 2" xfId="15892"/>
    <cellStyle name="Обычный 4 7 3 2 2 2 2" xfId="45747"/>
    <cellStyle name="Обычный 4 7 3 2 2 3" xfId="25842"/>
    <cellStyle name="Обычный 4 7 3 2 2 3 2" xfId="55697"/>
    <cellStyle name="Обычный 4 7 3 2 2 4" xfId="35797"/>
    <cellStyle name="Обычный 4 7 3 2 3" xfId="8512"/>
    <cellStyle name="Обычный 4 7 3 2 3 2" xfId="18462"/>
    <cellStyle name="Обычный 4 7 3 2 3 2 2" xfId="48317"/>
    <cellStyle name="Обычный 4 7 3 2 3 3" xfId="28412"/>
    <cellStyle name="Обычный 4 7 3 2 3 3 2" xfId="58267"/>
    <cellStyle name="Обычный 4 7 3 2 3 4" xfId="38367"/>
    <cellStyle name="Обычный 4 7 3 2 4" xfId="11826"/>
    <cellStyle name="Обычный 4 7 3 2 4 2" xfId="41681"/>
    <cellStyle name="Обычный 4 7 3 2 5" xfId="21776"/>
    <cellStyle name="Обычный 4 7 3 2 5 2" xfId="51631"/>
    <cellStyle name="Обычный 4 7 3 2 6" xfId="31731"/>
    <cellStyle name="Обычный 4 7 3 3" xfId="4331"/>
    <cellStyle name="Обычный 4 7 3 3 2" xfId="14283"/>
    <cellStyle name="Обычный 4 7 3 3 2 2" xfId="44138"/>
    <cellStyle name="Обычный 4 7 3 3 3" xfId="24233"/>
    <cellStyle name="Обычный 4 7 3 3 3 2" xfId="54088"/>
    <cellStyle name="Обычный 4 7 3 3 4" xfId="34188"/>
    <cellStyle name="Обычный 4 7 3 4" xfId="8511"/>
    <cellStyle name="Обычный 4 7 3 4 2" xfId="18461"/>
    <cellStyle name="Обычный 4 7 3 4 2 2" xfId="48316"/>
    <cellStyle name="Обычный 4 7 3 4 3" xfId="28411"/>
    <cellStyle name="Обычный 4 7 3 4 3 2" xfId="58266"/>
    <cellStyle name="Обычный 4 7 3 4 4" xfId="38366"/>
    <cellStyle name="Обычный 4 7 3 5" xfId="11825"/>
    <cellStyle name="Обычный 4 7 3 5 2" xfId="41680"/>
    <cellStyle name="Обычный 4 7 3 6" xfId="21775"/>
    <cellStyle name="Обычный 4 7 3 6 2" xfId="51630"/>
    <cellStyle name="Обычный 4 7 3 7" xfId="31730"/>
    <cellStyle name="Обычный 4 7 4" xfId="1870"/>
    <cellStyle name="Обычный 4 7 4 2" xfId="5941"/>
    <cellStyle name="Обычный 4 7 4 2 2" xfId="15893"/>
    <cellStyle name="Обычный 4 7 4 2 2 2" xfId="45748"/>
    <cellStyle name="Обычный 4 7 4 2 3" xfId="25843"/>
    <cellStyle name="Обычный 4 7 4 2 3 2" xfId="55698"/>
    <cellStyle name="Обычный 4 7 4 2 4" xfId="35798"/>
    <cellStyle name="Обычный 4 7 4 3" xfId="8513"/>
    <cellStyle name="Обычный 4 7 4 3 2" xfId="18463"/>
    <cellStyle name="Обычный 4 7 4 3 2 2" xfId="48318"/>
    <cellStyle name="Обычный 4 7 4 3 3" xfId="28413"/>
    <cellStyle name="Обычный 4 7 4 3 3 2" xfId="58268"/>
    <cellStyle name="Обычный 4 7 4 3 4" xfId="38368"/>
    <cellStyle name="Обычный 4 7 4 4" xfId="11827"/>
    <cellStyle name="Обычный 4 7 4 4 2" xfId="41682"/>
    <cellStyle name="Обычный 4 7 4 5" xfId="21777"/>
    <cellStyle name="Обычный 4 7 4 5 2" xfId="51632"/>
    <cellStyle name="Обычный 4 7 4 6" xfId="31732"/>
    <cellStyle name="Обычный 4 7 5" xfId="3508"/>
    <cellStyle name="Обычный 4 7 5 2" xfId="13460"/>
    <cellStyle name="Обычный 4 7 5 2 2" xfId="43315"/>
    <cellStyle name="Обычный 4 7 5 3" xfId="23410"/>
    <cellStyle name="Обычный 4 7 5 3 2" xfId="53265"/>
    <cellStyle name="Обычный 4 7 5 4" xfId="33365"/>
    <cellStyle name="Обычный 4 7 6" xfId="8506"/>
    <cellStyle name="Обычный 4 7 6 2" xfId="18456"/>
    <cellStyle name="Обычный 4 7 6 2 2" xfId="48311"/>
    <cellStyle name="Обычный 4 7 6 3" xfId="28406"/>
    <cellStyle name="Обычный 4 7 6 3 2" xfId="58261"/>
    <cellStyle name="Обычный 4 7 6 4" xfId="38361"/>
    <cellStyle name="Обычный 4 7 7" xfId="11820"/>
    <cellStyle name="Обычный 4 7 7 2" xfId="41675"/>
    <cellStyle name="Обычный 4 7 8" xfId="21770"/>
    <cellStyle name="Обычный 4 7 8 2" xfId="51625"/>
    <cellStyle name="Обычный 4 7 9" xfId="31725"/>
    <cellStyle name="Обычный 4 8" xfId="1871"/>
    <cellStyle name="Обычный 4 8 2" xfId="1872"/>
    <cellStyle name="Обычный 4 8 2 2" xfId="1873"/>
    <cellStyle name="Обычный 4 8 2 2 2" xfId="1874"/>
    <cellStyle name="Обычный 4 8 2 2 2 2" xfId="5942"/>
    <cellStyle name="Обычный 4 8 2 2 2 2 2" xfId="15894"/>
    <cellStyle name="Обычный 4 8 2 2 2 2 2 2" xfId="45749"/>
    <cellStyle name="Обычный 4 8 2 2 2 2 3" xfId="25844"/>
    <cellStyle name="Обычный 4 8 2 2 2 2 3 2" xfId="55699"/>
    <cellStyle name="Обычный 4 8 2 2 2 2 4" xfId="35799"/>
    <cellStyle name="Обычный 4 8 2 2 2 3" xfId="8517"/>
    <cellStyle name="Обычный 4 8 2 2 2 3 2" xfId="18467"/>
    <cellStyle name="Обычный 4 8 2 2 2 3 2 2" xfId="48322"/>
    <cellStyle name="Обычный 4 8 2 2 2 3 3" xfId="28417"/>
    <cellStyle name="Обычный 4 8 2 2 2 3 3 2" xfId="58272"/>
    <cellStyle name="Обычный 4 8 2 2 2 3 4" xfId="38372"/>
    <cellStyle name="Обычный 4 8 2 2 2 4" xfId="11831"/>
    <cellStyle name="Обычный 4 8 2 2 2 4 2" xfId="41686"/>
    <cellStyle name="Обычный 4 8 2 2 2 5" xfId="21781"/>
    <cellStyle name="Обычный 4 8 2 2 2 5 2" xfId="51636"/>
    <cellStyle name="Обычный 4 8 2 2 2 6" xfId="31736"/>
    <cellStyle name="Обычный 4 8 2 2 3" xfId="4731"/>
    <cellStyle name="Обычный 4 8 2 2 3 2" xfId="14683"/>
    <cellStyle name="Обычный 4 8 2 2 3 2 2" xfId="44538"/>
    <cellStyle name="Обычный 4 8 2 2 3 3" xfId="24633"/>
    <cellStyle name="Обычный 4 8 2 2 3 3 2" xfId="54488"/>
    <cellStyle name="Обычный 4 8 2 2 3 4" xfId="34588"/>
    <cellStyle name="Обычный 4 8 2 2 4" xfId="8516"/>
    <cellStyle name="Обычный 4 8 2 2 4 2" xfId="18466"/>
    <cellStyle name="Обычный 4 8 2 2 4 2 2" xfId="48321"/>
    <cellStyle name="Обычный 4 8 2 2 4 3" xfId="28416"/>
    <cellStyle name="Обычный 4 8 2 2 4 3 2" xfId="58271"/>
    <cellStyle name="Обычный 4 8 2 2 4 4" xfId="38371"/>
    <cellStyle name="Обычный 4 8 2 2 5" xfId="11830"/>
    <cellStyle name="Обычный 4 8 2 2 5 2" xfId="41685"/>
    <cellStyle name="Обычный 4 8 2 2 6" xfId="21780"/>
    <cellStyle name="Обычный 4 8 2 2 6 2" xfId="51635"/>
    <cellStyle name="Обычный 4 8 2 2 7" xfId="31735"/>
    <cellStyle name="Обычный 4 8 2 3" xfId="1875"/>
    <cellStyle name="Обычный 4 8 2 3 2" xfId="5943"/>
    <cellStyle name="Обычный 4 8 2 3 2 2" xfId="15895"/>
    <cellStyle name="Обычный 4 8 2 3 2 2 2" xfId="45750"/>
    <cellStyle name="Обычный 4 8 2 3 2 3" xfId="25845"/>
    <cellStyle name="Обычный 4 8 2 3 2 3 2" xfId="55700"/>
    <cellStyle name="Обычный 4 8 2 3 2 4" xfId="35800"/>
    <cellStyle name="Обычный 4 8 2 3 3" xfId="8518"/>
    <cellStyle name="Обычный 4 8 2 3 3 2" xfId="18468"/>
    <cellStyle name="Обычный 4 8 2 3 3 2 2" xfId="48323"/>
    <cellStyle name="Обычный 4 8 2 3 3 3" xfId="28418"/>
    <cellStyle name="Обычный 4 8 2 3 3 3 2" xfId="58273"/>
    <cellStyle name="Обычный 4 8 2 3 3 4" xfId="38373"/>
    <cellStyle name="Обычный 4 8 2 3 4" xfId="11832"/>
    <cellStyle name="Обычный 4 8 2 3 4 2" xfId="41687"/>
    <cellStyle name="Обычный 4 8 2 3 5" xfId="21782"/>
    <cellStyle name="Обычный 4 8 2 3 5 2" xfId="51637"/>
    <cellStyle name="Обычный 4 8 2 3 6" xfId="31737"/>
    <cellStyle name="Обычный 4 8 2 4" xfId="3908"/>
    <cellStyle name="Обычный 4 8 2 4 2" xfId="13860"/>
    <cellStyle name="Обычный 4 8 2 4 2 2" xfId="43715"/>
    <cellStyle name="Обычный 4 8 2 4 3" xfId="23810"/>
    <cellStyle name="Обычный 4 8 2 4 3 2" xfId="53665"/>
    <cellStyle name="Обычный 4 8 2 4 4" xfId="33765"/>
    <cellStyle name="Обычный 4 8 2 5" xfId="8515"/>
    <cellStyle name="Обычный 4 8 2 5 2" xfId="18465"/>
    <cellStyle name="Обычный 4 8 2 5 2 2" xfId="48320"/>
    <cellStyle name="Обычный 4 8 2 5 3" xfId="28415"/>
    <cellStyle name="Обычный 4 8 2 5 3 2" xfId="58270"/>
    <cellStyle name="Обычный 4 8 2 5 4" xfId="38370"/>
    <cellStyle name="Обычный 4 8 2 6" xfId="11829"/>
    <cellStyle name="Обычный 4 8 2 6 2" xfId="41684"/>
    <cellStyle name="Обычный 4 8 2 7" xfId="21779"/>
    <cellStyle name="Обычный 4 8 2 7 2" xfId="51634"/>
    <cellStyle name="Обычный 4 8 2 8" xfId="31734"/>
    <cellStyle name="Обычный 4 8 3" xfId="1876"/>
    <cellStyle name="Обычный 4 8 3 2" xfId="1877"/>
    <cellStyle name="Обычный 4 8 3 2 2" xfId="5944"/>
    <cellStyle name="Обычный 4 8 3 2 2 2" xfId="15896"/>
    <cellStyle name="Обычный 4 8 3 2 2 2 2" xfId="45751"/>
    <cellStyle name="Обычный 4 8 3 2 2 3" xfId="25846"/>
    <cellStyle name="Обычный 4 8 3 2 2 3 2" xfId="55701"/>
    <cellStyle name="Обычный 4 8 3 2 2 4" xfId="35801"/>
    <cellStyle name="Обычный 4 8 3 2 3" xfId="8520"/>
    <cellStyle name="Обычный 4 8 3 2 3 2" xfId="18470"/>
    <cellStyle name="Обычный 4 8 3 2 3 2 2" xfId="48325"/>
    <cellStyle name="Обычный 4 8 3 2 3 3" xfId="28420"/>
    <cellStyle name="Обычный 4 8 3 2 3 3 2" xfId="58275"/>
    <cellStyle name="Обычный 4 8 3 2 3 4" xfId="38375"/>
    <cellStyle name="Обычный 4 8 3 2 4" xfId="11834"/>
    <cellStyle name="Обычный 4 8 3 2 4 2" xfId="41689"/>
    <cellStyle name="Обычный 4 8 3 2 5" xfId="21784"/>
    <cellStyle name="Обычный 4 8 3 2 5 2" xfId="51639"/>
    <cellStyle name="Обычный 4 8 3 2 6" xfId="31739"/>
    <cellStyle name="Обычный 4 8 3 3" xfId="4344"/>
    <cellStyle name="Обычный 4 8 3 3 2" xfId="14296"/>
    <cellStyle name="Обычный 4 8 3 3 2 2" xfId="44151"/>
    <cellStyle name="Обычный 4 8 3 3 3" xfId="24246"/>
    <cellStyle name="Обычный 4 8 3 3 3 2" xfId="54101"/>
    <cellStyle name="Обычный 4 8 3 3 4" xfId="34201"/>
    <cellStyle name="Обычный 4 8 3 4" xfId="8519"/>
    <cellStyle name="Обычный 4 8 3 4 2" xfId="18469"/>
    <cellStyle name="Обычный 4 8 3 4 2 2" xfId="48324"/>
    <cellStyle name="Обычный 4 8 3 4 3" xfId="28419"/>
    <cellStyle name="Обычный 4 8 3 4 3 2" xfId="58274"/>
    <cellStyle name="Обычный 4 8 3 4 4" xfId="38374"/>
    <cellStyle name="Обычный 4 8 3 5" xfId="11833"/>
    <cellStyle name="Обычный 4 8 3 5 2" xfId="41688"/>
    <cellStyle name="Обычный 4 8 3 6" xfId="21783"/>
    <cellStyle name="Обычный 4 8 3 6 2" xfId="51638"/>
    <cellStyle name="Обычный 4 8 3 7" xfId="31738"/>
    <cellStyle name="Обычный 4 8 4" xfId="1878"/>
    <cellStyle name="Обычный 4 8 4 2" xfId="5945"/>
    <cellStyle name="Обычный 4 8 4 2 2" xfId="15897"/>
    <cellStyle name="Обычный 4 8 4 2 2 2" xfId="45752"/>
    <cellStyle name="Обычный 4 8 4 2 3" xfId="25847"/>
    <cellStyle name="Обычный 4 8 4 2 3 2" xfId="55702"/>
    <cellStyle name="Обычный 4 8 4 2 4" xfId="35802"/>
    <cellStyle name="Обычный 4 8 4 3" xfId="8521"/>
    <cellStyle name="Обычный 4 8 4 3 2" xfId="18471"/>
    <cellStyle name="Обычный 4 8 4 3 2 2" xfId="48326"/>
    <cellStyle name="Обычный 4 8 4 3 3" xfId="28421"/>
    <cellStyle name="Обычный 4 8 4 3 3 2" xfId="58276"/>
    <cellStyle name="Обычный 4 8 4 3 4" xfId="38376"/>
    <cellStyle name="Обычный 4 8 4 4" xfId="11835"/>
    <cellStyle name="Обычный 4 8 4 4 2" xfId="41690"/>
    <cellStyle name="Обычный 4 8 4 5" xfId="21785"/>
    <cellStyle name="Обычный 4 8 4 5 2" xfId="51640"/>
    <cellStyle name="Обычный 4 8 4 6" xfId="31740"/>
    <cellStyle name="Обычный 4 8 5" xfId="3521"/>
    <cellStyle name="Обычный 4 8 5 2" xfId="13473"/>
    <cellStyle name="Обычный 4 8 5 2 2" xfId="43328"/>
    <cellStyle name="Обычный 4 8 5 3" xfId="23423"/>
    <cellStyle name="Обычный 4 8 5 3 2" xfId="53278"/>
    <cellStyle name="Обычный 4 8 5 4" xfId="33378"/>
    <cellStyle name="Обычный 4 8 6" xfId="8514"/>
    <cellStyle name="Обычный 4 8 6 2" xfId="18464"/>
    <cellStyle name="Обычный 4 8 6 2 2" xfId="48319"/>
    <cellStyle name="Обычный 4 8 6 3" xfId="28414"/>
    <cellStyle name="Обычный 4 8 6 3 2" xfId="58269"/>
    <cellStyle name="Обычный 4 8 6 4" xfId="38369"/>
    <cellStyle name="Обычный 4 8 7" xfId="11828"/>
    <cellStyle name="Обычный 4 8 7 2" xfId="41683"/>
    <cellStyle name="Обычный 4 8 8" xfId="21778"/>
    <cellStyle name="Обычный 4 8 8 2" xfId="51633"/>
    <cellStyle name="Обычный 4 8 9" xfId="31733"/>
    <cellStyle name="Обычный 4 9" xfId="1879"/>
    <cellStyle name="Обычный 4 9 2" xfId="1880"/>
    <cellStyle name="Обычный 4 9 2 2" xfId="1881"/>
    <cellStyle name="Обычный 4 9 2 2 2" xfId="1882"/>
    <cellStyle name="Обычный 4 9 2 2 2 2" xfId="5946"/>
    <cellStyle name="Обычный 4 9 2 2 2 2 2" xfId="15898"/>
    <cellStyle name="Обычный 4 9 2 2 2 2 2 2" xfId="45753"/>
    <cellStyle name="Обычный 4 9 2 2 2 2 3" xfId="25848"/>
    <cellStyle name="Обычный 4 9 2 2 2 2 3 2" xfId="55703"/>
    <cellStyle name="Обычный 4 9 2 2 2 2 4" xfId="35803"/>
    <cellStyle name="Обычный 4 9 2 2 2 3" xfId="8525"/>
    <cellStyle name="Обычный 4 9 2 2 2 3 2" xfId="18475"/>
    <cellStyle name="Обычный 4 9 2 2 2 3 2 2" xfId="48330"/>
    <cellStyle name="Обычный 4 9 2 2 2 3 3" xfId="28425"/>
    <cellStyle name="Обычный 4 9 2 2 2 3 3 2" xfId="58280"/>
    <cellStyle name="Обычный 4 9 2 2 2 3 4" xfId="38380"/>
    <cellStyle name="Обычный 4 9 2 2 2 4" xfId="11839"/>
    <cellStyle name="Обычный 4 9 2 2 2 4 2" xfId="41694"/>
    <cellStyle name="Обычный 4 9 2 2 2 5" xfId="21789"/>
    <cellStyle name="Обычный 4 9 2 2 2 5 2" xfId="51644"/>
    <cellStyle name="Обычный 4 9 2 2 2 6" xfId="31744"/>
    <cellStyle name="Обычный 4 9 2 2 3" xfId="4732"/>
    <cellStyle name="Обычный 4 9 2 2 3 2" xfId="14684"/>
    <cellStyle name="Обычный 4 9 2 2 3 2 2" xfId="44539"/>
    <cellStyle name="Обычный 4 9 2 2 3 3" xfId="24634"/>
    <cellStyle name="Обычный 4 9 2 2 3 3 2" xfId="54489"/>
    <cellStyle name="Обычный 4 9 2 2 3 4" xfId="34589"/>
    <cellStyle name="Обычный 4 9 2 2 4" xfId="8524"/>
    <cellStyle name="Обычный 4 9 2 2 4 2" xfId="18474"/>
    <cellStyle name="Обычный 4 9 2 2 4 2 2" xfId="48329"/>
    <cellStyle name="Обычный 4 9 2 2 4 3" xfId="28424"/>
    <cellStyle name="Обычный 4 9 2 2 4 3 2" xfId="58279"/>
    <cellStyle name="Обычный 4 9 2 2 4 4" xfId="38379"/>
    <cellStyle name="Обычный 4 9 2 2 5" xfId="11838"/>
    <cellStyle name="Обычный 4 9 2 2 5 2" xfId="41693"/>
    <cellStyle name="Обычный 4 9 2 2 6" xfId="21788"/>
    <cellStyle name="Обычный 4 9 2 2 6 2" xfId="51643"/>
    <cellStyle name="Обычный 4 9 2 2 7" xfId="31743"/>
    <cellStyle name="Обычный 4 9 2 3" xfId="1883"/>
    <cellStyle name="Обычный 4 9 2 3 2" xfId="5947"/>
    <cellStyle name="Обычный 4 9 2 3 2 2" xfId="15899"/>
    <cellStyle name="Обычный 4 9 2 3 2 2 2" xfId="45754"/>
    <cellStyle name="Обычный 4 9 2 3 2 3" xfId="25849"/>
    <cellStyle name="Обычный 4 9 2 3 2 3 2" xfId="55704"/>
    <cellStyle name="Обычный 4 9 2 3 2 4" xfId="35804"/>
    <cellStyle name="Обычный 4 9 2 3 3" xfId="8526"/>
    <cellStyle name="Обычный 4 9 2 3 3 2" xfId="18476"/>
    <cellStyle name="Обычный 4 9 2 3 3 2 2" xfId="48331"/>
    <cellStyle name="Обычный 4 9 2 3 3 3" xfId="28426"/>
    <cellStyle name="Обычный 4 9 2 3 3 3 2" xfId="58281"/>
    <cellStyle name="Обычный 4 9 2 3 3 4" xfId="38381"/>
    <cellStyle name="Обычный 4 9 2 3 4" xfId="11840"/>
    <cellStyle name="Обычный 4 9 2 3 4 2" xfId="41695"/>
    <cellStyle name="Обычный 4 9 2 3 5" xfId="21790"/>
    <cellStyle name="Обычный 4 9 2 3 5 2" xfId="51645"/>
    <cellStyle name="Обычный 4 9 2 3 6" xfId="31745"/>
    <cellStyle name="Обычный 4 9 2 4" xfId="3909"/>
    <cellStyle name="Обычный 4 9 2 4 2" xfId="13861"/>
    <cellStyle name="Обычный 4 9 2 4 2 2" xfId="43716"/>
    <cellStyle name="Обычный 4 9 2 4 3" xfId="23811"/>
    <cellStyle name="Обычный 4 9 2 4 3 2" xfId="53666"/>
    <cellStyle name="Обычный 4 9 2 4 4" xfId="33766"/>
    <cellStyle name="Обычный 4 9 2 5" xfId="8523"/>
    <cellStyle name="Обычный 4 9 2 5 2" xfId="18473"/>
    <cellStyle name="Обычный 4 9 2 5 2 2" xfId="48328"/>
    <cellStyle name="Обычный 4 9 2 5 3" xfId="28423"/>
    <cellStyle name="Обычный 4 9 2 5 3 2" xfId="58278"/>
    <cellStyle name="Обычный 4 9 2 5 4" xfId="38378"/>
    <cellStyle name="Обычный 4 9 2 6" xfId="11837"/>
    <cellStyle name="Обычный 4 9 2 6 2" xfId="41692"/>
    <cellStyle name="Обычный 4 9 2 7" xfId="21787"/>
    <cellStyle name="Обычный 4 9 2 7 2" xfId="51642"/>
    <cellStyle name="Обычный 4 9 2 8" xfId="31742"/>
    <cellStyle name="Обычный 4 9 3" xfId="1884"/>
    <cellStyle name="Обычный 4 9 3 2" xfId="1885"/>
    <cellStyle name="Обычный 4 9 3 2 2" xfId="5948"/>
    <cellStyle name="Обычный 4 9 3 2 2 2" xfId="15900"/>
    <cellStyle name="Обычный 4 9 3 2 2 2 2" xfId="45755"/>
    <cellStyle name="Обычный 4 9 3 2 2 3" xfId="25850"/>
    <cellStyle name="Обычный 4 9 3 2 2 3 2" xfId="55705"/>
    <cellStyle name="Обычный 4 9 3 2 2 4" xfId="35805"/>
    <cellStyle name="Обычный 4 9 3 2 3" xfId="8528"/>
    <cellStyle name="Обычный 4 9 3 2 3 2" xfId="18478"/>
    <cellStyle name="Обычный 4 9 3 2 3 2 2" xfId="48333"/>
    <cellStyle name="Обычный 4 9 3 2 3 3" xfId="28428"/>
    <cellStyle name="Обычный 4 9 3 2 3 3 2" xfId="58283"/>
    <cellStyle name="Обычный 4 9 3 2 3 4" xfId="38383"/>
    <cellStyle name="Обычный 4 9 3 2 4" xfId="11842"/>
    <cellStyle name="Обычный 4 9 3 2 4 2" xfId="41697"/>
    <cellStyle name="Обычный 4 9 3 2 5" xfId="21792"/>
    <cellStyle name="Обычный 4 9 3 2 5 2" xfId="51647"/>
    <cellStyle name="Обычный 4 9 3 2 6" xfId="31747"/>
    <cellStyle name="Обычный 4 9 3 3" xfId="4365"/>
    <cellStyle name="Обычный 4 9 3 3 2" xfId="14317"/>
    <cellStyle name="Обычный 4 9 3 3 2 2" xfId="44172"/>
    <cellStyle name="Обычный 4 9 3 3 3" xfId="24267"/>
    <cellStyle name="Обычный 4 9 3 3 3 2" xfId="54122"/>
    <cellStyle name="Обычный 4 9 3 3 4" xfId="34222"/>
    <cellStyle name="Обычный 4 9 3 4" xfId="8527"/>
    <cellStyle name="Обычный 4 9 3 4 2" xfId="18477"/>
    <cellStyle name="Обычный 4 9 3 4 2 2" xfId="48332"/>
    <cellStyle name="Обычный 4 9 3 4 3" xfId="28427"/>
    <cellStyle name="Обычный 4 9 3 4 3 2" xfId="58282"/>
    <cellStyle name="Обычный 4 9 3 4 4" xfId="38382"/>
    <cellStyle name="Обычный 4 9 3 5" xfId="11841"/>
    <cellStyle name="Обычный 4 9 3 5 2" xfId="41696"/>
    <cellStyle name="Обычный 4 9 3 6" xfId="21791"/>
    <cellStyle name="Обычный 4 9 3 6 2" xfId="51646"/>
    <cellStyle name="Обычный 4 9 3 7" xfId="31746"/>
    <cellStyle name="Обычный 4 9 4" xfId="1886"/>
    <cellStyle name="Обычный 4 9 4 2" xfId="5061"/>
    <cellStyle name="Обычный 4 9 4 2 2" xfId="15013"/>
    <cellStyle name="Обычный 4 9 4 2 2 2" xfId="44868"/>
    <cellStyle name="Обычный 4 9 4 2 3" xfId="24963"/>
    <cellStyle name="Обычный 4 9 4 2 3 2" xfId="54818"/>
    <cellStyle name="Обычный 4 9 4 2 4" xfId="34918"/>
    <cellStyle name="Обычный 4 9 4 3" xfId="8529"/>
    <cellStyle name="Обычный 4 9 4 3 2" xfId="18479"/>
    <cellStyle name="Обычный 4 9 4 3 2 2" xfId="48334"/>
    <cellStyle name="Обычный 4 9 4 3 3" xfId="28429"/>
    <cellStyle name="Обычный 4 9 4 3 3 2" xfId="58284"/>
    <cellStyle name="Обычный 4 9 4 3 4" xfId="38384"/>
    <cellStyle name="Обычный 4 9 4 4" xfId="11843"/>
    <cellStyle name="Обычный 4 9 4 4 2" xfId="41698"/>
    <cellStyle name="Обычный 4 9 4 5" xfId="21793"/>
    <cellStyle name="Обычный 4 9 4 5 2" xfId="51648"/>
    <cellStyle name="Обычный 4 9 4 6" xfId="31748"/>
    <cellStyle name="Обычный 4 9 5" xfId="3542"/>
    <cellStyle name="Обычный 4 9 5 2" xfId="13494"/>
    <cellStyle name="Обычный 4 9 5 2 2" xfId="43349"/>
    <cellStyle name="Обычный 4 9 5 3" xfId="23444"/>
    <cellStyle name="Обычный 4 9 5 3 2" xfId="53299"/>
    <cellStyle name="Обычный 4 9 5 4" xfId="33399"/>
    <cellStyle name="Обычный 4 9 6" xfId="8522"/>
    <cellStyle name="Обычный 4 9 6 2" xfId="18472"/>
    <cellStyle name="Обычный 4 9 6 2 2" xfId="48327"/>
    <cellStyle name="Обычный 4 9 6 3" xfId="28422"/>
    <cellStyle name="Обычный 4 9 6 3 2" xfId="58277"/>
    <cellStyle name="Обычный 4 9 6 4" xfId="38377"/>
    <cellStyle name="Обычный 4 9 7" xfId="11836"/>
    <cellStyle name="Обычный 4 9 7 2" xfId="41691"/>
    <cellStyle name="Обычный 4 9 8" xfId="21786"/>
    <cellStyle name="Обычный 4 9 8 2" xfId="51641"/>
    <cellStyle name="Обычный 4 9 9" xfId="31741"/>
    <cellStyle name="Обычный 4_2013" xfId="1887"/>
    <cellStyle name="Обычный 5" xfId="10"/>
    <cellStyle name="Обычный 5 10" xfId="1889"/>
    <cellStyle name="Обычный 5 10 2" xfId="1890"/>
    <cellStyle name="Обычный 5 10 2 2" xfId="1891"/>
    <cellStyle name="Обычный 5 10 2 2 2" xfId="1892"/>
    <cellStyle name="Обычный 5 10 2 2 2 2" xfId="5949"/>
    <cellStyle name="Обычный 5 10 2 2 2 2 2" xfId="15901"/>
    <cellStyle name="Обычный 5 10 2 2 2 2 2 2" xfId="45756"/>
    <cellStyle name="Обычный 5 10 2 2 2 2 3" xfId="25851"/>
    <cellStyle name="Обычный 5 10 2 2 2 2 3 2" xfId="55706"/>
    <cellStyle name="Обычный 5 10 2 2 2 2 4" xfId="35806"/>
    <cellStyle name="Обычный 5 10 2 2 2 3" xfId="8534"/>
    <cellStyle name="Обычный 5 10 2 2 2 3 2" xfId="18484"/>
    <cellStyle name="Обычный 5 10 2 2 2 3 2 2" xfId="48339"/>
    <cellStyle name="Обычный 5 10 2 2 2 3 3" xfId="28434"/>
    <cellStyle name="Обычный 5 10 2 2 2 3 3 2" xfId="58289"/>
    <cellStyle name="Обычный 5 10 2 2 2 3 4" xfId="38389"/>
    <cellStyle name="Обычный 5 10 2 2 2 4" xfId="11848"/>
    <cellStyle name="Обычный 5 10 2 2 2 4 2" xfId="41703"/>
    <cellStyle name="Обычный 5 10 2 2 2 5" xfId="21798"/>
    <cellStyle name="Обычный 5 10 2 2 2 5 2" xfId="51653"/>
    <cellStyle name="Обычный 5 10 2 2 2 6" xfId="31753"/>
    <cellStyle name="Обычный 5 10 2 2 3" xfId="4734"/>
    <cellStyle name="Обычный 5 10 2 2 3 2" xfId="14686"/>
    <cellStyle name="Обычный 5 10 2 2 3 2 2" xfId="44541"/>
    <cellStyle name="Обычный 5 10 2 2 3 3" xfId="24636"/>
    <cellStyle name="Обычный 5 10 2 2 3 3 2" xfId="54491"/>
    <cellStyle name="Обычный 5 10 2 2 3 4" xfId="34591"/>
    <cellStyle name="Обычный 5 10 2 2 4" xfId="8533"/>
    <cellStyle name="Обычный 5 10 2 2 4 2" xfId="18483"/>
    <cellStyle name="Обычный 5 10 2 2 4 2 2" xfId="48338"/>
    <cellStyle name="Обычный 5 10 2 2 4 3" xfId="28433"/>
    <cellStyle name="Обычный 5 10 2 2 4 3 2" xfId="58288"/>
    <cellStyle name="Обычный 5 10 2 2 4 4" xfId="38388"/>
    <cellStyle name="Обычный 5 10 2 2 5" xfId="11847"/>
    <cellStyle name="Обычный 5 10 2 2 5 2" xfId="41702"/>
    <cellStyle name="Обычный 5 10 2 2 6" xfId="21797"/>
    <cellStyle name="Обычный 5 10 2 2 6 2" xfId="51652"/>
    <cellStyle name="Обычный 5 10 2 2 7" xfId="31752"/>
    <cellStyle name="Обычный 5 10 2 3" xfId="1893"/>
    <cellStyle name="Обычный 5 10 2 3 2" xfId="5950"/>
    <cellStyle name="Обычный 5 10 2 3 2 2" xfId="15902"/>
    <cellStyle name="Обычный 5 10 2 3 2 2 2" xfId="45757"/>
    <cellStyle name="Обычный 5 10 2 3 2 3" xfId="25852"/>
    <cellStyle name="Обычный 5 10 2 3 2 3 2" xfId="55707"/>
    <cellStyle name="Обычный 5 10 2 3 2 4" xfId="35807"/>
    <cellStyle name="Обычный 5 10 2 3 3" xfId="8535"/>
    <cellStyle name="Обычный 5 10 2 3 3 2" xfId="18485"/>
    <cellStyle name="Обычный 5 10 2 3 3 2 2" xfId="48340"/>
    <cellStyle name="Обычный 5 10 2 3 3 3" xfId="28435"/>
    <cellStyle name="Обычный 5 10 2 3 3 3 2" xfId="58290"/>
    <cellStyle name="Обычный 5 10 2 3 3 4" xfId="38390"/>
    <cellStyle name="Обычный 5 10 2 3 4" xfId="11849"/>
    <cellStyle name="Обычный 5 10 2 3 4 2" xfId="41704"/>
    <cellStyle name="Обычный 5 10 2 3 5" xfId="21799"/>
    <cellStyle name="Обычный 5 10 2 3 5 2" xfId="51654"/>
    <cellStyle name="Обычный 5 10 2 3 6" xfId="31754"/>
    <cellStyle name="Обычный 5 10 2 4" xfId="3911"/>
    <cellStyle name="Обычный 5 10 2 4 2" xfId="13863"/>
    <cellStyle name="Обычный 5 10 2 4 2 2" xfId="43718"/>
    <cellStyle name="Обычный 5 10 2 4 3" xfId="23813"/>
    <cellStyle name="Обычный 5 10 2 4 3 2" xfId="53668"/>
    <cellStyle name="Обычный 5 10 2 4 4" xfId="33768"/>
    <cellStyle name="Обычный 5 10 2 5" xfId="8532"/>
    <cellStyle name="Обычный 5 10 2 5 2" xfId="18482"/>
    <cellStyle name="Обычный 5 10 2 5 2 2" xfId="48337"/>
    <cellStyle name="Обычный 5 10 2 5 3" xfId="28432"/>
    <cellStyle name="Обычный 5 10 2 5 3 2" xfId="58287"/>
    <cellStyle name="Обычный 5 10 2 5 4" xfId="38387"/>
    <cellStyle name="Обычный 5 10 2 6" xfId="11846"/>
    <cellStyle name="Обычный 5 10 2 6 2" xfId="41701"/>
    <cellStyle name="Обычный 5 10 2 7" xfId="21796"/>
    <cellStyle name="Обычный 5 10 2 7 2" xfId="51651"/>
    <cellStyle name="Обычный 5 10 2 8" xfId="31751"/>
    <cellStyle name="Обычный 5 10 3" xfId="1894"/>
    <cellStyle name="Обычный 5 10 3 2" xfId="1895"/>
    <cellStyle name="Обычный 5 10 3 2 2" xfId="5951"/>
    <cellStyle name="Обычный 5 10 3 2 2 2" xfId="15903"/>
    <cellStyle name="Обычный 5 10 3 2 2 2 2" xfId="45758"/>
    <cellStyle name="Обычный 5 10 3 2 2 3" xfId="25853"/>
    <cellStyle name="Обычный 5 10 3 2 2 3 2" xfId="55708"/>
    <cellStyle name="Обычный 5 10 3 2 2 4" xfId="35808"/>
    <cellStyle name="Обычный 5 10 3 2 3" xfId="8537"/>
    <cellStyle name="Обычный 5 10 3 2 3 2" xfId="18487"/>
    <cellStyle name="Обычный 5 10 3 2 3 2 2" xfId="48342"/>
    <cellStyle name="Обычный 5 10 3 2 3 3" xfId="28437"/>
    <cellStyle name="Обычный 5 10 3 2 3 3 2" xfId="58292"/>
    <cellStyle name="Обычный 5 10 3 2 3 4" xfId="38392"/>
    <cellStyle name="Обычный 5 10 3 2 4" xfId="11851"/>
    <cellStyle name="Обычный 5 10 3 2 4 2" xfId="41706"/>
    <cellStyle name="Обычный 5 10 3 2 5" xfId="21801"/>
    <cellStyle name="Обычный 5 10 3 2 5 2" xfId="51656"/>
    <cellStyle name="Обычный 5 10 3 2 6" xfId="31756"/>
    <cellStyle name="Обычный 5 10 3 3" xfId="4540"/>
    <cellStyle name="Обычный 5 10 3 3 2" xfId="14492"/>
    <cellStyle name="Обычный 5 10 3 3 2 2" xfId="44347"/>
    <cellStyle name="Обычный 5 10 3 3 3" xfId="24442"/>
    <cellStyle name="Обычный 5 10 3 3 3 2" xfId="54297"/>
    <cellStyle name="Обычный 5 10 3 3 4" xfId="34397"/>
    <cellStyle name="Обычный 5 10 3 4" xfId="8536"/>
    <cellStyle name="Обычный 5 10 3 4 2" xfId="18486"/>
    <cellStyle name="Обычный 5 10 3 4 2 2" xfId="48341"/>
    <cellStyle name="Обычный 5 10 3 4 3" xfId="28436"/>
    <cellStyle name="Обычный 5 10 3 4 3 2" xfId="58291"/>
    <cellStyle name="Обычный 5 10 3 4 4" xfId="38391"/>
    <cellStyle name="Обычный 5 10 3 5" xfId="11850"/>
    <cellStyle name="Обычный 5 10 3 5 2" xfId="41705"/>
    <cellStyle name="Обычный 5 10 3 6" xfId="21800"/>
    <cellStyle name="Обычный 5 10 3 6 2" xfId="51655"/>
    <cellStyle name="Обычный 5 10 3 7" xfId="31755"/>
    <cellStyle name="Обычный 5 10 4" xfId="1896"/>
    <cellStyle name="Обычный 5 10 4 2" xfId="5952"/>
    <cellStyle name="Обычный 5 10 4 2 2" xfId="15904"/>
    <cellStyle name="Обычный 5 10 4 2 2 2" xfId="45759"/>
    <cellStyle name="Обычный 5 10 4 2 3" xfId="25854"/>
    <cellStyle name="Обычный 5 10 4 2 3 2" xfId="55709"/>
    <cellStyle name="Обычный 5 10 4 2 4" xfId="35809"/>
    <cellStyle name="Обычный 5 10 4 3" xfId="8538"/>
    <cellStyle name="Обычный 5 10 4 3 2" xfId="18488"/>
    <cellStyle name="Обычный 5 10 4 3 2 2" xfId="48343"/>
    <cellStyle name="Обычный 5 10 4 3 3" xfId="28438"/>
    <cellStyle name="Обычный 5 10 4 3 3 2" xfId="58293"/>
    <cellStyle name="Обычный 5 10 4 3 4" xfId="38393"/>
    <cellStyle name="Обычный 5 10 4 4" xfId="11852"/>
    <cellStyle name="Обычный 5 10 4 4 2" xfId="41707"/>
    <cellStyle name="Обычный 5 10 4 5" xfId="21802"/>
    <cellStyle name="Обычный 5 10 4 5 2" xfId="51657"/>
    <cellStyle name="Обычный 5 10 4 6" xfId="31757"/>
    <cellStyle name="Обычный 5 10 5" xfId="3717"/>
    <cellStyle name="Обычный 5 10 5 2" xfId="13669"/>
    <cellStyle name="Обычный 5 10 5 2 2" xfId="43524"/>
    <cellStyle name="Обычный 5 10 5 3" xfId="23619"/>
    <cellStyle name="Обычный 5 10 5 3 2" xfId="53474"/>
    <cellStyle name="Обычный 5 10 5 4" xfId="33574"/>
    <cellStyle name="Обычный 5 10 6" xfId="8531"/>
    <cellStyle name="Обычный 5 10 6 2" xfId="18481"/>
    <cellStyle name="Обычный 5 10 6 2 2" xfId="48336"/>
    <cellStyle name="Обычный 5 10 6 3" xfId="28431"/>
    <cellStyle name="Обычный 5 10 6 3 2" xfId="58286"/>
    <cellStyle name="Обычный 5 10 6 4" xfId="38386"/>
    <cellStyle name="Обычный 5 10 7" xfId="11845"/>
    <cellStyle name="Обычный 5 10 7 2" xfId="41700"/>
    <cellStyle name="Обычный 5 10 8" xfId="21795"/>
    <cellStyle name="Обычный 5 10 8 2" xfId="51650"/>
    <cellStyle name="Обычный 5 10 9" xfId="31750"/>
    <cellStyle name="Обычный 5 11" xfId="1897"/>
    <cellStyle name="Обычный 5 11 2" xfId="1898"/>
    <cellStyle name="Обычный 5 11 2 2" xfId="1899"/>
    <cellStyle name="Обычный 5 11 2 2 2" xfId="5953"/>
    <cellStyle name="Обычный 5 11 2 2 2 2" xfId="15905"/>
    <cellStyle name="Обычный 5 11 2 2 2 2 2" xfId="45760"/>
    <cellStyle name="Обычный 5 11 2 2 2 3" xfId="25855"/>
    <cellStyle name="Обычный 5 11 2 2 2 3 2" xfId="55710"/>
    <cellStyle name="Обычный 5 11 2 2 2 4" xfId="35810"/>
    <cellStyle name="Обычный 5 11 2 2 3" xfId="8541"/>
    <cellStyle name="Обычный 5 11 2 2 3 2" xfId="18491"/>
    <cellStyle name="Обычный 5 11 2 2 3 2 2" xfId="48346"/>
    <cellStyle name="Обычный 5 11 2 2 3 3" xfId="28441"/>
    <cellStyle name="Обычный 5 11 2 2 3 3 2" xfId="58296"/>
    <cellStyle name="Обычный 5 11 2 2 3 4" xfId="38396"/>
    <cellStyle name="Обычный 5 11 2 2 4" xfId="11855"/>
    <cellStyle name="Обычный 5 11 2 2 4 2" xfId="41710"/>
    <cellStyle name="Обычный 5 11 2 2 5" xfId="21805"/>
    <cellStyle name="Обычный 5 11 2 2 5 2" xfId="51660"/>
    <cellStyle name="Обычный 5 11 2 2 6" xfId="31760"/>
    <cellStyle name="Обычный 5 11 2 3" xfId="4733"/>
    <cellStyle name="Обычный 5 11 2 3 2" xfId="14685"/>
    <cellStyle name="Обычный 5 11 2 3 2 2" xfId="44540"/>
    <cellStyle name="Обычный 5 11 2 3 3" xfId="24635"/>
    <cellStyle name="Обычный 5 11 2 3 3 2" xfId="54490"/>
    <cellStyle name="Обычный 5 11 2 3 4" xfId="34590"/>
    <cellStyle name="Обычный 5 11 2 4" xfId="8540"/>
    <cellStyle name="Обычный 5 11 2 4 2" xfId="18490"/>
    <cellStyle name="Обычный 5 11 2 4 2 2" xfId="48345"/>
    <cellStyle name="Обычный 5 11 2 4 3" xfId="28440"/>
    <cellStyle name="Обычный 5 11 2 4 3 2" xfId="58295"/>
    <cellStyle name="Обычный 5 11 2 4 4" xfId="38395"/>
    <cellStyle name="Обычный 5 11 2 5" xfId="11854"/>
    <cellStyle name="Обычный 5 11 2 5 2" xfId="41709"/>
    <cellStyle name="Обычный 5 11 2 6" xfId="21804"/>
    <cellStyle name="Обычный 5 11 2 6 2" xfId="51659"/>
    <cellStyle name="Обычный 5 11 2 7" xfId="31759"/>
    <cellStyle name="Обычный 5 11 3" xfId="1900"/>
    <cellStyle name="Обычный 5 11 3 2" xfId="5954"/>
    <cellStyle name="Обычный 5 11 3 2 2" xfId="15906"/>
    <cellStyle name="Обычный 5 11 3 2 2 2" xfId="45761"/>
    <cellStyle name="Обычный 5 11 3 2 3" xfId="25856"/>
    <cellStyle name="Обычный 5 11 3 2 3 2" xfId="55711"/>
    <cellStyle name="Обычный 5 11 3 2 4" xfId="35811"/>
    <cellStyle name="Обычный 5 11 3 3" xfId="8542"/>
    <cellStyle name="Обычный 5 11 3 3 2" xfId="18492"/>
    <cellStyle name="Обычный 5 11 3 3 2 2" xfId="48347"/>
    <cellStyle name="Обычный 5 11 3 3 3" xfId="28442"/>
    <cellStyle name="Обычный 5 11 3 3 3 2" xfId="58297"/>
    <cellStyle name="Обычный 5 11 3 3 4" xfId="38397"/>
    <cellStyle name="Обычный 5 11 3 4" xfId="11856"/>
    <cellStyle name="Обычный 5 11 3 4 2" xfId="41711"/>
    <cellStyle name="Обычный 5 11 3 5" xfId="21806"/>
    <cellStyle name="Обычный 5 11 3 5 2" xfId="51661"/>
    <cellStyle name="Обычный 5 11 3 6" xfId="31761"/>
    <cellStyle name="Обычный 5 11 4" xfId="3910"/>
    <cellStyle name="Обычный 5 11 4 2" xfId="13862"/>
    <cellStyle name="Обычный 5 11 4 2 2" xfId="43717"/>
    <cellStyle name="Обычный 5 11 4 3" xfId="23812"/>
    <cellStyle name="Обычный 5 11 4 3 2" xfId="53667"/>
    <cellStyle name="Обычный 5 11 4 4" xfId="33767"/>
    <cellStyle name="Обычный 5 11 5" xfId="8539"/>
    <cellStyle name="Обычный 5 11 5 2" xfId="18489"/>
    <cellStyle name="Обычный 5 11 5 2 2" xfId="48344"/>
    <cellStyle name="Обычный 5 11 5 3" xfId="28439"/>
    <cellStyle name="Обычный 5 11 5 3 2" xfId="58294"/>
    <cellStyle name="Обычный 5 11 5 4" xfId="38394"/>
    <cellStyle name="Обычный 5 11 6" xfId="11853"/>
    <cellStyle name="Обычный 5 11 6 2" xfId="41708"/>
    <cellStyle name="Обычный 5 11 7" xfId="21803"/>
    <cellStyle name="Обычный 5 11 7 2" xfId="51658"/>
    <cellStyle name="Обычный 5 11 8" xfId="31758"/>
    <cellStyle name="Обычный 5 12" xfId="1901"/>
    <cellStyle name="Обычный 5 12 2" xfId="1902"/>
    <cellStyle name="Обычный 5 12 2 2" xfId="1903"/>
    <cellStyle name="Обычный 5 12 2 2 2" xfId="5955"/>
    <cellStyle name="Обычный 5 12 2 2 2 2" xfId="15907"/>
    <cellStyle name="Обычный 5 12 2 2 2 2 2" xfId="45762"/>
    <cellStyle name="Обычный 5 12 2 2 2 3" xfId="25857"/>
    <cellStyle name="Обычный 5 12 2 2 2 3 2" xfId="55712"/>
    <cellStyle name="Обычный 5 12 2 2 2 4" xfId="35812"/>
    <cellStyle name="Обычный 5 12 2 2 3" xfId="8545"/>
    <cellStyle name="Обычный 5 12 2 2 3 2" xfId="18495"/>
    <cellStyle name="Обычный 5 12 2 2 3 2 2" xfId="48350"/>
    <cellStyle name="Обычный 5 12 2 2 3 3" xfId="28445"/>
    <cellStyle name="Обычный 5 12 2 2 3 3 2" xfId="58300"/>
    <cellStyle name="Обычный 5 12 2 2 3 4" xfId="38400"/>
    <cellStyle name="Обычный 5 12 2 2 4" xfId="11859"/>
    <cellStyle name="Обычный 5 12 2 2 4 2" xfId="41714"/>
    <cellStyle name="Обычный 5 12 2 2 5" xfId="21809"/>
    <cellStyle name="Обычный 5 12 2 2 5 2" xfId="51664"/>
    <cellStyle name="Обычный 5 12 2 2 6" xfId="31764"/>
    <cellStyle name="Обычный 5 12 2 3" xfId="4930"/>
    <cellStyle name="Обычный 5 12 2 3 2" xfId="14882"/>
    <cellStyle name="Обычный 5 12 2 3 2 2" xfId="44737"/>
    <cellStyle name="Обычный 5 12 2 3 3" xfId="24832"/>
    <cellStyle name="Обычный 5 12 2 3 3 2" xfId="54687"/>
    <cellStyle name="Обычный 5 12 2 3 4" xfId="34787"/>
    <cellStyle name="Обычный 5 12 2 4" xfId="8544"/>
    <cellStyle name="Обычный 5 12 2 4 2" xfId="18494"/>
    <cellStyle name="Обычный 5 12 2 4 2 2" xfId="48349"/>
    <cellStyle name="Обычный 5 12 2 4 3" xfId="28444"/>
    <cellStyle name="Обычный 5 12 2 4 3 2" xfId="58299"/>
    <cellStyle name="Обычный 5 12 2 4 4" xfId="38399"/>
    <cellStyle name="Обычный 5 12 2 5" xfId="11858"/>
    <cellStyle name="Обычный 5 12 2 5 2" xfId="41713"/>
    <cellStyle name="Обычный 5 12 2 6" xfId="21808"/>
    <cellStyle name="Обычный 5 12 2 6 2" xfId="51663"/>
    <cellStyle name="Обычный 5 12 2 7" xfId="31763"/>
    <cellStyle name="Обычный 5 12 3" xfId="1904"/>
    <cellStyle name="Обычный 5 12 3 2" xfId="5956"/>
    <cellStyle name="Обычный 5 12 3 2 2" xfId="15908"/>
    <cellStyle name="Обычный 5 12 3 2 2 2" xfId="45763"/>
    <cellStyle name="Обычный 5 12 3 2 3" xfId="25858"/>
    <cellStyle name="Обычный 5 12 3 2 3 2" xfId="55713"/>
    <cellStyle name="Обычный 5 12 3 2 4" xfId="35813"/>
    <cellStyle name="Обычный 5 12 3 3" xfId="8546"/>
    <cellStyle name="Обычный 5 12 3 3 2" xfId="18496"/>
    <cellStyle name="Обычный 5 12 3 3 2 2" xfId="48351"/>
    <cellStyle name="Обычный 5 12 3 3 3" xfId="28446"/>
    <cellStyle name="Обычный 5 12 3 3 3 2" xfId="58301"/>
    <cellStyle name="Обычный 5 12 3 3 4" xfId="38401"/>
    <cellStyle name="Обычный 5 12 3 4" xfId="11860"/>
    <cellStyle name="Обычный 5 12 3 4 2" xfId="41715"/>
    <cellStyle name="Обычный 5 12 3 5" xfId="21810"/>
    <cellStyle name="Обычный 5 12 3 5 2" xfId="51665"/>
    <cellStyle name="Обычный 5 12 3 6" xfId="31765"/>
    <cellStyle name="Обычный 5 12 4" xfId="4107"/>
    <cellStyle name="Обычный 5 12 4 2" xfId="14059"/>
    <cellStyle name="Обычный 5 12 4 2 2" xfId="43914"/>
    <cellStyle name="Обычный 5 12 4 3" xfId="24009"/>
    <cellStyle name="Обычный 5 12 4 3 2" xfId="53864"/>
    <cellStyle name="Обычный 5 12 4 4" xfId="33964"/>
    <cellStyle name="Обычный 5 12 5" xfId="8543"/>
    <cellStyle name="Обычный 5 12 5 2" xfId="18493"/>
    <cellStyle name="Обычный 5 12 5 2 2" xfId="48348"/>
    <cellStyle name="Обычный 5 12 5 3" xfId="28443"/>
    <cellStyle name="Обычный 5 12 5 3 2" xfId="58298"/>
    <cellStyle name="Обычный 5 12 5 4" xfId="38398"/>
    <cellStyle name="Обычный 5 12 6" xfId="11857"/>
    <cellStyle name="Обычный 5 12 6 2" xfId="41712"/>
    <cellStyle name="Обычный 5 12 7" xfId="21807"/>
    <cellStyle name="Обычный 5 12 7 2" xfId="51662"/>
    <cellStyle name="Обычный 5 12 8" xfId="31762"/>
    <cellStyle name="Обычный 5 13" xfId="1905"/>
    <cellStyle name="Обычный 5 13 2" xfId="1906"/>
    <cellStyle name="Обычный 5 13 2 2" xfId="1907"/>
    <cellStyle name="Обычный 5 13 2 2 2" xfId="5957"/>
    <cellStyle name="Обычный 5 13 2 2 2 2" xfId="15909"/>
    <cellStyle name="Обычный 5 13 2 2 2 2 2" xfId="45764"/>
    <cellStyle name="Обычный 5 13 2 2 2 3" xfId="25859"/>
    <cellStyle name="Обычный 5 13 2 2 2 3 2" xfId="55714"/>
    <cellStyle name="Обычный 5 13 2 2 2 4" xfId="35814"/>
    <cellStyle name="Обычный 5 13 2 2 3" xfId="8549"/>
    <cellStyle name="Обычный 5 13 2 2 3 2" xfId="18499"/>
    <cellStyle name="Обычный 5 13 2 2 3 2 2" xfId="48354"/>
    <cellStyle name="Обычный 5 13 2 2 3 3" xfId="28449"/>
    <cellStyle name="Обычный 5 13 2 2 3 3 2" xfId="58304"/>
    <cellStyle name="Обычный 5 13 2 2 3 4" xfId="38404"/>
    <cellStyle name="Обычный 5 13 2 2 4" xfId="11863"/>
    <cellStyle name="Обычный 5 13 2 2 4 2" xfId="41718"/>
    <cellStyle name="Обычный 5 13 2 2 5" xfId="21813"/>
    <cellStyle name="Обычный 5 13 2 2 5 2" xfId="51668"/>
    <cellStyle name="Обычный 5 13 2 2 6" xfId="31768"/>
    <cellStyle name="Обычный 5 13 2 3" xfId="5017"/>
    <cellStyle name="Обычный 5 13 2 3 2" xfId="14969"/>
    <cellStyle name="Обычный 5 13 2 3 2 2" xfId="44824"/>
    <cellStyle name="Обычный 5 13 2 3 3" xfId="24919"/>
    <cellStyle name="Обычный 5 13 2 3 3 2" xfId="54774"/>
    <cellStyle name="Обычный 5 13 2 3 4" xfId="34874"/>
    <cellStyle name="Обычный 5 13 2 4" xfId="8548"/>
    <cellStyle name="Обычный 5 13 2 4 2" xfId="18498"/>
    <cellStyle name="Обычный 5 13 2 4 2 2" xfId="48353"/>
    <cellStyle name="Обычный 5 13 2 4 3" xfId="28448"/>
    <cellStyle name="Обычный 5 13 2 4 3 2" xfId="58303"/>
    <cellStyle name="Обычный 5 13 2 4 4" xfId="38403"/>
    <cellStyle name="Обычный 5 13 2 5" xfId="11862"/>
    <cellStyle name="Обычный 5 13 2 5 2" xfId="41717"/>
    <cellStyle name="Обычный 5 13 2 6" xfId="21812"/>
    <cellStyle name="Обычный 5 13 2 6 2" xfId="51667"/>
    <cellStyle name="Обычный 5 13 2 7" xfId="31767"/>
    <cellStyle name="Обычный 5 13 3" xfId="1908"/>
    <cellStyle name="Обычный 5 13 3 2" xfId="5958"/>
    <cellStyle name="Обычный 5 13 3 2 2" xfId="15910"/>
    <cellStyle name="Обычный 5 13 3 2 2 2" xfId="45765"/>
    <cellStyle name="Обычный 5 13 3 2 3" xfId="25860"/>
    <cellStyle name="Обычный 5 13 3 2 3 2" xfId="55715"/>
    <cellStyle name="Обычный 5 13 3 2 4" xfId="35815"/>
    <cellStyle name="Обычный 5 13 3 3" xfId="8550"/>
    <cellStyle name="Обычный 5 13 3 3 2" xfId="18500"/>
    <cellStyle name="Обычный 5 13 3 3 2 2" xfId="48355"/>
    <cellStyle name="Обычный 5 13 3 3 3" xfId="28450"/>
    <cellStyle name="Обычный 5 13 3 3 3 2" xfId="58305"/>
    <cellStyle name="Обычный 5 13 3 3 4" xfId="38405"/>
    <cellStyle name="Обычный 5 13 3 4" xfId="11864"/>
    <cellStyle name="Обычный 5 13 3 4 2" xfId="41719"/>
    <cellStyle name="Обычный 5 13 3 5" xfId="21814"/>
    <cellStyle name="Обычный 5 13 3 5 2" xfId="51669"/>
    <cellStyle name="Обычный 5 13 3 6" xfId="31769"/>
    <cellStyle name="Обычный 5 13 4" xfId="4194"/>
    <cellStyle name="Обычный 5 13 4 2" xfId="14146"/>
    <cellStyle name="Обычный 5 13 4 2 2" xfId="44001"/>
    <cellStyle name="Обычный 5 13 4 3" xfId="24096"/>
    <cellStyle name="Обычный 5 13 4 3 2" xfId="53951"/>
    <cellStyle name="Обычный 5 13 4 4" xfId="34051"/>
    <cellStyle name="Обычный 5 13 5" xfId="8547"/>
    <cellStyle name="Обычный 5 13 5 2" xfId="18497"/>
    <cellStyle name="Обычный 5 13 5 2 2" xfId="48352"/>
    <cellStyle name="Обычный 5 13 5 3" xfId="28447"/>
    <cellStyle name="Обычный 5 13 5 3 2" xfId="58302"/>
    <cellStyle name="Обычный 5 13 5 4" xfId="38402"/>
    <cellStyle name="Обычный 5 13 6" xfId="11861"/>
    <cellStyle name="Обычный 5 13 6 2" xfId="41716"/>
    <cellStyle name="Обычный 5 13 7" xfId="21811"/>
    <cellStyle name="Обычный 5 13 7 2" xfId="51666"/>
    <cellStyle name="Обычный 5 13 8" xfId="31766"/>
    <cellStyle name="Обычный 5 14" xfId="1909"/>
    <cellStyle name="Обычный 5 14 2" xfId="1910"/>
    <cellStyle name="Обычный 5 14 2 2" xfId="5959"/>
    <cellStyle name="Обычный 5 14 2 2 2" xfId="15911"/>
    <cellStyle name="Обычный 5 14 2 2 2 2" xfId="45766"/>
    <cellStyle name="Обычный 5 14 2 2 3" xfId="25861"/>
    <cellStyle name="Обычный 5 14 2 2 3 2" xfId="55716"/>
    <cellStyle name="Обычный 5 14 2 2 4" xfId="35816"/>
    <cellStyle name="Обычный 5 14 2 3" xfId="8552"/>
    <cellStyle name="Обычный 5 14 2 3 2" xfId="18502"/>
    <cellStyle name="Обычный 5 14 2 3 2 2" xfId="48357"/>
    <cellStyle name="Обычный 5 14 2 3 3" xfId="28452"/>
    <cellStyle name="Обычный 5 14 2 3 3 2" xfId="58307"/>
    <cellStyle name="Обычный 5 14 2 3 4" xfId="38407"/>
    <cellStyle name="Обычный 5 14 2 4" xfId="11866"/>
    <cellStyle name="Обычный 5 14 2 4 2" xfId="41721"/>
    <cellStyle name="Обычный 5 14 2 5" xfId="21816"/>
    <cellStyle name="Обычный 5 14 2 5 2" xfId="51671"/>
    <cellStyle name="Обычный 5 14 2 6" xfId="31771"/>
    <cellStyle name="Обычный 5 14 3" xfId="4237"/>
    <cellStyle name="Обычный 5 14 3 2" xfId="14189"/>
    <cellStyle name="Обычный 5 14 3 2 2" xfId="44044"/>
    <cellStyle name="Обычный 5 14 3 3" xfId="24139"/>
    <cellStyle name="Обычный 5 14 3 3 2" xfId="53994"/>
    <cellStyle name="Обычный 5 14 3 4" xfId="34094"/>
    <cellStyle name="Обычный 5 14 4" xfId="8551"/>
    <cellStyle name="Обычный 5 14 4 2" xfId="18501"/>
    <cellStyle name="Обычный 5 14 4 2 2" xfId="48356"/>
    <cellStyle name="Обычный 5 14 4 3" xfId="28451"/>
    <cellStyle name="Обычный 5 14 4 3 2" xfId="58306"/>
    <cellStyle name="Обычный 5 14 4 4" xfId="38406"/>
    <cellStyle name="Обычный 5 14 5" xfId="11865"/>
    <cellStyle name="Обычный 5 14 5 2" xfId="41720"/>
    <cellStyle name="Обычный 5 14 6" xfId="21815"/>
    <cellStyle name="Обычный 5 14 6 2" xfId="51670"/>
    <cellStyle name="Обычный 5 14 7" xfId="31770"/>
    <cellStyle name="Обычный 5 15" xfId="1911"/>
    <cellStyle name="Обычный 5 15 2" xfId="5960"/>
    <cellStyle name="Обычный 5 15 2 2" xfId="15912"/>
    <cellStyle name="Обычный 5 15 2 2 2" xfId="45767"/>
    <cellStyle name="Обычный 5 15 2 3" xfId="25862"/>
    <cellStyle name="Обычный 5 15 2 3 2" xfId="55717"/>
    <cellStyle name="Обычный 5 15 2 4" xfId="35817"/>
    <cellStyle name="Обычный 5 15 3" xfId="8553"/>
    <cellStyle name="Обычный 5 15 3 2" xfId="18503"/>
    <cellStyle name="Обычный 5 15 3 2 2" xfId="48358"/>
    <cellStyle name="Обычный 5 15 3 3" xfId="28453"/>
    <cellStyle name="Обычный 5 15 3 3 2" xfId="58308"/>
    <cellStyle name="Обычный 5 15 3 4" xfId="38408"/>
    <cellStyle name="Обычный 5 15 4" xfId="11867"/>
    <cellStyle name="Обычный 5 15 4 2" xfId="41722"/>
    <cellStyle name="Обычный 5 15 5" xfId="21817"/>
    <cellStyle name="Обычный 5 15 5 2" xfId="51672"/>
    <cellStyle name="Обычный 5 15 6" xfId="31772"/>
    <cellStyle name="Обычный 5 16" xfId="1888"/>
    <cellStyle name="Обычный 5 16 2" xfId="6729"/>
    <cellStyle name="Обычный 5 16 2 2" xfId="16679"/>
    <cellStyle name="Обычный 5 16 2 2 2" xfId="46534"/>
    <cellStyle name="Обычный 5 16 2 3" xfId="26629"/>
    <cellStyle name="Обычный 5 16 2 3 2" xfId="56484"/>
    <cellStyle name="Обычный 5 16 2 4" xfId="36584"/>
    <cellStyle name="Обычный 5 16 3" xfId="8530"/>
    <cellStyle name="Обычный 5 16 3 2" xfId="18480"/>
    <cellStyle name="Обычный 5 16 3 2 2" xfId="48335"/>
    <cellStyle name="Обычный 5 16 3 3" xfId="28430"/>
    <cellStyle name="Обычный 5 16 3 3 2" xfId="58285"/>
    <cellStyle name="Обычный 5 16 3 4" xfId="38385"/>
    <cellStyle name="Обычный 5 16 4" xfId="11844"/>
    <cellStyle name="Обычный 5 16 4 2" xfId="41699"/>
    <cellStyle name="Обычный 5 16 5" xfId="21794"/>
    <cellStyle name="Обычный 5 16 5 2" xfId="51649"/>
    <cellStyle name="Обычный 5 16 6" xfId="31749"/>
    <cellStyle name="Обычный 5 17" xfId="3413"/>
    <cellStyle name="Обычный 5 17 2" xfId="13366"/>
    <cellStyle name="Обычный 5 17 2 2" xfId="43221"/>
    <cellStyle name="Обычный 5 17 3" xfId="23316"/>
    <cellStyle name="Обычный 5 17 3 2" xfId="53171"/>
    <cellStyle name="Обычный 5 17 4" xfId="33271"/>
    <cellStyle name="Обычный 5 2" xfId="1912"/>
    <cellStyle name="Обычный 5 2 10" xfId="1913"/>
    <cellStyle name="Обычный 5 2 10 2" xfId="1914"/>
    <cellStyle name="Обычный 5 2 10 2 2" xfId="1915"/>
    <cellStyle name="Обычный 5 2 10 2 2 2" xfId="5961"/>
    <cellStyle name="Обычный 5 2 10 2 2 2 2" xfId="15913"/>
    <cellStyle name="Обычный 5 2 10 2 2 2 2 2" xfId="45768"/>
    <cellStyle name="Обычный 5 2 10 2 2 2 3" xfId="25863"/>
    <cellStyle name="Обычный 5 2 10 2 2 2 3 2" xfId="55718"/>
    <cellStyle name="Обычный 5 2 10 2 2 2 4" xfId="35818"/>
    <cellStyle name="Обычный 5 2 10 2 2 3" xfId="8557"/>
    <cellStyle name="Обычный 5 2 10 2 2 3 2" xfId="18507"/>
    <cellStyle name="Обычный 5 2 10 2 2 3 2 2" xfId="48362"/>
    <cellStyle name="Обычный 5 2 10 2 2 3 3" xfId="28457"/>
    <cellStyle name="Обычный 5 2 10 2 2 3 3 2" xfId="58312"/>
    <cellStyle name="Обычный 5 2 10 2 2 3 4" xfId="38412"/>
    <cellStyle name="Обычный 5 2 10 2 2 4" xfId="11871"/>
    <cellStyle name="Обычный 5 2 10 2 2 4 2" xfId="41726"/>
    <cellStyle name="Обычный 5 2 10 2 2 5" xfId="21821"/>
    <cellStyle name="Обычный 5 2 10 2 2 5 2" xfId="51676"/>
    <cellStyle name="Обычный 5 2 10 2 2 6" xfId="31776"/>
    <cellStyle name="Обычный 5 2 10 2 3" xfId="4735"/>
    <cellStyle name="Обычный 5 2 10 2 3 2" xfId="14687"/>
    <cellStyle name="Обычный 5 2 10 2 3 2 2" xfId="44542"/>
    <cellStyle name="Обычный 5 2 10 2 3 3" xfId="24637"/>
    <cellStyle name="Обычный 5 2 10 2 3 3 2" xfId="54492"/>
    <cellStyle name="Обычный 5 2 10 2 3 4" xfId="34592"/>
    <cellStyle name="Обычный 5 2 10 2 4" xfId="8556"/>
    <cellStyle name="Обычный 5 2 10 2 4 2" xfId="18506"/>
    <cellStyle name="Обычный 5 2 10 2 4 2 2" xfId="48361"/>
    <cellStyle name="Обычный 5 2 10 2 4 3" xfId="28456"/>
    <cellStyle name="Обычный 5 2 10 2 4 3 2" xfId="58311"/>
    <cellStyle name="Обычный 5 2 10 2 4 4" xfId="38411"/>
    <cellStyle name="Обычный 5 2 10 2 5" xfId="11870"/>
    <cellStyle name="Обычный 5 2 10 2 5 2" xfId="41725"/>
    <cellStyle name="Обычный 5 2 10 2 6" xfId="21820"/>
    <cellStyle name="Обычный 5 2 10 2 6 2" xfId="51675"/>
    <cellStyle name="Обычный 5 2 10 2 7" xfId="31775"/>
    <cellStyle name="Обычный 5 2 10 3" xfId="1916"/>
    <cellStyle name="Обычный 5 2 10 3 2" xfId="5962"/>
    <cellStyle name="Обычный 5 2 10 3 2 2" xfId="15914"/>
    <cellStyle name="Обычный 5 2 10 3 2 2 2" xfId="45769"/>
    <cellStyle name="Обычный 5 2 10 3 2 3" xfId="25864"/>
    <cellStyle name="Обычный 5 2 10 3 2 3 2" xfId="55719"/>
    <cellStyle name="Обычный 5 2 10 3 2 4" xfId="35819"/>
    <cellStyle name="Обычный 5 2 10 3 3" xfId="8558"/>
    <cellStyle name="Обычный 5 2 10 3 3 2" xfId="18508"/>
    <cellStyle name="Обычный 5 2 10 3 3 2 2" xfId="48363"/>
    <cellStyle name="Обычный 5 2 10 3 3 3" xfId="28458"/>
    <cellStyle name="Обычный 5 2 10 3 3 3 2" xfId="58313"/>
    <cellStyle name="Обычный 5 2 10 3 3 4" xfId="38413"/>
    <cellStyle name="Обычный 5 2 10 3 4" xfId="11872"/>
    <cellStyle name="Обычный 5 2 10 3 4 2" xfId="41727"/>
    <cellStyle name="Обычный 5 2 10 3 5" xfId="21822"/>
    <cellStyle name="Обычный 5 2 10 3 5 2" xfId="51677"/>
    <cellStyle name="Обычный 5 2 10 3 6" xfId="31777"/>
    <cellStyle name="Обычный 5 2 10 4" xfId="3912"/>
    <cellStyle name="Обычный 5 2 10 4 2" xfId="13864"/>
    <cellStyle name="Обычный 5 2 10 4 2 2" xfId="43719"/>
    <cellStyle name="Обычный 5 2 10 4 3" xfId="23814"/>
    <cellStyle name="Обычный 5 2 10 4 3 2" xfId="53669"/>
    <cellStyle name="Обычный 5 2 10 4 4" xfId="33769"/>
    <cellStyle name="Обычный 5 2 10 5" xfId="8555"/>
    <cellStyle name="Обычный 5 2 10 5 2" xfId="18505"/>
    <cellStyle name="Обычный 5 2 10 5 2 2" xfId="48360"/>
    <cellStyle name="Обычный 5 2 10 5 3" xfId="28455"/>
    <cellStyle name="Обычный 5 2 10 5 3 2" xfId="58310"/>
    <cellStyle name="Обычный 5 2 10 5 4" xfId="38410"/>
    <cellStyle name="Обычный 5 2 10 6" xfId="11869"/>
    <cellStyle name="Обычный 5 2 10 6 2" xfId="41724"/>
    <cellStyle name="Обычный 5 2 10 7" xfId="21819"/>
    <cellStyle name="Обычный 5 2 10 7 2" xfId="51674"/>
    <cellStyle name="Обычный 5 2 10 8" xfId="31774"/>
    <cellStyle name="Обычный 5 2 11" xfId="1917"/>
    <cellStyle name="Обычный 5 2 11 2" xfId="1918"/>
    <cellStyle name="Обычный 5 2 11 2 2" xfId="1919"/>
    <cellStyle name="Обычный 5 2 11 2 2 2" xfId="5963"/>
    <cellStyle name="Обычный 5 2 11 2 2 2 2" xfId="15915"/>
    <cellStyle name="Обычный 5 2 11 2 2 2 2 2" xfId="45770"/>
    <cellStyle name="Обычный 5 2 11 2 2 2 3" xfId="25865"/>
    <cellStyle name="Обычный 5 2 11 2 2 2 3 2" xfId="55720"/>
    <cellStyle name="Обычный 5 2 11 2 2 2 4" xfId="35820"/>
    <cellStyle name="Обычный 5 2 11 2 2 3" xfId="8561"/>
    <cellStyle name="Обычный 5 2 11 2 2 3 2" xfId="18511"/>
    <cellStyle name="Обычный 5 2 11 2 2 3 2 2" xfId="48366"/>
    <cellStyle name="Обычный 5 2 11 2 2 3 3" xfId="28461"/>
    <cellStyle name="Обычный 5 2 11 2 2 3 3 2" xfId="58316"/>
    <cellStyle name="Обычный 5 2 11 2 2 3 4" xfId="38416"/>
    <cellStyle name="Обычный 5 2 11 2 2 4" xfId="11875"/>
    <cellStyle name="Обычный 5 2 11 2 2 4 2" xfId="41730"/>
    <cellStyle name="Обычный 5 2 11 2 2 5" xfId="21825"/>
    <cellStyle name="Обычный 5 2 11 2 2 5 2" xfId="51680"/>
    <cellStyle name="Обычный 5 2 11 2 2 6" xfId="31780"/>
    <cellStyle name="Обычный 5 2 11 2 3" xfId="4931"/>
    <cellStyle name="Обычный 5 2 11 2 3 2" xfId="14883"/>
    <cellStyle name="Обычный 5 2 11 2 3 2 2" xfId="44738"/>
    <cellStyle name="Обычный 5 2 11 2 3 3" xfId="24833"/>
    <cellStyle name="Обычный 5 2 11 2 3 3 2" xfId="54688"/>
    <cellStyle name="Обычный 5 2 11 2 3 4" xfId="34788"/>
    <cellStyle name="Обычный 5 2 11 2 4" xfId="8560"/>
    <cellStyle name="Обычный 5 2 11 2 4 2" xfId="18510"/>
    <cellStyle name="Обычный 5 2 11 2 4 2 2" xfId="48365"/>
    <cellStyle name="Обычный 5 2 11 2 4 3" xfId="28460"/>
    <cellStyle name="Обычный 5 2 11 2 4 3 2" xfId="58315"/>
    <cellStyle name="Обычный 5 2 11 2 4 4" xfId="38415"/>
    <cellStyle name="Обычный 5 2 11 2 5" xfId="11874"/>
    <cellStyle name="Обычный 5 2 11 2 5 2" xfId="41729"/>
    <cellStyle name="Обычный 5 2 11 2 6" xfId="21824"/>
    <cellStyle name="Обычный 5 2 11 2 6 2" xfId="51679"/>
    <cellStyle name="Обычный 5 2 11 2 7" xfId="31779"/>
    <cellStyle name="Обычный 5 2 11 3" xfId="1920"/>
    <cellStyle name="Обычный 5 2 11 3 2" xfId="5964"/>
    <cellStyle name="Обычный 5 2 11 3 2 2" xfId="15916"/>
    <cellStyle name="Обычный 5 2 11 3 2 2 2" xfId="45771"/>
    <cellStyle name="Обычный 5 2 11 3 2 3" xfId="25866"/>
    <cellStyle name="Обычный 5 2 11 3 2 3 2" xfId="55721"/>
    <cellStyle name="Обычный 5 2 11 3 2 4" xfId="35821"/>
    <cellStyle name="Обычный 5 2 11 3 3" xfId="8562"/>
    <cellStyle name="Обычный 5 2 11 3 3 2" xfId="18512"/>
    <cellStyle name="Обычный 5 2 11 3 3 2 2" xfId="48367"/>
    <cellStyle name="Обычный 5 2 11 3 3 3" xfId="28462"/>
    <cellStyle name="Обычный 5 2 11 3 3 3 2" xfId="58317"/>
    <cellStyle name="Обычный 5 2 11 3 3 4" xfId="38417"/>
    <cellStyle name="Обычный 5 2 11 3 4" xfId="11876"/>
    <cellStyle name="Обычный 5 2 11 3 4 2" xfId="41731"/>
    <cellStyle name="Обычный 5 2 11 3 5" xfId="21826"/>
    <cellStyle name="Обычный 5 2 11 3 5 2" xfId="51681"/>
    <cellStyle name="Обычный 5 2 11 3 6" xfId="31781"/>
    <cellStyle name="Обычный 5 2 11 4" xfId="4108"/>
    <cellStyle name="Обычный 5 2 11 4 2" xfId="14060"/>
    <cellStyle name="Обычный 5 2 11 4 2 2" xfId="43915"/>
    <cellStyle name="Обычный 5 2 11 4 3" xfId="24010"/>
    <cellStyle name="Обычный 5 2 11 4 3 2" xfId="53865"/>
    <cellStyle name="Обычный 5 2 11 4 4" xfId="33965"/>
    <cellStyle name="Обычный 5 2 11 5" xfId="8559"/>
    <cellStyle name="Обычный 5 2 11 5 2" xfId="18509"/>
    <cellStyle name="Обычный 5 2 11 5 2 2" xfId="48364"/>
    <cellStyle name="Обычный 5 2 11 5 3" xfId="28459"/>
    <cellStyle name="Обычный 5 2 11 5 3 2" xfId="58314"/>
    <cellStyle name="Обычный 5 2 11 5 4" xfId="38414"/>
    <cellStyle name="Обычный 5 2 11 6" xfId="11873"/>
    <cellStyle name="Обычный 5 2 11 6 2" xfId="41728"/>
    <cellStyle name="Обычный 5 2 11 7" xfId="21823"/>
    <cellStyle name="Обычный 5 2 11 7 2" xfId="51678"/>
    <cellStyle name="Обычный 5 2 11 8" xfId="31778"/>
    <cellStyle name="Обычный 5 2 12" xfId="1921"/>
    <cellStyle name="Обычный 5 2 12 2" xfId="1922"/>
    <cellStyle name="Обычный 5 2 12 2 2" xfId="1923"/>
    <cellStyle name="Обычный 5 2 12 2 2 2" xfId="5965"/>
    <cellStyle name="Обычный 5 2 12 2 2 2 2" xfId="15917"/>
    <cellStyle name="Обычный 5 2 12 2 2 2 2 2" xfId="45772"/>
    <cellStyle name="Обычный 5 2 12 2 2 2 3" xfId="25867"/>
    <cellStyle name="Обычный 5 2 12 2 2 2 3 2" xfId="55722"/>
    <cellStyle name="Обычный 5 2 12 2 2 2 4" xfId="35822"/>
    <cellStyle name="Обычный 5 2 12 2 2 3" xfId="8565"/>
    <cellStyle name="Обычный 5 2 12 2 2 3 2" xfId="18515"/>
    <cellStyle name="Обычный 5 2 12 2 2 3 2 2" xfId="48370"/>
    <cellStyle name="Обычный 5 2 12 2 2 3 3" xfId="28465"/>
    <cellStyle name="Обычный 5 2 12 2 2 3 3 2" xfId="58320"/>
    <cellStyle name="Обычный 5 2 12 2 2 3 4" xfId="38420"/>
    <cellStyle name="Обычный 5 2 12 2 2 4" xfId="11879"/>
    <cellStyle name="Обычный 5 2 12 2 2 4 2" xfId="41734"/>
    <cellStyle name="Обычный 5 2 12 2 2 5" xfId="21829"/>
    <cellStyle name="Обычный 5 2 12 2 2 5 2" xfId="51684"/>
    <cellStyle name="Обычный 5 2 12 2 2 6" xfId="31784"/>
    <cellStyle name="Обычный 5 2 12 2 3" xfId="5018"/>
    <cellStyle name="Обычный 5 2 12 2 3 2" xfId="14970"/>
    <cellStyle name="Обычный 5 2 12 2 3 2 2" xfId="44825"/>
    <cellStyle name="Обычный 5 2 12 2 3 3" xfId="24920"/>
    <cellStyle name="Обычный 5 2 12 2 3 3 2" xfId="54775"/>
    <cellStyle name="Обычный 5 2 12 2 3 4" xfId="34875"/>
    <cellStyle name="Обычный 5 2 12 2 4" xfId="8564"/>
    <cellStyle name="Обычный 5 2 12 2 4 2" xfId="18514"/>
    <cellStyle name="Обычный 5 2 12 2 4 2 2" xfId="48369"/>
    <cellStyle name="Обычный 5 2 12 2 4 3" xfId="28464"/>
    <cellStyle name="Обычный 5 2 12 2 4 3 2" xfId="58319"/>
    <cellStyle name="Обычный 5 2 12 2 4 4" xfId="38419"/>
    <cellStyle name="Обычный 5 2 12 2 5" xfId="11878"/>
    <cellStyle name="Обычный 5 2 12 2 5 2" xfId="41733"/>
    <cellStyle name="Обычный 5 2 12 2 6" xfId="21828"/>
    <cellStyle name="Обычный 5 2 12 2 6 2" xfId="51683"/>
    <cellStyle name="Обычный 5 2 12 2 7" xfId="31783"/>
    <cellStyle name="Обычный 5 2 12 3" xfId="1924"/>
    <cellStyle name="Обычный 5 2 12 3 2" xfId="5966"/>
    <cellStyle name="Обычный 5 2 12 3 2 2" xfId="15918"/>
    <cellStyle name="Обычный 5 2 12 3 2 2 2" xfId="45773"/>
    <cellStyle name="Обычный 5 2 12 3 2 3" xfId="25868"/>
    <cellStyle name="Обычный 5 2 12 3 2 3 2" xfId="55723"/>
    <cellStyle name="Обычный 5 2 12 3 2 4" xfId="35823"/>
    <cellStyle name="Обычный 5 2 12 3 3" xfId="8566"/>
    <cellStyle name="Обычный 5 2 12 3 3 2" xfId="18516"/>
    <cellStyle name="Обычный 5 2 12 3 3 2 2" xfId="48371"/>
    <cellStyle name="Обычный 5 2 12 3 3 3" xfId="28466"/>
    <cellStyle name="Обычный 5 2 12 3 3 3 2" xfId="58321"/>
    <cellStyle name="Обычный 5 2 12 3 3 4" xfId="38421"/>
    <cellStyle name="Обычный 5 2 12 3 4" xfId="11880"/>
    <cellStyle name="Обычный 5 2 12 3 4 2" xfId="41735"/>
    <cellStyle name="Обычный 5 2 12 3 5" xfId="21830"/>
    <cellStyle name="Обычный 5 2 12 3 5 2" xfId="51685"/>
    <cellStyle name="Обычный 5 2 12 3 6" xfId="31785"/>
    <cellStyle name="Обычный 5 2 12 4" xfId="4195"/>
    <cellStyle name="Обычный 5 2 12 4 2" xfId="14147"/>
    <cellStyle name="Обычный 5 2 12 4 2 2" xfId="44002"/>
    <cellStyle name="Обычный 5 2 12 4 3" xfId="24097"/>
    <cellStyle name="Обычный 5 2 12 4 3 2" xfId="53952"/>
    <cellStyle name="Обычный 5 2 12 4 4" xfId="34052"/>
    <cellStyle name="Обычный 5 2 12 5" xfId="8563"/>
    <cellStyle name="Обычный 5 2 12 5 2" xfId="18513"/>
    <cellStyle name="Обычный 5 2 12 5 2 2" xfId="48368"/>
    <cellStyle name="Обычный 5 2 12 5 3" xfId="28463"/>
    <cellStyle name="Обычный 5 2 12 5 3 2" xfId="58318"/>
    <cellStyle name="Обычный 5 2 12 5 4" xfId="38418"/>
    <cellStyle name="Обычный 5 2 12 6" xfId="11877"/>
    <cellStyle name="Обычный 5 2 12 6 2" xfId="41732"/>
    <cellStyle name="Обычный 5 2 12 7" xfId="21827"/>
    <cellStyle name="Обычный 5 2 12 7 2" xfId="51682"/>
    <cellStyle name="Обычный 5 2 12 8" xfId="31782"/>
    <cellStyle name="Обычный 5 2 13" xfId="1925"/>
    <cellStyle name="Обычный 5 2 13 2" xfId="1926"/>
    <cellStyle name="Обычный 5 2 13 2 2" xfId="5967"/>
    <cellStyle name="Обычный 5 2 13 2 2 2" xfId="15919"/>
    <cellStyle name="Обычный 5 2 13 2 2 2 2" xfId="45774"/>
    <cellStyle name="Обычный 5 2 13 2 2 3" xfId="25869"/>
    <cellStyle name="Обычный 5 2 13 2 2 3 2" xfId="55724"/>
    <cellStyle name="Обычный 5 2 13 2 2 4" xfId="35824"/>
    <cellStyle name="Обычный 5 2 13 2 3" xfId="8568"/>
    <cellStyle name="Обычный 5 2 13 2 3 2" xfId="18518"/>
    <cellStyle name="Обычный 5 2 13 2 3 2 2" xfId="48373"/>
    <cellStyle name="Обычный 5 2 13 2 3 3" xfId="28468"/>
    <cellStyle name="Обычный 5 2 13 2 3 3 2" xfId="58323"/>
    <cellStyle name="Обычный 5 2 13 2 3 4" xfId="38423"/>
    <cellStyle name="Обычный 5 2 13 2 4" xfId="11882"/>
    <cellStyle name="Обычный 5 2 13 2 4 2" xfId="41737"/>
    <cellStyle name="Обычный 5 2 13 2 5" xfId="21832"/>
    <cellStyle name="Обычный 5 2 13 2 5 2" xfId="51687"/>
    <cellStyle name="Обычный 5 2 13 2 6" xfId="31787"/>
    <cellStyle name="Обычный 5 2 13 3" xfId="4246"/>
    <cellStyle name="Обычный 5 2 13 3 2" xfId="14198"/>
    <cellStyle name="Обычный 5 2 13 3 2 2" xfId="44053"/>
    <cellStyle name="Обычный 5 2 13 3 3" xfId="24148"/>
    <cellStyle name="Обычный 5 2 13 3 3 2" xfId="54003"/>
    <cellStyle name="Обычный 5 2 13 3 4" xfId="34103"/>
    <cellStyle name="Обычный 5 2 13 4" xfId="8567"/>
    <cellStyle name="Обычный 5 2 13 4 2" xfId="18517"/>
    <cellStyle name="Обычный 5 2 13 4 2 2" xfId="48372"/>
    <cellStyle name="Обычный 5 2 13 4 3" xfId="28467"/>
    <cellStyle name="Обычный 5 2 13 4 3 2" xfId="58322"/>
    <cellStyle name="Обычный 5 2 13 4 4" xfId="38422"/>
    <cellStyle name="Обычный 5 2 13 5" xfId="11881"/>
    <cellStyle name="Обычный 5 2 13 5 2" xfId="41736"/>
    <cellStyle name="Обычный 5 2 13 6" xfId="21831"/>
    <cellStyle name="Обычный 5 2 13 6 2" xfId="51686"/>
    <cellStyle name="Обычный 5 2 13 7" xfId="31786"/>
    <cellStyle name="Обычный 5 2 14" xfId="1927"/>
    <cellStyle name="Обычный 5 2 14 2" xfId="5968"/>
    <cellStyle name="Обычный 5 2 14 2 2" xfId="15920"/>
    <cellStyle name="Обычный 5 2 14 2 2 2" xfId="45775"/>
    <cellStyle name="Обычный 5 2 14 2 3" xfId="25870"/>
    <cellStyle name="Обычный 5 2 14 2 3 2" xfId="55725"/>
    <cellStyle name="Обычный 5 2 14 2 4" xfId="35825"/>
    <cellStyle name="Обычный 5 2 14 3" xfId="8569"/>
    <cellStyle name="Обычный 5 2 14 3 2" xfId="18519"/>
    <cellStyle name="Обычный 5 2 14 3 2 2" xfId="48374"/>
    <cellStyle name="Обычный 5 2 14 3 3" xfId="28469"/>
    <cellStyle name="Обычный 5 2 14 3 3 2" xfId="58324"/>
    <cellStyle name="Обычный 5 2 14 3 4" xfId="38424"/>
    <cellStyle name="Обычный 5 2 14 4" xfId="11883"/>
    <cellStyle name="Обычный 5 2 14 4 2" xfId="41738"/>
    <cellStyle name="Обычный 5 2 14 5" xfId="21833"/>
    <cellStyle name="Обычный 5 2 14 5 2" xfId="51688"/>
    <cellStyle name="Обычный 5 2 14 6" xfId="31788"/>
    <cellStyle name="Обычный 5 2 15" xfId="3422"/>
    <cellStyle name="Обычный 5 2 15 2" xfId="13375"/>
    <cellStyle name="Обычный 5 2 15 2 2" xfId="43230"/>
    <cellStyle name="Обычный 5 2 15 3" xfId="23325"/>
    <cellStyle name="Обычный 5 2 15 3 2" xfId="53180"/>
    <cellStyle name="Обычный 5 2 15 4" xfId="33280"/>
    <cellStyle name="Обычный 5 2 16" xfId="8554"/>
    <cellStyle name="Обычный 5 2 16 2" xfId="18504"/>
    <cellStyle name="Обычный 5 2 16 2 2" xfId="48359"/>
    <cellStyle name="Обычный 5 2 16 3" xfId="28454"/>
    <cellStyle name="Обычный 5 2 16 3 2" xfId="58309"/>
    <cellStyle name="Обычный 5 2 16 4" xfId="38409"/>
    <cellStyle name="Обычный 5 2 17" xfId="11868"/>
    <cellStyle name="Обычный 5 2 17 2" xfId="41723"/>
    <cellStyle name="Обычный 5 2 18" xfId="21818"/>
    <cellStyle name="Обычный 5 2 18 2" xfId="51673"/>
    <cellStyle name="Обычный 5 2 19" xfId="31773"/>
    <cellStyle name="Обычный 5 2 2" xfId="1928"/>
    <cellStyle name="Обычный 5 2 2 10" xfId="8570"/>
    <cellStyle name="Обычный 5 2 2 10 2" xfId="18520"/>
    <cellStyle name="Обычный 5 2 2 10 2 2" xfId="48375"/>
    <cellStyle name="Обычный 5 2 2 10 3" xfId="28470"/>
    <cellStyle name="Обычный 5 2 2 10 3 2" xfId="58325"/>
    <cellStyle name="Обычный 5 2 2 10 4" xfId="38425"/>
    <cellStyle name="Обычный 5 2 2 11" xfId="11884"/>
    <cellStyle name="Обычный 5 2 2 11 2" xfId="41739"/>
    <cellStyle name="Обычный 5 2 2 12" xfId="21834"/>
    <cellStyle name="Обычный 5 2 2 12 2" xfId="51689"/>
    <cellStyle name="Обычный 5 2 2 13" xfId="31789"/>
    <cellStyle name="Обычный 5 2 2 2" xfId="1929"/>
    <cellStyle name="Обычный 5 2 2 2 2" xfId="1930"/>
    <cellStyle name="Обычный 5 2 2 2 2 2" xfId="1931"/>
    <cellStyle name="Обычный 5 2 2 2 2 2 2" xfId="1932"/>
    <cellStyle name="Обычный 5 2 2 2 2 2 2 2" xfId="5969"/>
    <cellStyle name="Обычный 5 2 2 2 2 2 2 2 2" xfId="15921"/>
    <cellStyle name="Обычный 5 2 2 2 2 2 2 2 2 2" xfId="45776"/>
    <cellStyle name="Обычный 5 2 2 2 2 2 2 2 3" xfId="25871"/>
    <cellStyle name="Обычный 5 2 2 2 2 2 2 2 3 2" xfId="55726"/>
    <cellStyle name="Обычный 5 2 2 2 2 2 2 2 4" xfId="35826"/>
    <cellStyle name="Обычный 5 2 2 2 2 2 2 3" xfId="8574"/>
    <cellStyle name="Обычный 5 2 2 2 2 2 2 3 2" xfId="18524"/>
    <cellStyle name="Обычный 5 2 2 2 2 2 2 3 2 2" xfId="48379"/>
    <cellStyle name="Обычный 5 2 2 2 2 2 2 3 3" xfId="28474"/>
    <cellStyle name="Обычный 5 2 2 2 2 2 2 3 3 2" xfId="58329"/>
    <cellStyle name="Обычный 5 2 2 2 2 2 2 3 4" xfId="38429"/>
    <cellStyle name="Обычный 5 2 2 2 2 2 2 4" xfId="11888"/>
    <cellStyle name="Обычный 5 2 2 2 2 2 2 4 2" xfId="41743"/>
    <cellStyle name="Обычный 5 2 2 2 2 2 2 5" xfId="21838"/>
    <cellStyle name="Обычный 5 2 2 2 2 2 2 5 2" xfId="51693"/>
    <cellStyle name="Обычный 5 2 2 2 2 2 2 6" xfId="31793"/>
    <cellStyle name="Обычный 5 2 2 2 2 2 3" xfId="4737"/>
    <cellStyle name="Обычный 5 2 2 2 2 2 3 2" xfId="14689"/>
    <cellStyle name="Обычный 5 2 2 2 2 2 3 2 2" xfId="44544"/>
    <cellStyle name="Обычный 5 2 2 2 2 2 3 3" xfId="24639"/>
    <cellStyle name="Обычный 5 2 2 2 2 2 3 3 2" xfId="54494"/>
    <cellStyle name="Обычный 5 2 2 2 2 2 3 4" xfId="34594"/>
    <cellStyle name="Обычный 5 2 2 2 2 2 4" xfId="8573"/>
    <cellStyle name="Обычный 5 2 2 2 2 2 4 2" xfId="18523"/>
    <cellStyle name="Обычный 5 2 2 2 2 2 4 2 2" xfId="48378"/>
    <cellStyle name="Обычный 5 2 2 2 2 2 4 3" xfId="28473"/>
    <cellStyle name="Обычный 5 2 2 2 2 2 4 3 2" xfId="58328"/>
    <cellStyle name="Обычный 5 2 2 2 2 2 4 4" xfId="38428"/>
    <cellStyle name="Обычный 5 2 2 2 2 2 5" xfId="11887"/>
    <cellStyle name="Обычный 5 2 2 2 2 2 5 2" xfId="41742"/>
    <cellStyle name="Обычный 5 2 2 2 2 2 6" xfId="21837"/>
    <cellStyle name="Обычный 5 2 2 2 2 2 6 2" xfId="51692"/>
    <cellStyle name="Обычный 5 2 2 2 2 2 7" xfId="31792"/>
    <cellStyle name="Обычный 5 2 2 2 2 3" xfId="1933"/>
    <cellStyle name="Обычный 5 2 2 2 2 3 2" xfId="5970"/>
    <cellStyle name="Обычный 5 2 2 2 2 3 2 2" xfId="15922"/>
    <cellStyle name="Обычный 5 2 2 2 2 3 2 2 2" xfId="45777"/>
    <cellStyle name="Обычный 5 2 2 2 2 3 2 3" xfId="25872"/>
    <cellStyle name="Обычный 5 2 2 2 2 3 2 3 2" xfId="55727"/>
    <cellStyle name="Обычный 5 2 2 2 2 3 2 4" xfId="35827"/>
    <cellStyle name="Обычный 5 2 2 2 2 3 3" xfId="8575"/>
    <cellStyle name="Обычный 5 2 2 2 2 3 3 2" xfId="18525"/>
    <cellStyle name="Обычный 5 2 2 2 2 3 3 2 2" xfId="48380"/>
    <cellStyle name="Обычный 5 2 2 2 2 3 3 3" xfId="28475"/>
    <cellStyle name="Обычный 5 2 2 2 2 3 3 3 2" xfId="58330"/>
    <cellStyle name="Обычный 5 2 2 2 2 3 3 4" xfId="38430"/>
    <cellStyle name="Обычный 5 2 2 2 2 3 4" xfId="11889"/>
    <cellStyle name="Обычный 5 2 2 2 2 3 4 2" xfId="41744"/>
    <cellStyle name="Обычный 5 2 2 2 2 3 5" xfId="21839"/>
    <cellStyle name="Обычный 5 2 2 2 2 3 5 2" xfId="51694"/>
    <cellStyle name="Обычный 5 2 2 2 2 3 6" xfId="31794"/>
    <cellStyle name="Обычный 5 2 2 2 2 4" xfId="3914"/>
    <cellStyle name="Обычный 5 2 2 2 2 4 2" xfId="13866"/>
    <cellStyle name="Обычный 5 2 2 2 2 4 2 2" xfId="43721"/>
    <cellStyle name="Обычный 5 2 2 2 2 4 3" xfId="23816"/>
    <cellStyle name="Обычный 5 2 2 2 2 4 3 2" xfId="53671"/>
    <cellStyle name="Обычный 5 2 2 2 2 4 4" xfId="33771"/>
    <cellStyle name="Обычный 5 2 2 2 2 5" xfId="8572"/>
    <cellStyle name="Обычный 5 2 2 2 2 5 2" xfId="18522"/>
    <cellStyle name="Обычный 5 2 2 2 2 5 2 2" xfId="48377"/>
    <cellStyle name="Обычный 5 2 2 2 2 5 3" xfId="28472"/>
    <cellStyle name="Обычный 5 2 2 2 2 5 3 2" xfId="58327"/>
    <cellStyle name="Обычный 5 2 2 2 2 5 4" xfId="38427"/>
    <cellStyle name="Обычный 5 2 2 2 2 6" xfId="11886"/>
    <cellStyle name="Обычный 5 2 2 2 2 6 2" xfId="41741"/>
    <cellStyle name="Обычный 5 2 2 2 2 7" xfId="21836"/>
    <cellStyle name="Обычный 5 2 2 2 2 7 2" xfId="51691"/>
    <cellStyle name="Обычный 5 2 2 2 2 8" xfId="31791"/>
    <cellStyle name="Обычный 5 2 2 2 3" xfId="1934"/>
    <cellStyle name="Обычный 5 2 2 2 3 2" xfId="1935"/>
    <cellStyle name="Обычный 5 2 2 2 3 2 2" xfId="5971"/>
    <cellStyle name="Обычный 5 2 2 2 3 2 2 2" xfId="15923"/>
    <cellStyle name="Обычный 5 2 2 2 3 2 2 2 2" xfId="45778"/>
    <cellStyle name="Обычный 5 2 2 2 3 2 2 3" xfId="25873"/>
    <cellStyle name="Обычный 5 2 2 2 3 2 2 3 2" xfId="55728"/>
    <cellStyle name="Обычный 5 2 2 2 3 2 2 4" xfId="35828"/>
    <cellStyle name="Обычный 5 2 2 2 3 2 3" xfId="8577"/>
    <cellStyle name="Обычный 5 2 2 2 3 2 3 2" xfId="18527"/>
    <cellStyle name="Обычный 5 2 2 2 3 2 3 2 2" xfId="48382"/>
    <cellStyle name="Обычный 5 2 2 2 3 2 3 3" xfId="28477"/>
    <cellStyle name="Обычный 5 2 2 2 3 2 3 3 2" xfId="58332"/>
    <cellStyle name="Обычный 5 2 2 2 3 2 3 4" xfId="38432"/>
    <cellStyle name="Обычный 5 2 2 2 3 2 4" xfId="11891"/>
    <cellStyle name="Обычный 5 2 2 2 3 2 4 2" xfId="41746"/>
    <cellStyle name="Обычный 5 2 2 2 3 2 5" xfId="21841"/>
    <cellStyle name="Обычный 5 2 2 2 3 2 5 2" xfId="51696"/>
    <cellStyle name="Обычный 5 2 2 2 3 2 6" xfId="31796"/>
    <cellStyle name="Обычный 5 2 2 2 3 3" xfId="4393"/>
    <cellStyle name="Обычный 5 2 2 2 3 3 2" xfId="14345"/>
    <cellStyle name="Обычный 5 2 2 2 3 3 2 2" xfId="44200"/>
    <cellStyle name="Обычный 5 2 2 2 3 3 3" xfId="24295"/>
    <cellStyle name="Обычный 5 2 2 2 3 3 3 2" xfId="54150"/>
    <cellStyle name="Обычный 5 2 2 2 3 3 4" xfId="34250"/>
    <cellStyle name="Обычный 5 2 2 2 3 4" xfId="8576"/>
    <cellStyle name="Обычный 5 2 2 2 3 4 2" xfId="18526"/>
    <cellStyle name="Обычный 5 2 2 2 3 4 2 2" xfId="48381"/>
    <cellStyle name="Обычный 5 2 2 2 3 4 3" xfId="28476"/>
    <cellStyle name="Обычный 5 2 2 2 3 4 3 2" xfId="58331"/>
    <cellStyle name="Обычный 5 2 2 2 3 4 4" xfId="38431"/>
    <cellStyle name="Обычный 5 2 2 2 3 5" xfId="11890"/>
    <cellStyle name="Обычный 5 2 2 2 3 5 2" xfId="41745"/>
    <cellStyle name="Обычный 5 2 2 2 3 6" xfId="21840"/>
    <cellStyle name="Обычный 5 2 2 2 3 6 2" xfId="51695"/>
    <cellStyle name="Обычный 5 2 2 2 3 7" xfId="31795"/>
    <cellStyle name="Обычный 5 2 2 2 4" xfId="1936"/>
    <cellStyle name="Обычный 5 2 2 2 4 2" xfId="5972"/>
    <cellStyle name="Обычный 5 2 2 2 4 2 2" xfId="15924"/>
    <cellStyle name="Обычный 5 2 2 2 4 2 2 2" xfId="45779"/>
    <cellStyle name="Обычный 5 2 2 2 4 2 3" xfId="25874"/>
    <cellStyle name="Обычный 5 2 2 2 4 2 3 2" xfId="55729"/>
    <cellStyle name="Обычный 5 2 2 2 4 2 4" xfId="35829"/>
    <cellStyle name="Обычный 5 2 2 2 4 3" xfId="8578"/>
    <cellStyle name="Обычный 5 2 2 2 4 3 2" xfId="18528"/>
    <cellStyle name="Обычный 5 2 2 2 4 3 2 2" xfId="48383"/>
    <cellStyle name="Обычный 5 2 2 2 4 3 3" xfId="28478"/>
    <cellStyle name="Обычный 5 2 2 2 4 3 3 2" xfId="58333"/>
    <cellStyle name="Обычный 5 2 2 2 4 3 4" xfId="38433"/>
    <cellStyle name="Обычный 5 2 2 2 4 4" xfId="11892"/>
    <cellStyle name="Обычный 5 2 2 2 4 4 2" xfId="41747"/>
    <cellStyle name="Обычный 5 2 2 2 4 5" xfId="21842"/>
    <cellStyle name="Обычный 5 2 2 2 4 5 2" xfId="51697"/>
    <cellStyle name="Обычный 5 2 2 2 4 6" xfId="31797"/>
    <cellStyle name="Обычный 5 2 2 2 5" xfId="3570"/>
    <cellStyle name="Обычный 5 2 2 2 5 2" xfId="13522"/>
    <cellStyle name="Обычный 5 2 2 2 5 2 2" xfId="43377"/>
    <cellStyle name="Обычный 5 2 2 2 5 3" xfId="23472"/>
    <cellStyle name="Обычный 5 2 2 2 5 3 2" xfId="53327"/>
    <cellStyle name="Обычный 5 2 2 2 5 4" xfId="33427"/>
    <cellStyle name="Обычный 5 2 2 2 6" xfId="8571"/>
    <cellStyle name="Обычный 5 2 2 2 6 2" xfId="18521"/>
    <cellStyle name="Обычный 5 2 2 2 6 2 2" xfId="48376"/>
    <cellStyle name="Обычный 5 2 2 2 6 3" xfId="28471"/>
    <cellStyle name="Обычный 5 2 2 2 6 3 2" xfId="58326"/>
    <cellStyle name="Обычный 5 2 2 2 6 4" xfId="38426"/>
    <cellStyle name="Обычный 5 2 2 2 7" xfId="11885"/>
    <cellStyle name="Обычный 5 2 2 2 7 2" xfId="41740"/>
    <cellStyle name="Обычный 5 2 2 2 8" xfId="21835"/>
    <cellStyle name="Обычный 5 2 2 2 8 2" xfId="51690"/>
    <cellStyle name="Обычный 5 2 2 2 9" xfId="31790"/>
    <cellStyle name="Обычный 5 2 2 3" xfId="1937"/>
    <cellStyle name="Обычный 5 2 2 3 2" xfId="1938"/>
    <cellStyle name="Обычный 5 2 2 3 2 2" xfId="1939"/>
    <cellStyle name="Обычный 5 2 2 3 2 2 2" xfId="1940"/>
    <cellStyle name="Обычный 5 2 2 3 2 2 2 2" xfId="5973"/>
    <cellStyle name="Обычный 5 2 2 3 2 2 2 2 2" xfId="15925"/>
    <cellStyle name="Обычный 5 2 2 3 2 2 2 2 2 2" xfId="45780"/>
    <cellStyle name="Обычный 5 2 2 3 2 2 2 2 3" xfId="25875"/>
    <cellStyle name="Обычный 5 2 2 3 2 2 2 2 3 2" xfId="55730"/>
    <cellStyle name="Обычный 5 2 2 3 2 2 2 2 4" xfId="35830"/>
    <cellStyle name="Обычный 5 2 2 3 2 2 2 3" xfId="8582"/>
    <cellStyle name="Обычный 5 2 2 3 2 2 2 3 2" xfId="18532"/>
    <cellStyle name="Обычный 5 2 2 3 2 2 2 3 2 2" xfId="48387"/>
    <cellStyle name="Обычный 5 2 2 3 2 2 2 3 3" xfId="28482"/>
    <cellStyle name="Обычный 5 2 2 3 2 2 2 3 3 2" xfId="58337"/>
    <cellStyle name="Обычный 5 2 2 3 2 2 2 3 4" xfId="38437"/>
    <cellStyle name="Обычный 5 2 2 3 2 2 2 4" xfId="11896"/>
    <cellStyle name="Обычный 5 2 2 3 2 2 2 4 2" xfId="41751"/>
    <cellStyle name="Обычный 5 2 2 3 2 2 2 5" xfId="21846"/>
    <cellStyle name="Обычный 5 2 2 3 2 2 2 5 2" xfId="51701"/>
    <cellStyle name="Обычный 5 2 2 3 2 2 2 6" xfId="31801"/>
    <cellStyle name="Обычный 5 2 2 3 2 2 3" xfId="4738"/>
    <cellStyle name="Обычный 5 2 2 3 2 2 3 2" xfId="14690"/>
    <cellStyle name="Обычный 5 2 2 3 2 2 3 2 2" xfId="44545"/>
    <cellStyle name="Обычный 5 2 2 3 2 2 3 3" xfId="24640"/>
    <cellStyle name="Обычный 5 2 2 3 2 2 3 3 2" xfId="54495"/>
    <cellStyle name="Обычный 5 2 2 3 2 2 3 4" xfId="34595"/>
    <cellStyle name="Обычный 5 2 2 3 2 2 4" xfId="8581"/>
    <cellStyle name="Обычный 5 2 2 3 2 2 4 2" xfId="18531"/>
    <cellStyle name="Обычный 5 2 2 3 2 2 4 2 2" xfId="48386"/>
    <cellStyle name="Обычный 5 2 2 3 2 2 4 3" xfId="28481"/>
    <cellStyle name="Обычный 5 2 2 3 2 2 4 3 2" xfId="58336"/>
    <cellStyle name="Обычный 5 2 2 3 2 2 4 4" xfId="38436"/>
    <cellStyle name="Обычный 5 2 2 3 2 2 5" xfId="11895"/>
    <cellStyle name="Обычный 5 2 2 3 2 2 5 2" xfId="41750"/>
    <cellStyle name="Обычный 5 2 2 3 2 2 6" xfId="21845"/>
    <cellStyle name="Обычный 5 2 2 3 2 2 6 2" xfId="51700"/>
    <cellStyle name="Обычный 5 2 2 3 2 2 7" xfId="31800"/>
    <cellStyle name="Обычный 5 2 2 3 2 3" xfId="1941"/>
    <cellStyle name="Обычный 5 2 2 3 2 3 2" xfId="5974"/>
    <cellStyle name="Обычный 5 2 2 3 2 3 2 2" xfId="15926"/>
    <cellStyle name="Обычный 5 2 2 3 2 3 2 2 2" xfId="45781"/>
    <cellStyle name="Обычный 5 2 2 3 2 3 2 3" xfId="25876"/>
    <cellStyle name="Обычный 5 2 2 3 2 3 2 3 2" xfId="55731"/>
    <cellStyle name="Обычный 5 2 2 3 2 3 2 4" xfId="35831"/>
    <cellStyle name="Обычный 5 2 2 3 2 3 3" xfId="8583"/>
    <cellStyle name="Обычный 5 2 2 3 2 3 3 2" xfId="18533"/>
    <cellStyle name="Обычный 5 2 2 3 2 3 3 2 2" xfId="48388"/>
    <cellStyle name="Обычный 5 2 2 3 2 3 3 3" xfId="28483"/>
    <cellStyle name="Обычный 5 2 2 3 2 3 3 3 2" xfId="58338"/>
    <cellStyle name="Обычный 5 2 2 3 2 3 3 4" xfId="38438"/>
    <cellStyle name="Обычный 5 2 2 3 2 3 4" xfId="11897"/>
    <cellStyle name="Обычный 5 2 2 3 2 3 4 2" xfId="41752"/>
    <cellStyle name="Обычный 5 2 2 3 2 3 5" xfId="21847"/>
    <cellStyle name="Обычный 5 2 2 3 2 3 5 2" xfId="51702"/>
    <cellStyle name="Обычный 5 2 2 3 2 3 6" xfId="31802"/>
    <cellStyle name="Обычный 5 2 2 3 2 4" xfId="3915"/>
    <cellStyle name="Обычный 5 2 2 3 2 4 2" xfId="13867"/>
    <cellStyle name="Обычный 5 2 2 3 2 4 2 2" xfId="43722"/>
    <cellStyle name="Обычный 5 2 2 3 2 4 3" xfId="23817"/>
    <cellStyle name="Обычный 5 2 2 3 2 4 3 2" xfId="53672"/>
    <cellStyle name="Обычный 5 2 2 3 2 4 4" xfId="33772"/>
    <cellStyle name="Обычный 5 2 2 3 2 5" xfId="8580"/>
    <cellStyle name="Обычный 5 2 2 3 2 5 2" xfId="18530"/>
    <cellStyle name="Обычный 5 2 2 3 2 5 2 2" xfId="48385"/>
    <cellStyle name="Обычный 5 2 2 3 2 5 3" xfId="28480"/>
    <cellStyle name="Обычный 5 2 2 3 2 5 3 2" xfId="58335"/>
    <cellStyle name="Обычный 5 2 2 3 2 5 4" xfId="38435"/>
    <cellStyle name="Обычный 5 2 2 3 2 6" xfId="11894"/>
    <cellStyle name="Обычный 5 2 2 3 2 6 2" xfId="41749"/>
    <cellStyle name="Обычный 5 2 2 3 2 7" xfId="21844"/>
    <cellStyle name="Обычный 5 2 2 3 2 7 2" xfId="51699"/>
    <cellStyle name="Обычный 5 2 2 3 2 8" xfId="31799"/>
    <cellStyle name="Обычный 5 2 2 3 3" xfId="1942"/>
    <cellStyle name="Обычный 5 2 2 3 3 2" xfId="1943"/>
    <cellStyle name="Обычный 5 2 2 3 3 2 2" xfId="5975"/>
    <cellStyle name="Обычный 5 2 2 3 3 2 2 2" xfId="15927"/>
    <cellStyle name="Обычный 5 2 2 3 3 2 2 2 2" xfId="45782"/>
    <cellStyle name="Обычный 5 2 2 3 3 2 2 3" xfId="25877"/>
    <cellStyle name="Обычный 5 2 2 3 3 2 2 3 2" xfId="55732"/>
    <cellStyle name="Обычный 5 2 2 3 3 2 2 4" xfId="35832"/>
    <cellStyle name="Обычный 5 2 2 3 3 2 3" xfId="8585"/>
    <cellStyle name="Обычный 5 2 2 3 3 2 3 2" xfId="18535"/>
    <cellStyle name="Обычный 5 2 2 3 3 2 3 2 2" xfId="48390"/>
    <cellStyle name="Обычный 5 2 2 3 3 2 3 3" xfId="28485"/>
    <cellStyle name="Обычный 5 2 2 3 3 2 3 3 2" xfId="58340"/>
    <cellStyle name="Обычный 5 2 2 3 3 2 3 4" xfId="38440"/>
    <cellStyle name="Обычный 5 2 2 3 3 2 4" xfId="11899"/>
    <cellStyle name="Обычный 5 2 2 3 3 2 4 2" xfId="41754"/>
    <cellStyle name="Обычный 5 2 2 3 3 2 5" xfId="21849"/>
    <cellStyle name="Обычный 5 2 2 3 3 2 5 2" xfId="51704"/>
    <cellStyle name="Обычный 5 2 2 3 3 2 6" xfId="31804"/>
    <cellStyle name="Обычный 5 2 2 3 3 3" xfId="4483"/>
    <cellStyle name="Обычный 5 2 2 3 3 3 2" xfId="14435"/>
    <cellStyle name="Обычный 5 2 2 3 3 3 2 2" xfId="44290"/>
    <cellStyle name="Обычный 5 2 2 3 3 3 3" xfId="24385"/>
    <cellStyle name="Обычный 5 2 2 3 3 3 3 2" xfId="54240"/>
    <cellStyle name="Обычный 5 2 2 3 3 3 4" xfId="34340"/>
    <cellStyle name="Обычный 5 2 2 3 3 4" xfId="8584"/>
    <cellStyle name="Обычный 5 2 2 3 3 4 2" xfId="18534"/>
    <cellStyle name="Обычный 5 2 2 3 3 4 2 2" xfId="48389"/>
    <cellStyle name="Обычный 5 2 2 3 3 4 3" xfId="28484"/>
    <cellStyle name="Обычный 5 2 2 3 3 4 3 2" xfId="58339"/>
    <cellStyle name="Обычный 5 2 2 3 3 4 4" xfId="38439"/>
    <cellStyle name="Обычный 5 2 2 3 3 5" xfId="11898"/>
    <cellStyle name="Обычный 5 2 2 3 3 5 2" xfId="41753"/>
    <cellStyle name="Обычный 5 2 2 3 3 6" xfId="21848"/>
    <cellStyle name="Обычный 5 2 2 3 3 6 2" xfId="51703"/>
    <cellStyle name="Обычный 5 2 2 3 3 7" xfId="31803"/>
    <cellStyle name="Обычный 5 2 2 3 4" xfId="1944"/>
    <cellStyle name="Обычный 5 2 2 3 4 2" xfId="5976"/>
    <cellStyle name="Обычный 5 2 2 3 4 2 2" xfId="15928"/>
    <cellStyle name="Обычный 5 2 2 3 4 2 2 2" xfId="45783"/>
    <cellStyle name="Обычный 5 2 2 3 4 2 3" xfId="25878"/>
    <cellStyle name="Обычный 5 2 2 3 4 2 3 2" xfId="55733"/>
    <cellStyle name="Обычный 5 2 2 3 4 2 4" xfId="35833"/>
    <cellStyle name="Обычный 5 2 2 3 4 3" xfId="8586"/>
    <cellStyle name="Обычный 5 2 2 3 4 3 2" xfId="18536"/>
    <cellStyle name="Обычный 5 2 2 3 4 3 2 2" xfId="48391"/>
    <cellStyle name="Обычный 5 2 2 3 4 3 3" xfId="28486"/>
    <cellStyle name="Обычный 5 2 2 3 4 3 3 2" xfId="58341"/>
    <cellStyle name="Обычный 5 2 2 3 4 3 4" xfId="38441"/>
    <cellStyle name="Обычный 5 2 2 3 4 4" xfId="11900"/>
    <cellStyle name="Обычный 5 2 2 3 4 4 2" xfId="41755"/>
    <cellStyle name="Обычный 5 2 2 3 4 5" xfId="21850"/>
    <cellStyle name="Обычный 5 2 2 3 4 5 2" xfId="51705"/>
    <cellStyle name="Обычный 5 2 2 3 4 6" xfId="31805"/>
    <cellStyle name="Обычный 5 2 2 3 5" xfId="3660"/>
    <cellStyle name="Обычный 5 2 2 3 5 2" xfId="13612"/>
    <cellStyle name="Обычный 5 2 2 3 5 2 2" xfId="43467"/>
    <cellStyle name="Обычный 5 2 2 3 5 3" xfId="23562"/>
    <cellStyle name="Обычный 5 2 2 3 5 3 2" xfId="53417"/>
    <cellStyle name="Обычный 5 2 2 3 5 4" xfId="33517"/>
    <cellStyle name="Обычный 5 2 2 3 6" xfId="8579"/>
    <cellStyle name="Обычный 5 2 2 3 6 2" xfId="18529"/>
    <cellStyle name="Обычный 5 2 2 3 6 2 2" xfId="48384"/>
    <cellStyle name="Обычный 5 2 2 3 6 3" xfId="28479"/>
    <cellStyle name="Обычный 5 2 2 3 6 3 2" xfId="58334"/>
    <cellStyle name="Обычный 5 2 2 3 6 4" xfId="38434"/>
    <cellStyle name="Обычный 5 2 2 3 7" xfId="11893"/>
    <cellStyle name="Обычный 5 2 2 3 7 2" xfId="41748"/>
    <cellStyle name="Обычный 5 2 2 3 8" xfId="21843"/>
    <cellStyle name="Обычный 5 2 2 3 8 2" xfId="51698"/>
    <cellStyle name="Обычный 5 2 2 3 9" xfId="31798"/>
    <cellStyle name="Обычный 5 2 2 4" xfId="1945"/>
    <cellStyle name="Обычный 5 2 2 4 2" xfId="1946"/>
    <cellStyle name="Обычный 5 2 2 4 2 2" xfId="1947"/>
    <cellStyle name="Обычный 5 2 2 4 2 2 2" xfId="5977"/>
    <cellStyle name="Обычный 5 2 2 4 2 2 2 2" xfId="15929"/>
    <cellStyle name="Обычный 5 2 2 4 2 2 2 2 2" xfId="45784"/>
    <cellStyle name="Обычный 5 2 2 4 2 2 2 3" xfId="25879"/>
    <cellStyle name="Обычный 5 2 2 4 2 2 2 3 2" xfId="55734"/>
    <cellStyle name="Обычный 5 2 2 4 2 2 2 4" xfId="35834"/>
    <cellStyle name="Обычный 5 2 2 4 2 2 3" xfId="8589"/>
    <cellStyle name="Обычный 5 2 2 4 2 2 3 2" xfId="18539"/>
    <cellStyle name="Обычный 5 2 2 4 2 2 3 2 2" xfId="48394"/>
    <cellStyle name="Обычный 5 2 2 4 2 2 3 3" xfId="28489"/>
    <cellStyle name="Обычный 5 2 2 4 2 2 3 3 2" xfId="58344"/>
    <cellStyle name="Обычный 5 2 2 4 2 2 3 4" xfId="38444"/>
    <cellStyle name="Обычный 5 2 2 4 2 2 4" xfId="11903"/>
    <cellStyle name="Обычный 5 2 2 4 2 2 4 2" xfId="41758"/>
    <cellStyle name="Обычный 5 2 2 4 2 2 5" xfId="21853"/>
    <cellStyle name="Обычный 5 2 2 4 2 2 5 2" xfId="51708"/>
    <cellStyle name="Обычный 5 2 2 4 2 2 6" xfId="31808"/>
    <cellStyle name="Обычный 5 2 2 4 2 3" xfId="4736"/>
    <cellStyle name="Обычный 5 2 2 4 2 3 2" xfId="14688"/>
    <cellStyle name="Обычный 5 2 2 4 2 3 2 2" xfId="44543"/>
    <cellStyle name="Обычный 5 2 2 4 2 3 3" xfId="24638"/>
    <cellStyle name="Обычный 5 2 2 4 2 3 3 2" xfId="54493"/>
    <cellStyle name="Обычный 5 2 2 4 2 3 4" xfId="34593"/>
    <cellStyle name="Обычный 5 2 2 4 2 4" xfId="8588"/>
    <cellStyle name="Обычный 5 2 2 4 2 4 2" xfId="18538"/>
    <cellStyle name="Обычный 5 2 2 4 2 4 2 2" xfId="48393"/>
    <cellStyle name="Обычный 5 2 2 4 2 4 3" xfId="28488"/>
    <cellStyle name="Обычный 5 2 2 4 2 4 3 2" xfId="58343"/>
    <cellStyle name="Обычный 5 2 2 4 2 4 4" xfId="38443"/>
    <cellStyle name="Обычный 5 2 2 4 2 5" xfId="11902"/>
    <cellStyle name="Обычный 5 2 2 4 2 5 2" xfId="41757"/>
    <cellStyle name="Обычный 5 2 2 4 2 6" xfId="21852"/>
    <cellStyle name="Обычный 5 2 2 4 2 6 2" xfId="51707"/>
    <cellStyle name="Обычный 5 2 2 4 2 7" xfId="31807"/>
    <cellStyle name="Обычный 5 2 2 4 3" xfId="1948"/>
    <cellStyle name="Обычный 5 2 2 4 3 2" xfId="5978"/>
    <cellStyle name="Обычный 5 2 2 4 3 2 2" xfId="15930"/>
    <cellStyle name="Обычный 5 2 2 4 3 2 2 2" xfId="45785"/>
    <cellStyle name="Обычный 5 2 2 4 3 2 3" xfId="25880"/>
    <cellStyle name="Обычный 5 2 2 4 3 2 3 2" xfId="55735"/>
    <cellStyle name="Обычный 5 2 2 4 3 2 4" xfId="35835"/>
    <cellStyle name="Обычный 5 2 2 4 3 3" xfId="8590"/>
    <cellStyle name="Обычный 5 2 2 4 3 3 2" xfId="18540"/>
    <cellStyle name="Обычный 5 2 2 4 3 3 2 2" xfId="48395"/>
    <cellStyle name="Обычный 5 2 2 4 3 3 3" xfId="28490"/>
    <cellStyle name="Обычный 5 2 2 4 3 3 3 2" xfId="58345"/>
    <cellStyle name="Обычный 5 2 2 4 3 3 4" xfId="38445"/>
    <cellStyle name="Обычный 5 2 2 4 3 4" xfId="11904"/>
    <cellStyle name="Обычный 5 2 2 4 3 4 2" xfId="41759"/>
    <cellStyle name="Обычный 5 2 2 4 3 5" xfId="21854"/>
    <cellStyle name="Обычный 5 2 2 4 3 5 2" xfId="51709"/>
    <cellStyle name="Обычный 5 2 2 4 3 6" xfId="31809"/>
    <cellStyle name="Обычный 5 2 2 4 4" xfId="3913"/>
    <cellStyle name="Обычный 5 2 2 4 4 2" xfId="13865"/>
    <cellStyle name="Обычный 5 2 2 4 4 2 2" xfId="43720"/>
    <cellStyle name="Обычный 5 2 2 4 4 3" xfId="23815"/>
    <cellStyle name="Обычный 5 2 2 4 4 3 2" xfId="53670"/>
    <cellStyle name="Обычный 5 2 2 4 4 4" xfId="33770"/>
    <cellStyle name="Обычный 5 2 2 4 5" xfId="8587"/>
    <cellStyle name="Обычный 5 2 2 4 5 2" xfId="18537"/>
    <cellStyle name="Обычный 5 2 2 4 5 2 2" xfId="48392"/>
    <cellStyle name="Обычный 5 2 2 4 5 3" xfId="28487"/>
    <cellStyle name="Обычный 5 2 2 4 5 3 2" xfId="58342"/>
    <cellStyle name="Обычный 5 2 2 4 5 4" xfId="38442"/>
    <cellStyle name="Обычный 5 2 2 4 6" xfId="11901"/>
    <cellStyle name="Обычный 5 2 2 4 6 2" xfId="41756"/>
    <cellStyle name="Обычный 5 2 2 4 7" xfId="21851"/>
    <cellStyle name="Обычный 5 2 2 4 7 2" xfId="51706"/>
    <cellStyle name="Обычный 5 2 2 4 8" xfId="31806"/>
    <cellStyle name="Обычный 5 2 2 5" xfId="1949"/>
    <cellStyle name="Обычный 5 2 2 5 2" xfId="1950"/>
    <cellStyle name="Обычный 5 2 2 5 2 2" xfId="1951"/>
    <cellStyle name="Обычный 5 2 2 5 2 2 2" xfId="5979"/>
    <cellStyle name="Обычный 5 2 2 5 2 2 2 2" xfId="15931"/>
    <cellStyle name="Обычный 5 2 2 5 2 2 2 2 2" xfId="45786"/>
    <cellStyle name="Обычный 5 2 2 5 2 2 2 3" xfId="25881"/>
    <cellStyle name="Обычный 5 2 2 5 2 2 2 3 2" xfId="55736"/>
    <cellStyle name="Обычный 5 2 2 5 2 2 2 4" xfId="35836"/>
    <cellStyle name="Обычный 5 2 2 5 2 2 3" xfId="8593"/>
    <cellStyle name="Обычный 5 2 2 5 2 2 3 2" xfId="18543"/>
    <cellStyle name="Обычный 5 2 2 5 2 2 3 2 2" xfId="48398"/>
    <cellStyle name="Обычный 5 2 2 5 2 2 3 3" xfId="28493"/>
    <cellStyle name="Обычный 5 2 2 5 2 2 3 3 2" xfId="58348"/>
    <cellStyle name="Обычный 5 2 2 5 2 2 3 4" xfId="38448"/>
    <cellStyle name="Обычный 5 2 2 5 2 2 4" xfId="11907"/>
    <cellStyle name="Обычный 5 2 2 5 2 2 4 2" xfId="41762"/>
    <cellStyle name="Обычный 5 2 2 5 2 2 5" xfId="21857"/>
    <cellStyle name="Обычный 5 2 2 5 2 2 5 2" xfId="51712"/>
    <cellStyle name="Обычный 5 2 2 5 2 2 6" xfId="31812"/>
    <cellStyle name="Обычный 5 2 2 5 2 3" xfId="4932"/>
    <cellStyle name="Обычный 5 2 2 5 2 3 2" xfId="14884"/>
    <cellStyle name="Обычный 5 2 2 5 2 3 2 2" xfId="44739"/>
    <cellStyle name="Обычный 5 2 2 5 2 3 3" xfId="24834"/>
    <cellStyle name="Обычный 5 2 2 5 2 3 3 2" xfId="54689"/>
    <cellStyle name="Обычный 5 2 2 5 2 3 4" xfId="34789"/>
    <cellStyle name="Обычный 5 2 2 5 2 4" xfId="8592"/>
    <cellStyle name="Обычный 5 2 2 5 2 4 2" xfId="18542"/>
    <cellStyle name="Обычный 5 2 2 5 2 4 2 2" xfId="48397"/>
    <cellStyle name="Обычный 5 2 2 5 2 4 3" xfId="28492"/>
    <cellStyle name="Обычный 5 2 2 5 2 4 3 2" xfId="58347"/>
    <cellStyle name="Обычный 5 2 2 5 2 4 4" xfId="38447"/>
    <cellStyle name="Обычный 5 2 2 5 2 5" xfId="11906"/>
    <cellStyle name="Обычный 5 2 2 5 2 5 2" xfId="41761"/>
    <cellStyle name="Обычный 5 2 2 5 2 6" xfId="21856"/>
    <cellStyle name="Обычный 5 2 2 5 2 6 2" xfId="51711"/>
    <cellStyle name="Обычный 5 2 2 5 2 7" xfId="31811"/>
    <cellStyle name="Обычный 5 2 2 5 3" xfId="1952"/>
    <cellStyle name="Обычный 5 2 2 5 3 2" xfId="5980"/>
    <cellStyle name="Обычный 5 2 2 5 3 2 2" xfId="15932"/>
    <cellStyle name="Обычный 5 2 2 5 3 2 2 2" xfId="45787"/>
    <cellStyle name="Обычный 5 2 2 5 3 2 3" xfId="25882"/>
    <cellStyle name="Обычный 5 2 2 5 3 2 3 2" xfId="55737"/>
    <cellStyle name="Обычный 5 2 2 5 3 2 4" xfId="35837"/>
    <cellStyle name="Обычный 5 2 2 5 3 3" xfId="8594"/>
    <cellStyle name="Обычный 5 2 2 5 3 3 2" xfId="18544"/>
    <cellStyle name="Обычный 5 2 2 5 3 3 2 2" xfId="48399"/>
    <cellStyle name="Обычный 5 2 2 5 3 3 3" xfId="28494"/>
    <cellStyle name="Обычный 5 2 2 5 3 3 3 2" xfId="58349"/>
    <cellStyle name="Обычный 5 2 2 5 3 3 4" xfId="38449"/>
    <cellStyle name="Обычный 5 2 2 5 3 4" xfId="11908"/>
    <cellStyle name="Обычный 5 2 2 5 3 4 2" xfId="41763"/>
    <cellStyle name="Обычный 5 2 2 5 3 5" xfId="21858"/>
    <cellStyle name="Обычный 5 2 2 5 3 5 2" xfId="51713"/>
    <cellStyle name="Обычный 5 2 2 5 3 6" xfId="31813"/>
    <cellStyle name="Обычный 5 2 2 5 4" xfId="4109"/>
    <cellStyle name="Обычный 5 2 2 5 4 2" xfId="14061"/>
    <cellStyle name="Обычный 5 2 2 5 4 2 2" xfId="43916"/>
    <cellStyle name="Обычный 5 2 2 5 4 3" xfId="24011"/>
    <cellStyle name="Обычный 5 2 2 5 4 3 2" xfId="53866"/>
    <cellStyle name="Обычный 5 2 2 5 4 4" xfId="33966"/>
    <cellStyle name="Обычный 5 2 2 5 5" xfId="8591"/>
    <cellStyle name="Обычный 5 2 2 5 5 2" xfId="18541"/>
    <cellStyle name="Обычный 5 2 2 5 5 2 2" xfId="48396"/>
    <cellStyle name="Обычный 5 2 2 5 5 3" xfId="28491"/>
    <cellStyle name="Обычный 5 2 2 5 5 3 2" xfId="58346"/>
    <cellStyle name="Обычный 5 2 2 5 5 4" xfId="38446"/>
    <cellStyle name="Обычный 5 2 2 5 6" xfId="11905"/>
    <cellStyle name="Обычный 5 2 2 5 6 2" xfId="41760"/>
    <cellStyle name="Обычный 5 2 2 5 7" xfId="21855"/>
    <cellStyle name="Обычный 5 2 2 5 7 2" xfId="51710"/>
    <cellStyle name="Обычный 5 2 2 5 8" xfId="31810"/>
    <cellStyle name="Обычный 5 2 2 6" xfId="1953"/>
    <cellStyle name="Обычный 5 2 2 6 2" xfId="1954"/>
    <cellStyle name="Обычный 5 2 2 6 2 2" xfId="1955"/>
    <cellStyle name="Обычный 5 2 2 6 2 2 2" xfId="5981"/>
    <cellStyle name="Обычный 5 2 2 6 2 2 2 2" xfId="15933"/>
    <cellStyle name="Обычный 5 2 2 6 2 2 2 2 2" xfId="45788"/>
    <cellStyle name="Обычный 5 2 2 6 2 2 2 3" xfId="25883"/>
    <cellStyle name="Обычный 5 2 2 6 2 2 2 3 2" xfId="55738"/>
    <cellStyle name="Обычный 5 2 2 6 2 2 2 4" xfId="35838"/>
    <cellStyle name="Обычный 5 2 2 6 2 2 3" xfId="8597"/>
    <cellStyle name="Обычный 5 2 2 6 2 2 3 2" xfId="18547"/>
    <cellStyle name="Обычный 5 2 2 6 2 2 3 2 2" xfId="48402"/>
    <cellStyle name="Обычный 5 2 2 6 2 2 3 3" xfId="28497"/>
    <cellStyle name="Обычный 5 2 2 6 2 2 3 3 2" xfId="58352"/>
    <cellStyle name="Обычный 5 2 2 6 2 2 3 4" xfId="38452"/>
    <cellStyle name="Обычный 5 2 2 6 2 2 4" xfId="11911"/>
    <cellStyle name="Обычный 5 2 2 6 2 2 4 2" xfId="41766"/>
    <cellStyle name="Обычный 5 2 2 6 2 2 5" xfId="21861"/>
    <cellStyle name="Обычный 5 2 2 6 2 2 5 2" xfId="51716"/>
    <cellStyle name="Обычный 5 2 2 6 2 2 6" xfId="31816"/>
    <cellStyle name="Обычный 5 2 2 6 2 3" xfId="5019"/>
    <cellStyle name="Обычный 5 2 2 6 2 3 2" xfId="14971"/>
    <cellStyle name="Обычный 5 2 2 6 2 3 2 2" xfId="44826"/>
    <cellStyle name="Обычный 5 2 2 6 2 3 3" xfId="24921"/>
    <cellStyle name="Обычный 5 2 2 6 2 3 3 2" xfId="54776"/>
    <cellStyle name="Обычный 5 2 2 6 2 3 4" xfId="34876"/>
    <cellStyle name="Обычный 5 2 2 6 2 4" xfId="8596"/>
    <cellStyle name="Обычный 5 2 2 6 2 4 2" xfId="18546"/>
    <cellStyle name="Обычный 5 2 2 6 2 4 2 2" xfId="48401"/>
    <cellStyle name="Обычный 5 2 2 6 2 4 3" xfId="28496"/>
    <cellStyle name="Обычный 5 2 2 6 2 4 3 2" xfId="58351"/>
    <cellStyle name="Обычный 5 2 2 6 2 4 4" xfId="38451"/>
    <cellStyle name="Обычный 5 2 2 6 2 5" xfId="11910"/>
    <cellStyle name="Обычный 5 2 2 6 2 5 2" xfId="41765"/>
    <cellStyle name="Обычный 5 2 2 6 2 6" xfId="21860"/>
    <cellStyle name="Обычный 5 2 2 6 2 6 2" xfId="51715"/>
    <cellStyle name="Обычный 5 2 2 6 2 7" xfId="31815"/>
    <cellStyle name="Обычный 5 2 2 6 3" xfId="1956"/>
    <cellStyle name="Обычный 5 2 2 6 3 2" xfId="5982"/>
    <cellStyle name="Обычный 5 2 2 6 3 2 2" xfId="15934"/>
    <cellStyle name="Обычный 5 2 2 6 3 2 2 2" xfId="45789"/>
    <cellStyle name="Обычный 5 2 2 6 3 2 3" xfId="25884"/>
    <cellStyle name="Обычный 5 2 2 6 3 2 3 2" xfId="55739"/>
    <cellStyle name="Обычный 5 2 2 6 3 2 4" xfId="35839"/>
    <cellStyle name="Обычный 5 2 2 6 3 3" xfId="8598"/>
    <cellStyle name="Обычный 5 2 2 6 3 3 2" xfId="18548"/>
    <cellStyle name="Обычный 5 2 2 6 3 3 2 2" xfId="48403"/>
    <cellStyle name="Обычный 5 2 2 6 3 3 3" xfId="28498"/>
    <cellStyle name="Обычный 5 2 2 6 3 3 3 2" xfId="58353"/>
    <cellStyle name="Обычный 5 2 2 6 3 3 4" xfId="38453"/>
    <cellStyle name="Обычный 5 2 2 6 3 4" xfId="11912"/>
    <cellStyle name="Обычный 5 2 2 6 3 4 2" xfId="41767"/>
    <cellStyle name="Обычный 5 2 2 6 3 5" xfId="21862"/>
    <cellStyle name="Обычный 5 2 2 6 3 5 2" xfId="51717"/>
    <cellStyle name="Обычный 5 2 2 6 3 6" xfId="31817"/>
    <cellStyle name="Обычный 5 2 2 6 4" xfId="4196"/>
    <cellStyle name="Обычный 5 2 2 6 4 2" xfId="14148"/>
    <cellStyle name="Обычный 5 2 2 6 4 2 2" xfId="44003"/>
    <cellStyle name="Обычный 5 2 2 6 4 3" xfId="24098"/>
    <cellStyle name="Обычный 5 2 2 6 4 3 2" xfId="53953"/>
    <cellStyle name="Обычный 5 2 2 6 4 4" xfId="34053"/>
    <cellStyle name="Обычный 5 2 2 6 5" xfId="8595"/>
    <cellStyle name="Обычный 5 2 2 6 5 2" xfId="18545"/>
    <cellStyle name="Обычный 5 2 2 6 5 2 2" xfId="48400"/>
    <cellStyle name="Обычный 5 2 2 6 5 3" xfId="28495"/>
    <cellStyle name="Обычный 5 2 2 6 5 3 2" xfId="58350"/>
    <cellStyle name="Обычный 5 2 2 6 5 4" xfId="38450"/>
    <cellStyle name="Обычный 5 2 2 6 6" xfId="11909"/>
    <cellStyle name="Обычный 5 2 2 6 6 2" xfId="41764"/>
    <cellStyle name="Обычный 5 2 2 6 7" xfId="21859"/>
    <cellStyle name="Обычный 5 2 2 6 7 2" xfId="51714"/>
    <cellStyle name="Обычный 5 2 2 6 8" xfId="31814"/>
    <cellStyle name="Обычный 5 2 2 7" xfId="1957"/>
    <cellStyle name="Обычный 5 2 2 7 2" xfId="1958"/>
    <cellStyle name="Обычный 5 2 2 7 2 2" xfId="5983"/>
    <cellStyle name="Обычный 5 2 2 7 2 2 2" xfId="15935"/>
    <cellStyle name="Обычный 5 2 2 7 2 2 2 2" xfId="45790"/>
    <cellStyle name="Обычный 5 2 2 7 2 2 3" xfId="25885"/>
    <cellStyle name="Обычный 5 2 2 7 2 2 3 2" xfId="55740"/>
    <cellStyle name="Обычный 5 2 2 7 2 2 4" xfId="35840"/>
    <cellStyle name="Обычный 5 2 2 7 2 3" xfId="8600"/>
    <cellStyle name="Обычный 5 2 2 7 2 3 2" xfId="18550"/>
    <cellStyle name="Обычный 5 2 2 7 2 3 2 2" xfId="48405"/>
    <cellStyle name="Обычный 5 2 2 7 2 3 3" xfId="28500"/>
    <cellStyle name="Обычный 5 2 2 7 2 3 3 2" xfId="58355"/>
    <cellStyle name="Обычный 5 2 2 7 2 3 4" xfId="38455"/>
    <cellStyle name="Обычный 5 2 2 7 2 4" xfId="11914"/>
    <cellStyle name="Обычный 5 2 2 7 2 4 2" xfId="41769"/>
    <cellStyle name="Обычный 5 2 2 7 2 5" xfId="21864"/>
    <cellStyle name="Обычный 5 2 2 7 2 5 2" xfId="51719"/>
    <cellStyle name="Обычный 5 2 2 7 2 6" xfId="31819"/>
    <cellStyle name="Обычный 5 2 2 7 3" xfId="4267"/>
    <cellStyle name="Обычный 5 2 2 7 3 2" xfId="14219"/>
    <cellStyle name="Обычный 5 2 2 7 3 2 2" xfId="44074"/>
    <cellStyle name="Обычный 5 2 2 7 3 3" xfId="24169"/>
    <cellStyle name="Обычный 5 2 2 7 3 3 2" xfId="54024"/>
    <cellStyle name="Обычный 5 2 2 7 3 4" xfId="34124"/>
    <cellStyle name="Обычный 5 2 2 7 4" xfId="8599"/>
    <cellStyle name="Обычный 5 2 2 7 4 2" xfId="18549"/>
    <cellStyle name="Обычный 5 2 2 7 4 2 2" xfId="48404"/>
    <cellStyle name="Обычный 5 2 2 7 4 3" xfId="28499"/>
    <cellStyle name="Обычный 5 2 2 7 4 3 2" xfId="58354"/>
    <cellStyle name="Обычный 5 2 2 7 4 4" xfId="38454"/>
    <cellStyle name="Обычный 5 2 2 7 5" xfId="11913"/>
    <cellStyle name="Обычный 5 2 2 7 5 2" xfId="41768"/>
    <cellStyle name="Обычный 5 2 2 7 6" xfId="21863"/>
    <cellStyle name="Обычный 5 2 2 7 6 2" xfId="51718"/>
    <cellStyle name="Обычный 5 2 2 7 7" xfId="31818"/>
    <cellStyle name="Обычный 5 2 2 8" xfId="1959"/>
    <cellStyle name="Обычный 5 2 2 8 2" xfId="5984"/>
    <cellStyle name="Обычный 5 2 2 8 2 2" xfId="15936"/>
    <cellStyle name="Обычный 5 2 2 8 2 2 2" xfId="45791"/>
    <cellStyle name="Обычный 5 2 2 8 2 3" xfId="25886"/>
    <cellStyle name="Обычный 5 2 2 8 2 3 2" xfId="55741"/>
    <cellStyle name="Обычный 5 2 2 8 2 4" xfId="35841"/>
    <cellStyle name="Обычный 5 2 2 8 3" xfId="8601"/>
    <cellStyle name="Обычный 5 2 2 8 3 2" xfId="18551"/>
    <cellStyle name="Обычный 5 2 2 8 3 2 2" xfId="48406"/>
    <cellStyle name="Обычный 5 2 2 8 3 3" xfId="28501"/>
    <cellStyle name="Обычный 5 2 2 8 3 3 2" xfId="58356"/>
    <cellStyle name="Обычный 5 2 2 8 3 4" xfId="38456"/>
    <cellStyle name="Обычный 5 2 2 8 4" xfId="11915"/>
    <cellStyle name="Обычный 5 2 2 8 4 2" xfId="41770"/>
    <cellStyle name="Обычный 5 2 2 8 5" xfId="21865"/>
    <cellStyle name="Обычный 5 2 2 8 5 2" xfId="51720"/>
    <cellStyle name="Обычный 5 2 2 8 6" xfId="31820"/>
    <cellStyle name="Обычный 5 2 2 9" xfId="3444"/>
    <cellStyle name="Обычный 5 2 2 9 2" xfId="13396"/>
    <cellStyle name="Обычный 5 2 2 9 2 2" xfId="43251"/>
    <cellStyle name="Обычный 5 2 2 9 3" xfId="23346"/>
    <cellStyle name="Обычный 5 2 2 9 3 2" xfId="53201"/>
    <cellStyle name="Обычный 5 2 2 9 4" xfId="33301"/>
    <cellStyle name="Обычный 5 2 3" xfId="1960"/>
    <cellStyle name="Обычный 5 2 3 10" xfId="8602"/>
    <cellStyle name="Обычный 5 2 3 10 2" xfId="18552"/>
    <cellStyle name="Обычный 5 2 3 10 2 2" xfId="48407"/>
    <cellStyle name="Обычный 5 2 3 10 3" xfId="28502"/>
    <cellStyle name="Обычный 5 2 3 10 3 2" xfId="58357"/>
    <cellStyle name="Обычный 5 2 3 10 4" xfId="38457"/>
    <cellStyle name="Обычный 5 2 3 11" xfId="11916"/>
    <cellStyle name="Обычный 5 2 3 11 2" xfId="41771"/>
    <cellStyle name="Обычный 5 2 3 12" xfId="21866"/>
    <cellStyle name="Обычный 5 2 3 12 2" xfId="51721"/>
    <cellStyle name="Обычный 5 2 3 13" xfId="31821"/>
    <cellStyle name="Обычный 5 2 3 2" xfId="1961"/>
    <cellStyle name="Обычный 5 2 3 2 2" xfId="1962"/>
    <cellStyle name="Обычный 5 2 3 2 2 2" xfId="1963"/>
    <cellStyle name="Обычный 5 2 3 2 2 2 2" xfId="1964"/>
    <cellStyle name="Обычный 5 2 3 2 2 2 2 2" xfId="5985"/>
    <cellStyle name="Обычный 5 2 3 2 2 2 2 2 2" xfId="15937"/>
    <cellStyle name="Обычный 5 2 3 2 2 2 2 2 2 2" xfId="45792"/>
    <cellStyle name="Обычный 5 2 3 2 2 2 2 2 3" xfId="25887"/>
    <cellStyle name="Обычный 5 2 3 2 2 2 2 2 3 2" xfId="55742"/>
    <cellStyle name="Обычный 5 2 3 2 2 2 2 2 4" xfId="35842"/>
    <cellStyle name="Обычный 5 2 3 2 2 2 2 3" xfId="8606"/>
    <cellStyle name="Обычный 5 2 3 2 2 2 2 3 2" xfId="18556"/>
    <cellStyle name="Обычный 5 2 3 2 2 2 2 3 2 2" xfId="48411"/>
    <cellStyle name="Обычный 5 2 3 2 2 2 2 3 3" xfId="28506"/>
    <cellStyle name="Обычный 5 2 3 2 2 2 2 3 3 2" xfId="58361"/>
    <cellStyle name="Обычный 5 2 3 2 2 2 2 3 4" xfId="38461"/>
    <cellStyle name="Обычный 5 2 3 2 2 2 2 4" xfId="11920"/>
    <cellStyle name="Обычный 5 2 3 2 2 2 2 4 2" xfId="41775"/>
    <cellStyle name="Обычный 5 2 3 2 2 2 2 5" xfId="21870"/>
    <cellStyle name="Обычный 5 2 3 2 2 2 2 5 2" xfId="51725"/>
    <cellStyle name="Обычный 5 2 3 2 2 2 2 6" xfId="31825"/>
    <cellStyle name="Обычный 5 2 3 2 2 2 3" xfId="4740"/>
    <cellStyle name="Обычный 5 2 3 2 2 2 3 2" xfId="14692"/>
    <cellStyle name="Обычный 5 2 3 2 2 2 3 2 2" xfId="44547"/>
    <cellStyle name="Обычный 5 2 3 2 2 2 3 3" xfId="24642"/>
    <cellStyle name="Обычный 5 2 3 2 2 2 3 3 2" xfId="54497"/>
    <cellStyle name="Обычный 5 2 3 2 2 2 3 4" xfId="34597"/>
    <cellStyle name="Обычный 5 2 3 2 2 2 4" xfId="8605"/>
    <cellStyle name="Обычный 5 2 3 2 2 2 4 2" xfId="18555"/>
    <cellStyle name="Обычный 5 2 3 2 2 2 4 2 2" xfId="48410"/>
    <cellStyle name="Обычный 5 2 3 2 2 2 4 3" xfId="28505"/>
    <cellStyle name="Обычный 5 2 3 2 2 2 4 3 2" xfId="58360"/>
    <cellStyle name="Обычный 5 2 3 2 2 2 4 4" xfId="38460"/>
    <cellStyle name="Обычный 5 2 3 2 2 2 5" xfId="11919"/>
    <cellStyle name="Обычный 5 2 3 2 2 2 5 2" xfId="41774"/>
    <cellStyle name="Обычный 5 2 3 2 2 2 6" xfId="21869"/>
    <cellStyle name="Обычный 5 2 3 2 2 2 6 2" xfId="51724"/>
    <cellStyle name="Обычный 5 2 3 2 2 2 7" xfId="31824"/>
    <cellStyle name="Обычный 5 2 3 2 2 3" xfId="1965"/>
    <cellStyle name="Обычный 5 2 3 2 2 3 2" xfId="5986"/>
    <cellStyle name="Обычный 5 2 3 2 2 3 2 2" xfId="15938"/>
    <cellStyle name="Обычный 5 2 3 2 2 3 2 2 2" xfId="45793"/>
    <cellStyle name="Обычный 5 2 3 2 2 3 2 3" xfId="25888"/>
    <cellStyle name="Обычный 5 2 3 2 2 3 2 3 2" xfId="55743"/>
    <cellStyle name="Обычный 5 2 3 2 2 3 2 4" xfId="35843"/>
    <cellStyle name="Обычный 5 2 3 2 2 3 3" xfId="8607"/>
    <cellStyle name="Обычный 5 2 3 2 2 3 3 2" xfId="18557"/>
    <cellStyle name="Обычный 5 2 3 2 2 3 3 2 2" xfId="48412"/>
    <cellStyle name="Обычный 5 2 3 2 2 3 3 3" xfId="28507"/>
    <cellStyle name="Обычный 5 2 3 2 2 3 3 3 2" xfId="58362"/>
    <cellStyle name="Обычный 5 2 3 2 2 3 3 4" xfId="38462"/>
    <cellStyle name="Обычный 5 2 3 2 2 3 4" xfId="11921"/>
    <cellStyle name="Обычный 5 2 3 2 2 3 4 2" xfId="41776"/>
    <cellStyle name="Обычный 5 2 3 2 2 3 5" xfId="21871"/>
    <cellStyle name="Обычный 5 2 3 2 2 3 5 2" xfId="51726"/>
    <cellStyle name="Обычный 5 2 3 2 2 3 6" xfId="31826"/>
    <cellStyle name="Обычный 5 2 3 2 2 4" xfId="3917"/>
    <cellStyle name="Обычный 5 2 3 2 2 4 2" xfId="13869"/>
    <cellStyle name="Обычный 5 2 3 2 2 4 2 2" xfId="43724"/>
    <cellStyle name="Обычный 5 2 3 2 2 4 3" xfId="23819"/>
    <cellStyle name="Обычный 5 2 3 2 2 4 3 2" xfId="53674"/>
    <cellStyle name="Обычный 5 2 3 2 2 4 4" xfId="33774"/>
    <cellStyle name="Обычный 5 2 3 2 2 5" xfId="8604"/>
    <cellStyle name="Обычный 5 2 3 2 2 5 2" xfId="18554"/>
    <cellStyle name="Обычный 5 2 3 2 2 5 2 2" xfId="48409"/>
    <cellStyle name="Обычный 5 2 3 2 2 5 3" xfId="28504"/>
    <cellStyle name="Обычный 5 2 3 2 2 5 3 2" xfId="58359"/>
    <cellStyle name="Обычный 5 2 3 2 2 5 4" xfId="38459"/>
    <cellStyle name="Обычный 5 2 3 2 2 6" xfId="11918"/>
    <cellStyle name="Обычный 5 2 3 2 2 6 2" xfId="41773"/>
    <cellStyle name="Обычный 5 2 3 2 2 7" xfId="21868"/>
    <cellStyle name="Обычный 5 2 3 2 2 7 2" xfId="51723"/>
    <cellStyle name="Обычный 5 2 3 2 2 8" xfId="31823"/>
    <cellStyle name="Обычный 5 2 3 2 3" xfId="1966"/>
    <cellStyle name="Обычный 5 2 3 2 3 2" xfId="1967"/>
    <cellStyle name="Обычный 5 2 3 2 3 2 2" xfId="5987"/>
    <cellStyle name="Обычный 5 2 3 2 3 2 2 2" xfId="15939"/>
    <cellStyle name="Обычный 5 2 3 2 3 2 2 2 2" xfId="45794"/>
    <cellStyle name="Обычный 5 2 3 2 3 2 2 3" xfId="25889"/>
    <cellStyle name="Обычный 5 2 3 2 3 2 2 3 2" xfId="55744"/>
    <cellStyle name="Обычный 5 2 3 2 3 2 2 4" xfId="35844"/>
    <cellStyle name="Обычный 5 2 3 2 3 2 3" xfId="8609"/>
    <cellStyle name="Обычный 5 2 3 2 3 2 3 2" xfId="18559"/>
    <cellStyle name="Обычный 5 2 3 2 3 2 3 2 2" xfId="48414"/>
    <cellStyle name="Обычный 5 2 3 2 3 2 3 3" xfId="28509"/>
    <cellStyle name="Обычный 5 2 3 2 3 2 3 3 2" xfId="58364"/>
    <cellStyle name="Обычный 5 2 3 2 3 2 3 4" xfId="38464"/>
    <cellStyle name="Обычный 5 2 3 2 3 2 4" xfId="11923"/>
    <cellStyle name="Обычный 5 2 3 2 3 2 4 2" xfId="41778"/>
    <cellStyle name="Обычный 5 2 3 2 3 2 5" xfId="21873"/>
    <cellStyle name="Обычный 5 2 3 2 3 2 5 2" xfId="51728"/>
    <cellStyle name="Обычный 5 2 3 2 3 2 6" xfId="31828"/>
    <cellStyle name="Обычный 5 2 3 2 3 3" xfId="4418"/>
    <cellStyle name="Обычный 5 2 3 2 3 3 2" xfId="14370"/>
    <cellStyle name="Обычный 5 2 3 2 3 3 2 2" xfId="44225"/>
    <cellStyle name="Обычный 5 2 3 2 3 3 3" xfId="24320"/>
    <cellStyle name="Обычный 5 2 3 2 3 3 3 2" xfId="54175"/>
    <cellStyle name="Обычный 5 2 3 2 3 3 4" xfId="34275"/>
    <cellStyle name="Обычный 5 2 3 2 3 4" xfId="8608"/>
    <cellStyle name="Обычный 5 2 3 2 3 4 2" xfId="18558"/>
    <cellStyle name="Обычный 5 2 3 2 3 4 2 2" xfId="48413"/>
    <cellStyle name="Обычный 5 2 3 2 3 4 3" xfId="28508"/>
    <cellStyle name="Обычный 5 2 3 2 3 4 3 2" xfId="58363"/>
    <cellStyle name="Обычный 5 2 3 2 3 4 4" xfId="38463"/>
    <cellStyle name="Обычный 5 2 3 2 3 5" xfId="11922"/>
    <cellStyle name="Обычный 5 2 3 2 3 5 2" xfId="41777"/>
    <cellStyle name="Обычный 5 2 3 2 3 6" xfId="21872"/>
    <cellStyle name="Обычный 5 2 3 2 3 6 2" xfId="51727"/>
    <cellStyle name="Обычный 5 2 3 2 3 7" xfId="31827"/>
    <cellStyle name="Обычный 5 2 3 2 4" xfId="1968"/>
    <cellStyle name="Обычный 5 2 3 2 4 2" xfId="5988"/>
    <cellStyle name="Обычный 5 2 3 2 4 2 2" xfId="15940"/>
    <cellStyle name="Обычный 5 2 3 2 4 2 2 2" xfId="45795"/>
    <cellStyle name="Обычный 5 2 3 2 4 2 3" xfId="25890"/>
    <cellStyle name="Обычный 5 2 3 2 4 2 3 2" xfId="55745"/>
    <cellStyle name="Обычный 5 2 3 2 4 2 4" xfId="35845"/>
    <cellStyle name="Обычный 5 2 3 2 4 3" xfId="8610"/>
    <cellStyle name="Обычный 5 2 3 2 4 3 2" xfId="18560"/>
    <cellStyle name="Обычный 5 2 3 2 4 3 2 2" xfId="48415"/>
    <cellStyle name="Обычный 5 2 3 2 4 3 3" xfId="28510"/>
    <cellStyle name="Обычный 5 2 3 2 4 3 3 2" xfId="58365"/>
    <cellStyle name="Обычный 5 2 3 2 4 3 4" xfId="38465"/>
    <cellStyle name="Обычный 5 2 3 2 4 4" xfId="11924"/>
    <cellStyle name="Обычный 5 2 3 2 4 4 2" xfId="41779"/>
    <cellStyle name="Обычный 5 2 3 2 4 5" xfId="21874"/>
    <cellStyle name="Обычный 5 2 3 2 4 5 2" xfId="51729"/>
    <cellStyle name="Обычный 5 2 3 2 4 6" xfId="31829"/>
    <cellStyle name="Обычный 5 2 3 2 5" xfId="3595"/>
    <cellStyle name="Обычный 5 2 3 2 5 2" xfId="13547"/>
    <cellStyle name="Обычный 5 2 3 2 5 2 2" xfId="43402"/>
    <cellStyle name="Обычный 5 2 3 2 5 3" xfId="23497"/>
    <cellStyle name="Обычный 5 2 3 2 5 3 2" xfId="53352"/>
    <cellStyle name="Обычный 5 2 3 2 5 4" xfId="33452"/>
    <cellStyle name="Обычный 5 2 3 2 6" xfId="8603"/>
    <cellStyle name="Обычный 5 2 3 2 6 2" xfId="18553"/>
    <cellStyle name="Обычный 5 2 3 2 6 2 2" xfId="48408"/>
    <cellStyle name="Обычный 5 2 3 2 6 3" xfId="28503"/>
    <cellStyle name="Обычный 5 2 3 2 6 3 2" xfId="58358"/>
    <cellStyle name="Обычный 5 2 3 2 6 4" xfId="38458"/>
    <cellStyle name="Обычный 5 2 3 2 7" xfId="11917"/>
    <cellStyle name="Обычный 5 2 3 2 7 2" xfId="41772"/>
    <cellStyle name="Обычный 5 2 3 2 8" xfId="21867"/>
    <cellStyle name="Обычный 5 2 3 2 8 2" xfId="51722"/>
    <cellStyle name="Обычный 5 2 3 2 9" xfId="31822"/>
    <cellStyle name="Обычный 5 2 3 3" xfId="1969"/>
    <cellStyle name="Обычный 5 2 3 3 2" xfId="1970"/>
    <cellStyle name="Обычный 5 2 3 3 2 2" xfId="1971"/>
    <cellStyle name="Обычный 5 2 3 3 2 2 2" xfId="1972"/>
    <cellStyle name="Обычный 5 2 3 3 2 2 2 2" xfId="5989"/>
    <cellStyle name="Обычный 5 2 3 3 2 2 2 2 2" xfId="15941"/>
    <cellStyle name="Обычный 5 2 3 3 2 2 2 2 2 2" xfId="45796"/>
    <cellStyle name="Обычный 5 2 3 3 2 2 2 2 3" xfId="25891"/>
    <cellStyle name="Обычный 5 2 3 3 2 2 2 2 3 2" xfId="55746"/>
    <cellStyle name="Обычный 5 2 3 3 2 2 2 2 4" xfId="35846"/>
    <cellStyle name="Обычный 5 2 3 3 2 2 2 3" xfId="8614"/>
    <cellStyle name="Обычный 5 2 3 3 2 2 2 3 2" xfId="18564"/>
    <cellStyle name="Обычный 5 2 3 3 2 2 2 3 2 2" xfId="48419"/>
    <cellStyle name="Обычный 5 2 3 3 2 2 2 3 3" xfId="28514"/>
    <cellStyle name="Обычный 5 2 3 3 2 2 2 3 3 2" xfId="58369"/>
    <cellStyle name="Обычный 5 2 3 3 2 2 2 3 4" xfId="38469"/>
    <cellStyle name="Обычный 5 2 3 3 2 2 2 4" xfId="11928"/>
    <cellStyle name="Обычный 5 2 3 3 2 2 2 4 2" xfId="41783"/>
    <cellStyle name="Обычный 5 2 3 3 2 2 2 5" xfId="21878"/>
    <cellStyle name="Обычный 5 2 3 3 2 2 2 5 2" xfId="51733"/>
    <cellStyle name="Обычный 5 2 3 3 2 2 2 6" xfId="31833"/>
    <cellStyle name="Обычный 5 2 3 3 2 2 3" xfId="4741"/>
    <cellStyle name="Обычный 5 2 3 3 2 2 3 2" xfId="14693"/>
    <cellStyle name="Обычный 5 2 3 3 2 2 3 2 2" xfId="44548"/>
    <cellStyle name="Обычный 5 2 3 3 2 2 3 3" xfId="24643"/>
    <cellStyle name="Обычный 5 2 3 3 2 2 3 3 2" xfId="54498"/>
    <cellStyle name="Обычный 5 2 3 3 2 2 3 4" xfId="34598"/>
    <cellStyle name="Обычный 5 2 3 3 2 2 4" xfId="8613"/>
    <cellStyle name="Обычный 5 2 3 3 2 2 4 2" xfId="18563"/>
    <cellStyle name="Обычный 5 2 3 3 2 2 4 2 2" xfId="48418"/>
    <cellStyle name="Обычный 5 2 3 3 2 2 4 3" xfId="28513"/>
    <cellStyle name="Обычный 5 2 3 3 2 2 4 3 2" xfId="58368"/>
    <cellStyle name="Обычный 5 2 3 3 2 2 4 4" xfId="38468"/>
    <cellStyle name="Обычный 5 2 3 3 2 2 5" xfId="11927"/>
    <cellStyle name="Обычный 5 2 3 3 2 2 5 2" xfId="41782"/>
    <cellStyle name="Обычный 5 2 3 3 2 2 6" xfId="21877"/>
    <cellStyle name="Обычный 5 2 3 3 2 2 6 2" xfId="51732"/>
    <cellStyle name="Обычный 5 2 3 3 2 2 7" xfId="31832"/>
    <cellStyle name="Обычный 5 2 3 3 2 3" xfId="1973"/>
    <cellStyle name="Обычный 5 2 3 3 2 3 2" xfId="5990"/>
    <cellStyle name="Обычный 5 2 3 3 2 3 2 2" xfId="15942"/>
    <cellStyle name="Обычный 5 2 3 3 2 3 2 2 2" xfId="45797"/>
    <cellStyle name="Обычный 5 2 3 3 2 3 2 3" xfId="25892"/>
    <cellStyle name="Обычный 5 2 3 3 2 3 2 3 2" xfId="55747"/>
    <cellStyle name="Обычный 5 2 3 3 2 3 2 4" xfId="35847"/>
    <cellStyle name="Обычный 5 2 3 3 2 3 3" xfId="8615"/>
    <cellStyle name="Обычный 5 2 3 3 2 3 3 2" xfId="18565"/>
    <cellStyle name="Обычный 5 2 3 3 2 3 3 2 2" xfId="48420"/>
    <cellStyle name="Обычный 5 2 3 3 2 3 3 3" xfId="28515"/>
    <cellStyle name="Обычный 5 2 3 3 2 3 3 3 2" xfId="58370"/>
    <cellStyle name="Обычный 5 2 3 3 2 3 3 4" xfId="38470"/>
    <cellStyle name="Обычный 5 2 3 3 2 3 4" xfId="11929"/>
    <cellStyle name="Обычный 5 2 3 3 2 3 4 2" xfId="41784"/>
    <cellStyle name="Обычный 5 2 3 3 2 3 5" xfId="21879"/>
    <cellStyle name="Обычный 5 2 3 3 2 3 5 2" xfId="51734"/>
    <cellStyle name="Обычный 5 2 3 3 2 3 6" xfId="31834"/>
    <cellStyle name="Обычный 5 2 3 3 2 4" xfId="3918"/>
    <cellStyle name="Обычный 5 2 3 3 2 4 2" xfId="13870"/>
    <cellStyle name="Обычный 5 2 3 3 2 4 2 2" xfId="43725"/>
    <cellStyle name="Обычный 5 2 3 3 2 4 3" xfId="23820"/>
    <cellStyle name="Обычный 5 2 3 3 2 4 3 2" xfId="53675"/>
    <cellStyle name="Обычный 5 2 3 3 2 4 4" xfId="33775"/>
    <cellStyle name="Обычный 5 2 3 3 2 5" xfId="8612"/>
    <cellStyle name="Обычный 5 2 3 3 2 5 2" xfId="18562"/>
    <cellStyle name="Обычный 5 2 3 3 2 5 2 2" xfId="48417"/>
    <cellStyle name="Обычный 5 2 3 3 2 5 3" xfId="28512"/>
    <cellStyle name="Обычный 5 2 3 3 2 5 3 2" xfId="58367"/>
    <cellStyle name="Обычный 5 2 3 3 2 5 4" xfId="38467"/>
    <cellStyle name="Обычный 5 2 3 3 2 6" xfId="11926"/>
    <cellStyle name="Обычный 5 2 3 3 2 6 2" xfId="41781"/>
    <cellStyle name="Обычный 5 2 3 3 2 7" xfId="21876"/>
    <cellStyle name="Обычный 5 2 3 3 2 7 2" xfId="51731"/>
    <cellStyle name="Обычный 5 2 3 3 2 8" xfId="31831"/>
    <cellStyle name="Обычный 5 2 3 3 3" xfId="1974"/>
    <cellStyle name="Обычный 5 2 3 3 3 2" xfId="1975"/>
    <cellStyle name="Обычный 5 2 3 3 3 2 2" xfId="5991"/>
    <cellStyle name="Обычный 5 2 3 3 3 2 2 2" xfId="15943"/>
    <cellStyle name="Обычный 5 2 3 3 3 2 2 2 2" xfId="45798"/>
    <cellStyle name="Обычный 5 2 3 3 3 2 2 3" xfId="25893"/>
    <cellStyle name="Обычный 5 2 3 3 3 2 2 3 2" xfId="55748"/>
    <cellStyle name="Обычный 5 2 3 3 3 2 2 4" xfId="35848"/>
    <cellStyle name="Обычный 5 2 3 3 3 2 3" xfId="8617"/>
    <cellStyle name="Обычный 5 2 3 3 3 2 3 2" xfId="18567"/>
    <cellStyle name="Обычный 5 2 3 3 3 2 3 2 2" xfId="48422"/>
    <cellStyle name="Обычный 5 2 3 3 3 2 3 3" xfId="28517"/>
    <cellStyle name="Обычный 5 2 3 3 3 2 3 3 2" xfId="58372"/>
    <cellStyle name="Обычный 5 2 3 3 3 2 3 4" xfId="38472"/>
    <cellStyle name="Обычный 5 2 3 3 3 2 4" xfId="11931"/>
    <cellStyle name="Обычный 5 2 3 3 3 2 4 2" xfId="41786"/>
    <cellStyle name="Обычный 5 2 3 3 3 2 5" xfId="21881"/>
    <cellStyle name="Обычный 5 2 3 3 3 2 5 2" xfId="51736"/>
    <cellStyle name="Обычный 5 2 3 3 3 2 6" xfId="31836"/>
    <cellStyle name="Обычный 5 2 3 3 3 3" xfId="4504"/>
    <cellStyle name="Обычный 5 2 3 3 3 3 2" xfId="14456"/>
    <cellStyle name="Обычный 5 2 3 3 3 3 2 2" xfId="44311"/>
    <cellStyle name="Обычный 5 2 3 3 3 3 3" xfId="24406"/>
    <cellStyle name="Обычный 5 2 3 3 3 3 3 2" xfId="54261"/>
    <cellStyle name="Обычный 5 2 3 3 3 3 4" xfId="34361"/>
    <cellStyle name="Обычный 5 2 3 3 3 4" xfId="8616"/>
    <cellStyle name="Обычный 5 2 3 3 3 4 2" xfId="18566"/>
    <cellStyle name="Обычный 5 2 3 3 3 4 2 2" xfId="48421"/>
    <cellStyle name="Обычный 5 2 3 3 3 4 3" xfId="28516"/>
    <cellStyle name="Обычный 5 2 3 3 3 4 3 2" xfId="58371"/>
    <cellStyle name="Обычный 5 2 3 3 3 4 4" xfId="38471"/>
    <cellStyle name="Обычный 5 2 3 3 3 5" xfId="11930"/>
    <cellStyle name="Обычный 5 2 3 3 3 5 2" xfId="41785"/>
    <cellStyle name="Обычный 5 2 3 3 3 6" xfId="21880"/>
    <cellStyle name="Обычный 5 2 3 3 3 6 2" xfId="51735"/>
    <cellStyle name="Обычный 5 2 3 3 3 7" xfId="31835"/>
    <cellStyle name="Обычный 5 2 3 3 4" xfId="1976"/>
    <cellStyle name="Обычный 5 2 3 3 4 2" xfId="5992"/>
    <cellStyle name="Обычный 5 2 3 3 4 2 2" xfId="15944"/>
    <cellStyle name="Обычный 5 2 3 3 4 2 2 2" xfId="45799"/>
    <cellStyle name="Обычный 5 2 3 3 4 2 3" xfId="25894"/>
    <cellStyle name="Обычный 5 2 3 3 4 2 3 2" xfId="55749"/>
    <cellStyle name="Обычный 5 2 3 3 4 2 4" xfId="35849"/>
    <cellStyle name="Обычный 5 2 3 3 4 3" xfId="8618"/>
    <cellStyle name="Обычный 5 2 3 3 4 3 2" xfId="18568"/>
    <cellStyle name="Обычный 5 2 3 3 4 3 2 2" xfId="48423"/>
    <cellStyle name="Обычный 5 2 3 3 4 3 3" xfId="28518"/>
    <cellStyle name="Обычный 5 2 3 3 4 3 3 2" xfId="58373"/>
    <cellStyle name="Обычный 5 2 3 3 4 3 4" xfId="38473"/>
    <cellStyle name="Обычный 5 2 3 3 4 4" xfId="11932"/>
    <cellStyle name="Обычный 5 2 3 3 4 4 2" xfId="41787"/>
    <cellStyle name="Обычный 5 2 3 3 4 5" xfId="21882"/>
    <cellStyle name="Обычный 5 2 3 3 4 5 2" xfId="51737"/>
    <cellStyle name="Обычный 5 2 3 3 4 6" xfId="31837"/>
    <cellStyle name="Обычный 5 2 3 3 5" xfId="3681"/>
    <cellStyle name="Обычный 5 2 3 3 5 2" xfId="13633"/>
    <cellStyle name="Обычный 5 2 3 3 5 2 2" xfId="43488"/>
    <cellStyle name="Обычный 5 2 3 3 5 3" xfId="23583"/>
    <cellStyle name="Обычный 5 2 3 3 5 3 2" xfId="53438"/>
    <cellStyle name="Обычный 5 2 3 3 5 4" xfId="33538"/>
    <cellStyle name="Обычный 5 2 3 3 6" xfId="8611"/>
    <cellStyle name="Обычный 5 2 3 3 6 2" xfId="18561"/>
    <cellStyle name="Обычный 5 2 3 3 6 2 2" xfId="48416"/>
    <cellStyle name="Обычный 5 2 3 3 6 3" xfId="28511"/>
    <cellStyle name="Обычный 5 2 3 3 6 3 2" xfId="58366"/>
    <cellStyle name="Обычный 5 2 3 3 6 4" xfId="38466"/>
    <cellStyle name="Обычный 5 2 3 3 7" xfId="11925"/>
    <cellStyle name="Обычный 5 2 3 3 7 2" xfId="41780"/>
    <cellStyle name="Обычный 5 2 3 3 8" xfId="21875"/>
    <cellStyle name="Обычный 5 2 3 3 8 2" xfId="51730"/>
    <cellStyle name="Обычный 5 2 3 3 9" xfId="31830"/>
    <cellStyle name="Обычный 5 2 3 4" xfId="1977"/>
    <cellStyle name="Обычный 5 2 3 4 2" xfId="1978"/>
    <cellStyle name="Обычный 5 2 3 4 2 2" xfId="1979"/>
    <cellStyle name="Обычный 5 2 3 4 2 2 2" xfId="5993"/>
    <cellStyle name="Обычный 5 2 3 4 2 2 2 2" xfId="15945"/>
    <cellStyle name="Обычный 5 2 3 4 2 2 2 2 2" xfId="45800"/>
    <cellStyle name="Обычный 5 2 3 4 2 2 2 3" xfId="25895"/>
    <cellStyle name="Обычный 5 2 3 4 2 2 2 3 2" xfId="55750"/>
    <cellStyle name="Обычный 5 2 3 4 2 2 2 4" xfId="35850"/>
    <cellStyle name="Обычный 5 2 3 4 2 2 3" xfId="8621"/>
    <cellStyle name="Обычный 5 2 3 4 2 2 3 2" xfId="18571"/>
    <cellStyle name="Обычный 5 2 3 4 2 2 3 2 2" xfId="48426"/>
    <cellStyle name="Обычный 5 2 3 4 2 2 3 3" xfId="28521"/>
    <cellStyle name="Обычный 5 2 3 4 2 2 3 3 2" xfId="58376"/>
    <cellStyle name="Обычный 5 2 3 4 2 2 3 4" xfId="38476"/>
    <cellStyle name="Обычный 5 2 3 4 2 2 4" xfId="11935"/>
    <cellStyle name="Обычный 5 2 3 4 2 2 4 2" xfId="41790"/>
    <cellStyle name="Обычный 5 2 3 4 2 2 5" xfId="21885"/>
    <cellStyle name="Обычный 5 2 3 4 2 2 5 2" xfId="51740"/>
    <cellStyle name="Обычный 5 2 3 4 2 2 6" xfId="31840"/>
    <cellStyle name="Обычный 5 2 3 4 2 3" xfId="4739"/>
    <cellStyle name="Обычный 5 2 3 4 2 3 2" xfId="14691"/>
    <cellStyle name="Обычный 5 2 3 4 2 3 2 2" xfId="44546"/>
    <cellStyle name="Обычный 5 2 3 4 2 3 3" xfId="24641"/>
    <cellStyle name="Обычный 5 2 3 4 2 3 3 2" xfId="54496"/>
    <cellStyle name="Обычный 5 2 3 4 2 3 4" xfId="34596"/>
    <cellStyle name="Обычный 5 2 3 4 2 4" xfId="8620"/>
    <cellStyle name="Обычный 5 2 3 4 2 4 2" xfId="18570"/>
    <cellStyle name="Обычный 5 2 3 4 2 4 2 2" xfId="48425"/>
    <cellStyle name="Обычный 5 2 3 4 2 4 3" xfId="28520"/>
    <cellStyle name="Обычный 5 2 3 4 2 4 3 2" xfId="58375"/>
    <cellStyle name="Обычный 5 2 3 4 2 4 4" xfId="38475"/>
    <cellStyle name="Обычный 5 2 3 4 2 5" xfId="11934"/>
    <cellStyle name="Обычный 5 2 3 4 2 5 2" xfId="41789"/>
    <cellStyle name="Обычный 5 2 3 4 2 6" xfId="21884"/>
    <cellStyle name="Обычный 5 2 3 4 2 6 2" xfId="51739"/>
    <cellStyle name="Обычный 5 2 3 4 2 7" xfId="31839"/>
    <cellStyle name="Обычный 5 2 3 4 3" xfId="1980"/>
    <cellStyle name="Обычный 5 2 3 4 3 2" xfId="5994"/>
    <cellStyle name="Обычный 5 2 3 4 3 2 2" xfId="15946"/>
    <cellStyle name="Обычный 5 2 3 4 3 2 2 2" xfId="45801"/>
    <cellStyle name="Обычный 5 2 3 4 3 2 3" xfId="25896"/>
    <cellStyle name="Обычный 5 2 3 4 3 2 3 2" xfId="55751"/>
    <cellStyle name="Обычный 5 2 3 4 3 2 4" xfId="35851"/>
    <cellStyle name="Обычный 5 2 3 4 3 3" xfId="8622"/>
    <cellStyle name="Обычный 5 2 3 4 3 3 2" xfId="18572"/>
    <cellStyle name="Обычный 5 2 3 4 3 3 2 2" xfId="48427"/>
    <cellStyle name="Обычный 5 2 3 4 3 3 3" xfId="28522"/>
    <cellStyle name="Обычный 5 2 3 4 3 3 3 2" xfId="58377"/>
    <cellStyle name="Обычный 5 2 3 4 3 3 4" xfId="38477"/>
    <cellStyle name="Обычный 5 2 3 4 3 4" xfId="11936"/>
    <cellStyle name="Обычный 5 2 3 4 3 4 2" xfId="41791"/>
    <cellStyle name="Обычный 5 2 3 4 3 5" xfId="21886"/>
    <cellStyle name="Обычный 5 2 3 4 3 5 2" xfId="51741"/>
    <cellStyle name="Обычный 5 2 3 4 3 6" xfId="31841"/>
    <cellStyle name="Обычный 5 2 3 4 4" xfId="3916"/>
    <cellStyle name="Обычный 5 2 3 4 4 2" xfId="13868"/>
    <cellStyle name="Обычный 5 2 3 4 4 2 2" xfId="43723"/>
    <cellStyle name="Обычный 5 2 3 4 4 3" xfId="23818"/>
    <cellStyle name="Обычный 5 2 3 4 4 3 2" xfId="53673"/>
    <cellStyle name="Обычный 5 2 3 4 4 4" xfId="33773"/>
    <cellStyle name="Обычный 5 2 3 4 5" xfId="8619"/>
    <cellStyle name="Обычный 5 2 3 4 5 2" xfId="18569"/>
    <cellStyle name="Обычный 5 2 3 4 5 2 2" xfId="48424"/>
    <cellStyle name="Обычный 5 2 3 4 5 3" xfId="28519"/>
    <cellStyle name="Обычный 5 2 3 4 5 3 2" xfId="58374"/>
    <cellStyle name="Обычный 5 2 3 4 5 4" xfId="38474"/>
    <cellStyle name="Обычный 5 2 3 4 6" xfId="11933"/>
    <cellStyle name="Обычный 5 2 3 4 6 2" xfId="41788"/>
    <cellStyle name="Обычный 5 2 3 4 7" xfId="21883"/>
    <cellStyle name="Обычный 5 2 3 4 7 2" xfId="51738"/>
    <cellStyle name="Обычный 5 2 3 4 8" xfId="31838"/>
    <cellStyle name="Обычный 5 2 3 5" xfId="1981"/>
    <cellStyle name="Обычный 5 2 3 5 2" xfId="1982"/>
    <cellStyle name="Обычный 5 2 3 5 2 2" xfId="1983"/>
    <cellStyle name="Обычный 5 2 3 5 2 2 2" xfId="5995"/>
    <cellStyle name="Обычный 5 2 3 5 2 2 2 2" xfId="15947"/>
    <cellStyle name="Обычный 5 2 3 5 2 2 2 2 2" xfId="45802"/>
    <cellStyle name="Обычный 5 2 3 5 2 2 2 3" xfId="25897"/>
    <cellStyle name="Обычный 5 2 3 5 2 2 2 3 2" xfId="55752"/>
    <cellStyle name="Обычный 5 2 3 5 2 2 2 4" xfId="35852"/>
    <cellStyle name="Обычный 5 2 3 5 2 2 3" xfId="8625"/>
    <cellStyle name="Обычный 5 2 3 5 2 2 3 2" xfId="18575"/>
    <cellStyle name="Обычный 5 2 3 5 2 2 3 2 2" xfId="48430"/>
    <cellStyle name="Обычный 5 2 3 5 2 2 3 3" xfId="28525"/>
    <cellStyle name="Обычный 5 2 3 5 2 2 3 3 2" xfId="58380"/>
    <cellStyle name="Обычный 5 2 3 5 2 2 3 4" xfId="38480"/>
    <cellStyle name="Обычный 5 2 3 5 2 2 4" xfId="11939"/>
    <cellStyle name="Обычный 5 2 3 5 2 2 4 2" xfId="41794"/>
    <cellStyle name="Обычный 5 2 3 5 2 2 5" xfId="21889"/>
    <cellStyle name="Обычный 5 2 3 5 2 2 5 2" xfId="51744"/>
    <cellStyle name="Обычный 5 2 3 5 2 2 6" xfId="31844"/>
    <cellStyle name="Обычный 5 2 3 5 2 3" xfId="4933"/>
    <cellStyle name="Обычный 5 2 3 5 2 3 2" xfId="14885"/>
    <cellStyle name="Обычный 5 2 3 5 2 3 2 2" xfId="44740"/>
    <cellStyle name="Обычный 5 2 3 5 2 3 3" xfId="24835"/>
    <cellStyle name="Обычный 5 2 3 5 2 3 3 2" xfId="54690"/>
    <cellStyle name="Обычный 5 2 3 5 2 3 4" xfId="34790"/>
    <cellStyle name="Обычный 5 2 3 5 2 4" xfId="8624"/>
    <cellStyle name="Обычный 5 2 3 5 2 4 2" xfId="18574"/>
    <cellStyle name="Обычный 5 2 3 5 2 4 2 2" xfId="48429"/>
    <cellStyle name="Обычный 5 2 3 5 2 4 3" xfId="28524"/>
    <cellStyle name="Обычный 5 2 3 5 2 4 3 2" xfId="58379"/>
    <cellStyle name="Обычный 5 2 3 5 2 4 4" xfId="38479"/>
    <cellStyle name="Обычный 5 2 3 5 2 5" xfId="11938"/>
    <cellStyle name="Обычный 5 2 3 5 2 5 2" xfId="41793"/>
    <cellStyle name="Обычный 5 2 3 5 2 6" xfId="21888"/>
    <cellStyle name="Обычный 5 2 3 5 2 6 2" xfId="51743"/>
    <cellStyle name="Обычный 5 2 3 5 2 7" xfId="31843"/>
    <cellStyle name="Обычный 5 2 3 5 3" xfId="1984"/>
    <cellStyle name="Обычный 5 2 3 5 3 2" xfId="5996"/>
    <cellStyle name="Обычный 5 2 3 5 3 2 2" xfId="15948"/>
    <cellStyle name="Обычный 5 2 3 5 3 2 2 2" xfId="45803"/>
    <cellStyle name="Обычный 5 2 3 5 3 2 3" xfId="25898"/>
    <cellStyle name="Обычный 5 2 3 5 3 2 3 2" xfId="55753"/>
    <cellStyle name="Обычный 5 2 3 5 3 2 4" xfId="35853"/>
    <cellStyle name="Обычный 5 2 3 5 3 3" xfId="8626"/>
    <cellStyle name="Обычный 5 2 3 5 3 3 2" xfId="18576"/>
    <cellStyle name="Обычный 5 2 3 5 3 3 2 2" xfId="48431"/>
    <cellStyle name="Обычный 5 2 3 5 3 3 3" xfId="28526"/>
    <cellStyle name="Обычный 5 2 3 5 3 3 3 2" xfId="58381"/>
    <cellStyle name="Обычный 5 2 3 5 3 3 4" xfId="38481"/>
    <cellStyle name="Обычный 5 2 3 5 3 4" xfId="11940"/>
    <cellStyle name="Обычный 5 2 3 5 3 4 2" xfId="41795"/>
    <cellStyle name="Обычный 5 2 3 5 3 5" xfId="21890"/>
    <cellStyle name="Обычный 5 2 3 5 3 5 2" xfId="51745"/>
    <cellStyle name="Обычный 5 2 3 5 3 6" xfId="31845"/>
    <cellStyle name="Обычный 5 2 3 5 4" xfId="4110"/>
    <cellStyle name="Обычный 5 2 3 5 4 2" xfId="14062"/>
    <cellStyle name="Обычный 5 2 3 5 4 2 2" xfId="43917"/>
    <cellStyle name="Обычный 5 2 3 5 4 3" xfId="24012"/>
    <cellStyle name="Обычный 5 2 3 5 4 3 2" xfId="53867"/>
    <cellStyle name="Обычный 5 2 3 5 4 4" xfId="33967"/>
    <cellStyle name="Обычный 5 2 3 5 5" xfId="8623"/>
    <cellStyle name="Обычный 5 2 3 5 5 2" xfId="18573"/>
    <cellStyle name="Обычный 5 2 3 5 5 2 2" xfId="48428"/>
    <cellStyle name="Обычный 5 2 3 5 5 3" xfId="28523"/>
    <cellStyle name="Обычный 5 2 3 5 5 3 2" xfId="58378"/>
    <cellStyle name="Обычный 5 2 3 5 5 4" xfId="38478"/>
    <cellStyle name="Обычный 5 2 3 5 6" xfId="11937"/>
    <cellStyle name="Обычный 5 2 3 5 6 2" xfId="41792"/>
    <cellStyle name="Обычный 5 2 3 5 7" xfId="21887"/>
    <cellStyle name="Обычный 5 2 3 5 7 2" xfId="51742"/>
    <cellStyle name="Обычный 5 2 3 5 8" xfId="31842"/>
    <cellStyle name="Обычный 5 2 3 6" xfId="1985"/>
    <cellStyle name="Обычный 5 2 3 6 2" xfId="1986"/>
    <cellStyle name="Обычный 5 2 3 6 2 2" xfId="1987"/>
    <cellStyle name="Обычный 5 2 3 6 2 2 2" xfId="5997"/>
    <cellStyle name="Обычный 5 2 3 6 2 2 2 2" xfId="15949"/>
    <cellStyle name="Обычный 5 2 3 6 2 2 2 2 2" xfId="45804"/>
    <cellStyle name="Обычный 5 2 3 6 2 2 2 3" xfId="25899"/>
    <cellStyle name="Обычный 5 2 3 6 2 2 2 3 2" xfId="55754"/>
    <cellStyle name="Обычный 5 2 3 6 2 2 2 4" xfId="35854"/>
    <cellStyle name="Обычный 5 2 3 6 2 2 3" xfId="8629"/>
    <cellStyle name="Обычный 5 2 3 6 2 2 3 2" xfId="18579"/>
    <cellStyle name="Обычный 5 2 3 6 2 2 3 2 2" xfId="48434"/>
    <cellStyle name="Обычный 5 2 3 6 2 2 3 3" xfId="28529"/>
    <cellStyle name="Обычный 5 2 3 6 2 2 3 3 2" xfId="58384"/>
    <cellStyle name="Обычный 5 2 3 6 2 2 3 4" xfId="38484"/>
    <cellStyle name="Обычный 5 2 3 6 2 2 4" xfId="11943"/>
    <cellStyle name="Обычный 5 2 3 6 2 2 4 2" xfId="41798"/>
    <cellStyle name="Обычный 5 2 3 6 2 2 5" xfId="21893"/>
    <cellStyle name="Обычный 5 2 3 6 2 2 5 2" xfId="51748"/>
    <cellStyle name="Обычный 5 2 3 6 2 2 6" xfId="31848"/>
    <cellStyle name="Обычный 5 2 3 6 2 3" xfId="5020"/>
    <cellStyle name="Обычный 5 2 3 6 2 3 2" xfId="14972"/>
    <cellStyle name="Обычный 5 2 3 6 2 3 2 2" xfId="44827"/>
    <cellStyle name="Обычный 5 2 3 6 2 3 3" xfId="24922"/>
    <cellStyle name="Обычный 5 2 3 6 2 3 3 2" xfId="54777"/>
    <cellStyle name="Обычный 5 2 3 6 2 3 4" xfId="34877"/>
    <cellStyle name="Обычный 5 2 3 6 2 4" xfId="8628"/>
    <cellStyle name="Обычный 5 2 3 6 2 4 2" xfId="18578"/>
    <cellStyle name="Обычный 5 2 3 6 2 4 2 2" xfId="48433"/>
    <cellStyle name="Обычный 5 2 3 6 2 4 3" xfId="28528"/>
    <cellStyle name="Обычный 5 2 3 6 2 4 3 2" xfId="58383"/>
    <cellStyle name="Обычный 5 2 3 6 2 4 4" xfId="38483"/>
    <cellStyle name="Обычный 5 2 3 6 2 5" xfId="11942"/>
    <cellStyle name="Обычный 5 2 3 6 2 5 2" xfId="41797"/>
    <cellStyle name="Обычный 5 2 3 6 2 6" xfId="21892"/>
    <cellStyle name="Обычный 5 2 3 6 2 6 2" xfId="51747"/>
    <cellStyle name="Обычный 5 2 3 6 2 7" xfId="31847"/>
    <cellStyle name="Обычный 5 2 3 6 3" xfId="1988"/>
    <cellStyle name="Обычный 5 2 3 6 3 2" xfId="5998"/>
    <cellStyle name="Обычный 5 2 3 6 3 2 2" xfId="15950"/>
    <cellStyle name="Обычный 5 2 3 6 3 2 2 2" xfId="45805"/>
    <cellStyle name="Обычный 5 2 3 6 3 2 3" xfId="25900"/>
    <cellStyle name="Обычный 5 2 3 6 3 2 3 2" xfId="55755"/>
    <cellStyle name="Обычный 5 2 3 6 3 2 4" xfId="35855"/>
    <cellStyle name="Обычный 5 2 3 6 3 3" xfId="8630"/>
    <cellStyle name="Обычный 5 2 3 6 3 3 2" xfId="18580"/>
    <cellStyle name="Обычный 5 2 3 6 3 3 2 2" xfId="48435"/>
    <cellStyle name="Обычный 5 2 3 6 3 3 3" xfId="28530"/>
    <cellStyle name="Обычный 5 2 3 6 3 3 3 2" xfId="58385"/>
    <cellStyle name="Обычный 5 2 3 6 3 3 4" xfId="38485"/>
    <cellStyle name="Обычный 5 2 3 6 3 4" xfId="11944"/>
    <cellStyle name="Обычный 5 2 3 6 3 4 2" xfId="41799"/>
    <cellStyle name="Обычный 5 2 3 6 3 5" xfId="21894"/>
    <cellStyle name="Обычный 5 2 3 6 3 5 2" xfId="51749"/>
    <cellStyle name="Обычный 5 2 3 6 3 6" xfId="31849"/>
    <cellStyle name="Обычный 5 2 3 6 4" xfId="4197"/>
    <cellStyle name="Обычный 5 2 3 6 4 2" xfId="14149"/>
    <cellStyle name="Обычный 5 2 3 6 4 2 2" xfId="44004"/>
    <cellStyle name="Обычный 5 2 3 6 4 3" xfId="24099"/>
    <cellStyle name="Обычный 5 2 3 6 4 3 2" xfId="53954"/>
    <cellStyle name="Обычный 5 2 3 6 4 4" xfId="34054"/>
    <cellStyle name="Обычный 5 2 3 6 5" xfId="8627"/>
    <cellStyle name="Обычный 5 2 3 6 5 2" xfId="18577"/>
    <cellStyle name="Обычный 5 2 3 6 5 2 2" xfId="48432"/>
    <cellStyle name="Обычный 5 2 3 6 5 3" xfId="28527"/>
    <cellStyle name="Обычный 5 2 3 6 5 3 2" xfId="58382"/>
    <cellStyle name="Обычный 5 2 3 6 5 4" xfId="38482"/>
    <cellStyle name="Обычный 5 2 3 6 6" xfId="11941"/>
    <cellStyle name="Обычный 5 2 3 6 6 2" xfId="41796"/>
    <cellStyle name="Обычный 5 2 3 6 7" xfId="21891"/>
    <cellStyle name="Обычный 5 2 3 6 7 2" xfId="51746"/>
    <cellStyle name="Обычный 5 2 3 6 8" xfId="31846"/>
    <cellStyle name="Обычный 5 2 3 7" xfId="1989"/>
    <cellStyle name="Обычный 5 2 3 7 2" xfId="1990"/>
    <cellStyle name="Обычный 5 2 3 7 2 2" xfId="5999"/>
    <cellStyle name="Обычный 5 2 3 7 2 2 2" xfId="15951"/>
    <cellStyle name="Обычный 5 2 3 7 2 2 2 2" xfId="45806"/>
    <cellStyle name="Обычный 5 2 3 7 2 2 3" xfId="25901"/>
    <cellStyle name="Обычный 5 2 3 7 2 2 3 2" xfId="55756"/>
    <cellStyle name="Обычный 5 2 3 7 2 2 4" xfId="35856"/>
    <cellStyle name="Обычный 5 2 3 7 2 3" xfId="8632"/>
    <cellStyle name="Обычный 5 2 3 7 2 3 2" xfId="18582"/>
    <cellStyle name="Обычный 5 2 3 7 2 3 2 2" xfId="48437"/>
    <cellStyle name="Обычный 5 2 3 7 2 3 3" xfId="28532"/>
    <cellStyle name="Обычный 5 2 3 7 2 3 3 2" xfId="58387"/>
    <cellStyle name="Обычный 5 2 3 7 2 3 4" xfId="38487"/>
    <cellStyle name="Обычный 5 2 3 7 2 4" xfId="11946"/>
    <cellStyle name="Обычный 5 2 3 7 2 4 2" xfId="41801"/>
    <cellStyle name="Обычный 5 2 3 7 2 5" xfId="21896"/>
    <cellStyle name="Обычный 5 2 3 7 2 5 2" xfId="51751"/>
    <cellStyle name="Обычный 5 2 3 7 2 6" xfId="31851"/>
    <cellStyle name="Обычный 5 2 3 7 3" xfId="4288"/>
    <cellStyle name="Обычный 5 2 3 7 3 2" xfId="14240"/>
    <cellStyle name="Обычный 5 2 3 7 3 2 2" xfId="44095"/>
    <cellStyle name="Обычный 5 2 3 7 3 3" xfId="24190"/>
    <cellStyle name="Обычный 5 2 3 7 3 3 2" xfId="54045"/>
    <cellStyle name="Обычный 5 2 3 7 3 4" xfId="34145"/>
    <cellStyle name="Обычный 5 2 3 7 4" xfId="8631"/>
    <cellStyle name="Обычный 5 2 3 7 4 2" xfId="18581"/>
    <cellStyle name="Обычный 5 2 3 7 4 2 2" xfId="48436"/>
    <cellStyle name="Обычный 5 2 3 7 4 3" xfId="28531"/>
    <cellStyle name="Обычный 5 2 3 7 4 3 2" xfId="58386"/>
    <cellStyle name="Обычный 5 2 3 7 4 4" xfId="38486"/>
    <cellStyle name="Обычный 5 2 3 7 5" xfId="11945"/>
    <cellStyle name="Обычный 5 2 3 7 5 2" xfId="41800"/>
    <cellStyle name="Обычный 5 2 3 7 6" xfId="21895"/>
    <cellStyle name="Обычный 5 2 3 7 6 2" xfId="51750"/>
    <cellStyle name="Обычный 5 2 3 7 7" xfId="31850"/>
    <cellStyle name="Обычный 5 2 3 8" xfId="1991"/>
    <cellStyle name="Обычный 5 2 3 8 2" xfId="6000"/>
    <cellStyle name="Обычный 5 2 3 8 2 2" xfId="15952"/>
    <cellStyle name="Обычный 5 2 3 8 2 2 2" xfId="45807"/>
    <cellStyle name="Обычный 5 2 3 8 2 3" xfId="25902"/>
    <cellStyle name="Обычный 5 2 3 8 2 3 2" xfId="55757"/>
    <cellStyle name="Обычный 5 2 3 8 2 4" xfId="35857"/>
    <cellStyle name="Обычный 5 2 3 8 3" xfId="8633"/>
    <cellStyle name="Обычный 5 2 3 8 3 2" xfId="18583"/>
    <cellStyle name="Обычный 5 2 3 8 3 2 2" xfId="48438"/>
    <cellStyle name="Обычный 5 2 3 8 3 3" xfId="28533"/>
    <cellStyle name="Обычный 5 2 3 8 3 3 2" xfId="58388"/>
    <cellStyle name="Обычный 5 2 3 8 3 4" xfId="38488"/>
    <cellStyle name="Обычный 5 2 3 8 4" xfId="11947"/>
    <cellStyle name="Обычный 5 2 3 8 4 2" xfId="41802"/>
    <cellStyle name="Обычный 5 2 3 8 5" xfId="21897"/>
    <cellStyle name="Обычный 5 2 3 8 5 2" xfId="51752"/>
    <cellStyle name="Обычный 5 2 3 8 6" xfId="31852"/>
    <cellStyle name="Обычный 5 2 3 9" xfId="3465"/>
    <cellStyle name="Обычный 5 2 3 9 2" xfId="13417"/>
    <cellStyle name="Обычный 5 2 3 9 2 2" xfId="43272"/>
    <cellStyle name="Обычный 5 2 3 9 3" xfId="23367"/>
    <cellStyle name="Обычный 5 2 3 9 3 2" xfId="53222"/>
    <cellStyle name="Обычный 5 2 3 9 4" xfId="33322"/>
    <cellStyle name="Обычный 5 2 4" xfId="1992"/>
    <cellStyle name="Обычный 5 2 4 10" xfId="8634"/>
    <cellStyle name="Обычный 5 2 4 10 2" xfId="18584"/>
    <cellStyle name="Обычный 5 2 4 10 2 2" xfId="48439"/>
    <cellStyle name="Обычный 5 2 4 10 3" xfId="28534"/>
    <cellStyle name="Обычный 5 2 4 10 3 2" xfId="58389"/>
    <cellStyle name="Обычный 5 2 4 10 4" xfId="38489"/>
    <cellStyle name="Обычный 5 2 4 11" xfId="11948"/>
    <cellStyle name="Обычный 5 2 4 11 2" xfId="41803"/>
    <cellStyle name="Обычный 5 2 4 12" xfId="21898"/>
    <cellStyle name="Обычный 5 2 4 12 2" xfId="51753"/>
    <cellStyle name="Обычный 5 2 4 13" xfId="31853"/>
    <cellStyle name="Обычный 5 2 4 2" xfId="1993"/>
    <cellStyle name="Обычный 5 2 4 2 2" xfId="1994"/>
    <cellStyle name="Обычный 5 2 4 2 2 2" xfId="1995"/>
    <cellStyle name="Обычный 5 2 4 2 2 2 2" xfId="1996"/>
    <cellStyle name="Обычный 5 2 4 2 2 2 2 2" xfId="6001"/>
    <cellStyle name="Обычный 5 2 4 2 2 2 2 2 2" xfId="15953"/>
    <cellStyle name="Обычный 5 2 4 2 2 2 2 2 2 2" xfId="45808"/>
    <cellStyle name="Обычный 5 2 4 2 2 2 2 2 3" xfId="25903"/>
    <cellStyle name="Обычный 5 2 4 2 2 2 2 2 3 2" xfId="55758"/>
    <cellStyle name="Обычный 5 2 4 2 2 2 2 2 4" xfId="35858"/>
    <cellStyle name="Обычный 5 2 4 2 2 2 2 3" xfId="8638"/>
    <cellStyle name="Обычный 5 2 4 2 2 2 2 3 2" xfId="18588"/>
    <cellStyle name="Обычный 5 2 4 2 2 2 2 3 2 2" xfId="48443"/>
    <cellStyle name="Обычный 5 2 4 2 2 2 2 3 3" xfId="28538"/>
    <cellStyle name="Обычный 5 2 4 2 2 2 2 3 3 2" xfId="58393"/>
    <cellStyle name="Обычный 5 2 4 2 2 2 2 3 4" xfId="38493"/>
    <cellStyle name="Обычный 5 2 4 2 2 2 2 4" xfId="11952"/>
    <cellStyle name="Обычный 5 2 4 2 2 2 2 4 2" xfId="41807"/>
    <cellStyle name="Обычный 5 2 4 2 2 2 2 5" xfId="21902"/>
    <cellStyle name="Обычный 5 2 4 2 2 2 2 5 2" xfId="51757"/>
    <cellStyle name="Обычный 5 2 4 2 2 2 2 6" xfId="31857"/>
    <cellStyle name="Обычный 5 2 4 2 2 2 3" xfId="4743"/>
    <cellStyle name="Обычный 5 2 4 2 2 2 3 2" xfId="14695"/>
    <cellStyle name="Обычный 5 2 4 2 2 2 3 2 2" xfId="44550"/>
    <cellStyle name="Обычный 5 2 4 2 2 2 3 3" xfId="24645"/>
    <cellStyle name="Обычный 5 2 4 2 2 2 3 3 2" xfId="54500"/>
    <cellStyle name="Обычный 5 2 4 2 2 2 3 4" xfId="34600"/>
    <cellStyle name="Обычный 5 2 4 2 2 2 4" xfId="8637"/>
    <cellStyle name="Обычный 5 2 4 2 2 2 4 2" xfId="18587"/>
    <cellStyle name="Обычный 5 2 4 2 2 2 4 2 2" xfId="48442"/>
    <cellStyle name="Обычный 5 2 4 2 2 2 4 3" xfId="28537"/>
    <cellStyle name="Обычный 5 2 4 2 2 2 4 3 2" xfId="58392"/>
    <cellStyle name="Обычный 5 2 4 2 2 2 4 4" xfId="38492"/>
    <cellStyle name="Обычный 5 2 4 2 2 2 5" xfId="11951"/>
    <cellStyle name="Обычный 5 2 4 2 2 2 5 2" xfId="41806"/>
    <cellStyle name="Обычный 5 2 4 2 2 2 6" xfId="21901"/>
    <cellStyle name="Обычный 5 2 4 2 2 2 6 2" xfId="51756"/>
    <cellStyle name="Обычный 5 2 4 2 2 2 7" xfId="31856"/>
    <cellStyle name="Обычный 5 2 4 2 2 3" xfId="1997"/>
    <cellStyle name="Обычный 5 2 4 2 2 3 2" xfId="6002"/>
    <cellStyle name="Обычный 5 2 4 2 2 3 2 2" xfId="15954"/>
    <cellStyle name="Обычный 5 2 4 2 2 3 2 2 2" xfId="45809"/>
    <cellStyle name="Обычный 5 2 4 2 2 3 2 3" xfId="25904"/>
    <cellStyle name="Обычный 5 2 4 2 2 3 2 3 2" xfId="55759"/>
    <cellStyle name="Обычный 5 2 4 2 2 3 2 4" xfId="35859"/>
    <cellStyle name="Обычный 5 2 4 2 2 3 3" xfId="8639"/>
    <cellStyle name="Обычный 5 2 4 2 2 3 3 2" xfId="18589"/>
    <cellStyle name="Обычный 5 2 4 2 2 3 3 2 2" xfId="48444"/>
    <cellStyle name="Обычный 5 2 4 2 2 3 3 3" xfId="28539"/>
    <cellStyle name="Обычный 5 2 4 2 2 3 3 3 2" xfId="58394"/>
    <cellStyle name="Обычный 5 2 4 2 2 3 3 4" xfId="38494"/>
    <cellStyle name="Обычный 5 2 4 2 2 3 4" xfId="11953"/>
    <cellStyle name="Обычный 5 2 4 2 2 3 4 2" xfId="41808"/>
    <cellStyle name="Обычный 5 2 4 2 2 3 5" xfId="21903"/>
    <cellStyle name="Обычный 5 2 4 2 2 3 5 2" xfId="51758"/>
    <cellStyle name="Обычный 5 2 4 2 2 3 6" xfId="31858"/>
    <cellStyle name="Обычный 5 2 4 2 2 4" xfId="3920"/>
    <cellStyle name="Обычный 5 2 4 2 2 4 2" xfId="13872"/>
    <cellStyle name="Обычный 5 2 4 2 2 4 2 2" xfId="43727"/>
    <cellStyle name="Обычный 5 2 4 2 2 4 3" xfId="23822"/>
    <cellStyle name="Обычный 5 2 4 2 2 4 3 2" xfId="53677"/>
    <cellStyle name="Обычный 5 2 4 2 2 4 4" xfId="33777"/>
    <cellStyle name="Обычный 5 2 4 2 2 5" xfId="8636"/>
    <cellStyle name="Обычный 5 2 4 2 2 5 2" xfId="18586"/>
    <cellStyle name="Обычный 5 2 4 2 2 5 2 2" xfId="48441"/>
    <cellStyle name="Обычный 5 2 4 2 2 5 3" xfId="28536"/>
    <cellStyle name="Обычный 5 2 4 2 2 5 3 2" xfId="58391"/>
    <cellStyle name="Обычный 5 2 4 2 2 5 4" xfId="38491"/>
    <cellStyle name="Обычный 5 2 4 2 2 6" xfId="11950"/>
    <cellStyle name="Обычный 5 2 4 2 2 6 2" xfId="41805"/>
    <cellStyle name="Обычный 5 2 4 2 2 7" xfId="21900"/>
    <cellStyle name="Обычный 5 2 4 2 2 7 2" xfId="51755"/>
    <cellStyle name="Обычный 5 2 4 2 2 8" xfId="31855"/>
    <cellStyle name="Обычный 5 2 4 2 3" xfId="1998"/>
    <cellStyle name="Обычный 5 2 4 2 3 2" xfId="1999"/>
    <cellStyle name="Обычный 5 2 4 2 3 2 2" xfId="6003"/>
    <cellStyle name="Обычный 5 2 4 2 3 2 2 2" xfId="15955"/>
    <cellStyle name="Обычный 5 2 4 2 3 2 2 2 2" xfId="45810"/>
    <cellStyle name="Обычный 5 2 4 2 3 2 2 3" xfId="25905"/>
    <cellStyle name="Обычный 5 2 4 2 3 2 2 3 2" xfId="55760"/>
    <cellStyle name="Обычный 5 2 4 2 3 2 2 4" xfId="35860"/>
    <cellStyle name="Обычный 5 2 4 2 3 2 3" xfId="8641"/>
    <cellStyle name="Обычный 5 2 4 2 3 2 3 2" xfId="18591"/>
    <cellStyle name="Обычный 5 2 4 2 3 2 3 2 2" xfId="48446"/>
    <cellStyle name="Обычный 5 2 4 2 3 2 3 3" xfId="28541"/>
    <cellStyle name="Обычный 5 2 4 2 3 2 3 3 2" xfId="58396"/>
    <cellStyle name="Обычный 5 2 4 2 3 2 3 4" xfId="38496"/>
    <cellStyle name="Обычный 5 2 4 2 3 2 4" xfId="11955"/>
    <cellStyle name="Обычный 5 2 4 2 3 2 4 2" xfId="41810"/>
    <cellStyle name="Обычный 5 2 4 2 3 2 5" xfId="21905"/>
    <cellStyle name="Обычный 5 2 4 2 3 2 5 2" xfId="51760"/>
    <cellStyle name="Обычный 5 2 4 2 3 2 6" xfId="31860"/>
    <cellStyle name="Обычный 5 2 4 2 3 3" xfId="4442"/>
    <cellStyle name="Обычный 5 2 4 2 3 3 2" xfId="14394"/>
    <cellStyle name="Обычный 5 2 4 2 3 3 2 2" xfId="44249"/>
    <cellStyle name="Обычный 5 2 4 2 3 3 3" xfId="24344"/>
    <cellStyle name="Обычный 5 2 4 2 3 3 3 2" xfId="54199"/>
    <cellStyle name="Обычный 5 2 4 2 3 3 4" xfId="34299"/>
    <cellStyle name="Обычный 5 2 4 2 3 4" xfId="8640"/>
    <cellStyle name="Обычный 5 2 4 2 3 4 2" xfId="18590"/>
    <cellStyle name="Обычный 5 2 4 2 3 4 2 2" xfId="48445"/>
    <cellStyle name="Обычный 5 2 4 2 3 4 3" xfId="28540"/>
    <cellStyle name="Обычный 5 2 4 2 3 4 3 2" xfId="58395"/>
    <cellStyle name="Обычный 5 2 4 2 3 4 4" xfId="38495"/>
    <cellStyle name="Обычный 5 2 4 2 3 5" xfId="11954"/>
    <cellStyle name="Обычный 5 2 4 2 3 5 2" xfId="41809"/>
    <cellStyle name="Обычный 5 2 4 2 3 6" xfId="21904"/>
    <cellStyle name="Обычный 5 2 4 2 3 6 2" xfId="51759"/>
    <cellStyle name="Обычный 5 2 4 2 3 7" xfId="31859"/>
    <cellStyle name="Обычный 5 2 4 2 4" xfId="2000"/>
    <cellStyle name="Обычный 5 2 4 2 4 2" xfId="6004"/>
    <cellStyle name="Обычный 5 2 4 2 4 2 2" xfId="15956"/>
    <cellStyle name="Обычный 5 2 4 2 4 2 2 2" xfId="45811"/>
    <cellStyle name="Обычный 5 2 4 2 4 2 3" xfId="25906"/>
    <cellStyle name="Обычный 5 2 4 2 4 2 3 2" xfId="55761"/>
    <cellStyle name="Обычный 5 2 4 2 4 2 4" xfId="35861"/>
    <cellStyle name="Обычный 5 2 4 2 4 3" xfId="8642"/>
    <cellStyle name="Обычный 5 2 4 2 4 3 2" xfId="18592"/>
    <cellStyle name="Обычный 5 2 4 2 4 3 2 2" xfId="48447"/>
    <cellStyle name="Обычный 5 2 4 2 4 3 3" xfId="28542"/>
    <cellStyle name="Обычный 5 2 4 2 4 3 3 2" xfId="58397"/>
    <cellStyle name="Обычный 5 2 4 2 4 3 4" xfId="38497"/>
    <cellStyle name="Обычный 5 2 4 2 4 4" xfId="11956"/>
    <cellStyle name="Обычный 5 2 4 2 4 4 2" xfId="41811"/>
    <cellStyle name="Обычный 5 2 4 2 4 5" xfId="21906"/>
    <cellStyle name="Обычный 5 2 4 2 4 5 2" xfId="51761"/>
    <cellStyle name="Обычный 5 2 4 2 4 6" xfId="31861"/>
    <cellStyle name="Обычный 5 2 4 2 5" xfId="3619"/>
    <cellStyle name="Обычный 5 2 4 2 5 2" xfId="13571"/>
    <cellStyle name="Обычный 5 2 4 2 5 2 2" xfId="43426"/>
    <cellStyle name="Обычный 5 2 4 2 5 3" xfId="23521"/>
    <cellStyle name="Обычный 5 2 4 2 5 3 2" xfId="53376"/>
    <cellStyle name="Обычный 5 2 4 2 5 4" xfId="33476"/>
    <cellStyle name="Обычный 5 2 4 2 6" xfId="8635"/>
    <cellStyle name="Обычный 5 2 4 2 6 2" xfId="18585"/>
    <cellStyle name="Обычный 5 2 4 2 6 2 2" xfId="48440"/>
    <cellStyle name="Обычный 5 2 4 2 6 3" xfId="28535"/>
    <cellStyle name="Обычный 5 2 4 2 6 3 2" xfId="58390"/>
    <cellStyle name="Обычный 5 2 4 2 6 4" xfId="38490"/>
    <cellStyle name="Обычный 5 2 4 2 7" xfId="11949"/>
    <cellStyle name="Обычный 5 2 4 2 7 2" xfId="41804"/>
    <cellStyle name="Обычный 5 2 4 2 8" xfId="21899"/>
    <cellStyle name="Обычный 5 2 4 2 8 2" xfId="51754"/>
    <cellStyle name="Обычный 5 2 4 2 9" xfId="31854"/>
    <cellStyle name="Обычный 5 2 4 3" xfId="2001"/>
    <cellStyle name="Обычный 5 2 4 3 2" xfId="2002"/>
    <cellStyle name="Обычный 5 2 4 3 2 2" xfId="2003"/>
    <cellStyle name="Обычный 5 2 4 3 2 2 2" xfId="2004"/>
    <cellStyle name="Обычный 5 2 4 3 2 2 2 2" xfId="6005"/>
    <cellStyle name="Обычный 5 2 4 3 2 2 2 2 2" xfId="15957"/>
    <cellStyle name="Обычный 5 2 4 3 2 2 2 2 2 2" xfId="45812"/>
    <cellStyle name="Обычный 5 2 4 3 2 2 2 2 3" xfId="25907"/>
    <cellStyle name="Обычный 5 2 4 3 2 2 2 2 3 2" xfId="55762"/>
    <cellStyle name="Обычный 5 2 4 3 2 2 2 2 4" xfId="35862"/>
    <cellStyle name="Обычный 5 2 4 3 2 2 2 3" xfId="8646"/>
    <cellStyle name="Обычный 5 2 4 3 2 2 2 3 2" xfId="18596"/>
    <cellStyle name="Обычный 5 2 4 3 2 2 2 3 2 2" xfId="48451"/>
    <cellStyle name="Обычный 5 2 4 3 2 2 2 3 3" xfId="28546"/>
    <cellStyle name="Обычный 5 2 4 3 2 2 2 3 3 2" xfId="58401"/>
    <cellStyle name="Обычный 5 2 4 3 2 2 2 3 4" xfId="38501"/>
    <cellStyle name="Обычный 5 2 4 3 2 2 2 4" xfId="11960"/>
    <cellStyle name="Обычный 5 2 4 3 2 2 2 4 2" xfId="41815"/>
    <cellStyle name="Обычный 5 2 4 3 2 2 2 5" xfId="21910"/>
    <cellStyle name="Обычный 5 2 4 3 2 2 2 5 2" xfId="51765"/>
    <cellStyle name="Обычный 5 2 4 3 2 2 2 6" xfId="31865"/>
    <cellStyle name="Обычный 5 2 4 3 2 2 3" xfId="4744"/>
    <cellStyle name="Обычный 5 2 4 3 2 2 3 2" xfId="14696"/>
    <cellStyle name="Обычный 5 2 4 3 2 2 3 2 2" xfId="44551"/>
    <cellStyle name="Обычный 5 2 4 3 2 2 3 3" xfId="24646"/>
    <cellStyle name="Обычный 5 2 4 3 2 2 3 3 2" xfId="54501"/>
    <cellStyle name="Обычный 5 2 4 3 2 2 3 4" xfId="34601"/>
    <cellStyle name="Обычный 5 2 4 3 2 2 4" xfId="8645"/>
    <cellStyle name="Обычный 5 2 4 3 2 2 4 2" xfId="18595"/>
    <cellStyle name="Обычный 5 2 4 3 2 2 4 2 2" xfId="48450"/>
    <cellStyle name="Обычный 5 2 4 3 2 2 4 3" xfId="28545"/>
    <cellStyle name="Обычный 5 2 4 3 2 2 4 3 2" xfId="58400"/>
    <cellStyle name="Обычный 5 2 4 3 2 2 4 4" xfId="38500"/>
    <cellStyle name="Обычный 5 2 4 3 2 2 5" xfId="11959"/>
    <cellStyle name="Обычный 5 2 4 3 2 2 5 2" xfId="41814"/>
    <cellStyle name="Обычный 5 2 4 3 2 2 6" xfId="21909"/>
    <cellStyle name="Обычный 5 2 4 3 2 2 6 2" xfId="51764"/>
    <cellStyle name="Обычный 5 2 4 3 2 2 7" xfId="31864"/>
    <cellStyle name="Обычный 5 2 4 3 2 3" xfId="2005"/>
    <cellStyle name="Обычный 5 2 4 3 2 3 2" xfId="6006"/>
    <cellStyle name="Обычный 5 2 4 3 2 3 2 2" xfId="15958"/>
    <cellStyle name="Обычный 5 2 4 3 2 3 2 2 2" xfId="45813"/>
    <cellStyle name="Обычный 5 2 4 3 2 3 2 3" xfId="25908"/>
    <cellStyle name="Обычный 5 2 4 3 2 3 2 3 2" xfId="55763"/>
    <cellStyle name="Обычный 5 2 4 3 2 3 2 4" xfId="35863"/>
    <cellStyle name="Обычный 5 2 4 3 2 3 3" xfId="8647"/>
    <cellStyle name="Обычный 5 2 4 3 2 3 3 2" xfId="18597"/>
    <cellStyle name="Обычный 5 2 4 3 2 3 3 2 2" xfId="48452"/>
    <cellStyle name="Обычный 5 2 4 3 2 3 3 3" xfId="28547"/>
    <cellStyle name="Обычный 5 2 4 3 2 3 3 3 2" xfId="58402"/>
    <cellStyle name="Обычный 5 2 4 3 2 3 3 4" xfId="38502"/>
    <cellStyle name="Обычный 5 2 4 3 2 3 4" xfId="11961"/>
    <cellStyle name="Обычный 5 2 4 3 2 3 4 2" xfId="41816"/>
    <cellStyle name="Обычный 5 2 4 3 2 3 5" xfId="21911"/>
    <cellStyle name="Обычный 5 2 4 3 2 3 5 2" xfId="51766"/>
    <cellStyle name="Обычный 5 2 4 3 2 3 6" xfId="31866"/>
    <cellStyle name="Обычный 5 2 4 3 2 4" xfId="3921"/>
    <cellStyle name="Обычный 5 2 4 3 2 4 2" xfId="13873"/>
    <cellStyle name="Обычный 5 2 4 3 2 4 2 2" xfId="43728"/>
    <cellStyle name="Обычный 5 2 4 3 2 4 3" xfId="23823"/>
    <cellStyle name="Обычный 5 2 4 3 2 4 3 2" xfId="53678"/>
    <cellStyle name="Обычный 5 2 4 3 2 4 4" xfId="33778"/>
    <cellStyle name="Обычный 5 2 4 3 2 5" xfId="8644"/>
    <cellStyle name="Обычный 5 2 4 3 2 5 2" xfId="18594"/>
    <cellStyle name="Обычный 5 2 4 3 2 5 2 2" xfId="48449"/>
    <cellStyle name="Обычный 5 2 4 3 2 5 3" xfId="28544"/>
    <cellStyle name="Обычный 5 2 4 3 2 5 3 2" xfId="58399"/>
    <cellStyle name="Обычный 5 2 4 3 2 5 4" xfId="38499"/>
    <cellStyle name="Обычный 5 2 4 3 2 6" xfId="11958"/>
    <cellStyle name="Обычный 5 2 4 3 2 6 2" xfId="41813"/>
    <cellStyle name="Обычный 5 2 4 3 2 7" xfId="21908"/>
    <cellStyle name="Обычный 5 2 4 3 2 7 2" xfId="51763"/>
    <cellStyle name="Обычный 5 2 4 3 2 8" xfId="31863"/>
    <cellStyle name="Обычный 5 2 4 3 3" xfId="2006"/>
    <cellStyle name="Обычный 5 2 4 3 3 2" xfId="2007"/>
    <cellStyle name="Обычный 5 2 4 3 3 2 2" xfId="6007"/>
    <cellStyle name="Обычный 5 2 4 3 3 2 2 2" xfId="15959"/>
    <cellStyle name="Обычный 5 2 4 3 3 2 2 2 2" xfId="45814"/>
    <cellStyle name="Обычный 5 2 4 3 3 2 2 3" xfId="25909"/>
    <cellStyle name="Обычный 5 2 4 3 3 2 2 3 2" xfId="55764"/>
    <cellStyle name="Обычный 5 2 4 3 3 2 2 4" xfId="35864"/>
    <cellStyle name="Обычный 5 2 4 3 3 2 3" xfId="8649"/>
    <cellStyle name="Обычный 5 2 4 3 3 2 3 2" xfId="18599"/>
    <cellStyle name="Обычный 5 2 4 3 3 2 3 2 2" xfId="48454"/>
    <cellStyle name="Обычный 5 2 4 3 3 2 3 3" xfId="28549"/>
    <cellStyle name="Обычный 5 2 4 3 3 2 3 3 2" xfId="58404"/>
    <cellStyle name="Обычный 5 2 4 3 3 2 3 4" xfId="38504"/>
    <cellStyle name="Обычный 5 2 4 3 3 2 4" xfId="11963"/>
    <cellStyle name="Обычный 5 2 4 3 3 2 4 2" xfId="41818"/>
    <cellStyle name="Обычный 5 2 4 3 3 2 5" xfId="21913"/>
    <cellStyle name="Обычный 5 2 4 3 3 2 5 2" xfId="51768"/>
    <cellStyle name="Обычный 5 2 4 3 3 2 6" xfId="31868"/>
    <cellStyle name="Обычный 5 2 4 3 3 3" xfId="4529"/>
    <cellStyle name="Обычный 5 2 4 3 3 3 2" xfId="14481"/>
    <cellStyle name="Обычный 5 2 4 3 3 3 2 2" xfId="44336"/>
    <cellStyle name="Обычный 5 2 4 3 3 3 3" xfId="24431"/>
    <cellStyle name="Обычный 5 2 4 3 3 3 3 2" xfId="54286"/>
    <cellStyle name="Обычный 5 2 4 3 3 3 4" xfId="34386"/>
    <cellStyle name="Обычный 5 2 4 3 3 4" xfId="8648"/>
    <cellStyle name="Обычный 5 2 4 3 3 4 2" xfId="18598"/>
    <cellStyle name="Обычный 5 2 4 3 3 4 2 2" xfId="48453"/>
    <cellStyle name="Обычный 5 2 4 3 3 4 3" xfId="28548"/>
    <cellStyle name="Обычный 5 2 4 3 3 4 3 2" xfId="58403"/>
    <cellStyle name="Обычный 5 2 4 3 3 4 4" xfId="38503"/>
    <cellStyle name="Обычный 5 2 4 3 3 5" xfId="11962"/>
    <cellStyle name="Обычный 5 2 4 3 3 5 2" xfId="41817"/>
    <cellStyle name="Обычный 5 2 4 3 3 6" xfId="21912"/>
    <cellStyle name="Обычный 5 2 4 3 3 6 2" xfId="51767"/>
    <cellStyle name="Обычный 5 2 4 3 3 7" xfId="31867"/>
    <cellStyle name="Обычный 5 2 4 3 4" xfId="2008"/>
    <cellStyle name="Обычный 5 2 4 3 4 2" xfId="6008"/>
    <cellStyle name="Обычный 5 2 4 3 4 2 2" xfId="15960"/>
    <cellStyle name="Обычный 5 2 4 3 4 2 2 2" xfId="45815"/>
    <cellStyle name="Обычный 5 2 4 3 4 2 3" xfId="25910"/>
    <cellStyle name="Обычный 5 2 4 3 4 2 3 2" xfId="55765"/>
    <cellStyle name="Обычный 5 2 4 3 4 2 4" xfId="35865"/>
    <cellStyle name="Обычный 5 2 4 3 4 3" xfId="8650"/>
    <cellStyle name="Обычный 5 2 4 3 4 3 2" xfId="18600"/>
    <cellStyle name="Обычный 5 2 4 3 4 3 2 2" xfId="48455"/>
    <cellStyle name="Обычный 5 2 4 3 4 3 3" xfId="28550"/>
    <cellStyle name="Обычный 5 2 4 3 4 3 3 2" xfId="58405"/>
    <cellStyle name="Обычный 5 2 4 3 4 3 4" xfId="38505"/>
    <cellStyle name="Обычный 5 2 4 3 4 4" xfId="11964"/>
    <cellStyle name="Обычный 5 2 4 3 4 4 2" xfId="41819"/>
    <cellStyle name="Обычный 5 2 4 3 4 5" xfId="21914"/>
    <cellStyle name="Обычный 5 2 4 3 4 5 2" xfId="51769"/>
    <cellStyle name="Обычный 5 2 4 3 4 6" xfId="31869"/>
    <cellStyle name="Обычный 5 2 4 3 5" xfId="3706"/>
    <cellStyle name="Обычный 5 2 4 3 5 2" xfId="13658"/>
    <cellStyle name="Обычный 5 2 4 3 5 2 2" xfId="43513"/>
    <cellStyle name="Обычный 5 2 4 3 5 3" xfId="23608"/>
    <cellStyle name="Обычный 5 2 4 3 5 3 2" xfId="53463"/>
    <cellStyle name="Обычный 5 2 4 3 5 4" xfId="33563"/>
    <cellStyle name="Обычный 5 2 4 3 6" xfId="8643"/>
    <cellStyle name="Обычный 5 2 4 3 6 2" xfId="18593"/>
    <cellStyle name="Обычный 5 2 4 3 6 2 2" xfId="48448"/>
    <cellStyle name="Обычный 5 2 4 3 6 3" xfId="28543"/>
    <cellStyle name="Обычный 5 2 4 3 6 3 2" xfId="58398"/>
    <cellStyle name="Обычный 5 2 4 3 6 4" xfId="38498"/>
    <cellStyle name="Обычный 5 2 4 3 7" xfId="11957"/>
    <cellStyle name="Обычный 5 2 4 3 7 2" xfId="41812"/>
    <cellStyle name="Обычный 5 2 4 3 8" xfId="21907"/>
    <cellStyle name="Обычный 5 2 4 3 8 2" xfId="51762"/>
    <cellStyle name="Обычный 5 2 4 3 9" xfId="31862"/>
    <cellStyle name="Обычный 5 2 4 4" xfId="2009"/>
    <cellStyle name="Обычный 5 2 4 4 2" xfId="2010"/>
    <cellStyle name="Обычный 5 2 4 4 2 2" xfId="2011"/>
    <cellStyle name="Обычный 5 2 4 4 2 2 2" xfId="6009"/>
    <cellStyle name="Обычный 5 2 4 4 2 2 2 2" xfId="15961"/>
    <cellStyle name="Обычный 5 2 4 4 2 2 2 2 2" xfId="45816"/>
    <cellStyle name="Обычный 5 2 4 4 2 2 2 3" xfId="25911"/>
    <cellStyle name="Обычный 5 2 4 4 2 2 2 3 2" xfId="55766"/>
    <cellStyle name="Обычный 5 2 4 4 2 2 2 4" xfId="35866"/>
    <cellStyle name="Обычный 5 2 4 4 2 2 3" xfId="8653"/>
    <cellStyle name="Обычный 5 2 4 4 2 2 3 2" xfId="18603"/>
    <cellStyle name="Обычный 5 2 4 4 2 2 3 2 2" xfId="48458"/>
    <cellStyle name="Обычный 5 2 4 4 2 2 3 3" xfId="28553"/>
    <cellStyle name="Обычный 5 2 4 4 2 2 3 3 2" xfId="58408"/>
    <cellStyle name="Обычный 5 2 4 4 2 2 3 4" xfId="38508"/>
    <cellStyle name="Обычный 5 2 4 4 2 2 4" xfId="11967"/>
    <cellStyle name="Обычный 5 2 4 4 2 2 4 2" xfId="41822"/>
    <cellStyle name="Обычный 5 2 4 4 2 2 5" xfId="21917"/>
    <cellStyle name="Обычный 5 2 4 4 2 2 5 2" xfId="51772"/>
    <cellStyle name="Обычный 5 2 4 4 2 2 6" xfId="31872"/>
    <cellStyle name="Обычный 5 2 4 4 2 3" xfId="4742"/>
    <cellStyle name="Обычный 5 2 4 4 2 3 2" xfId="14694"/>
    <cellStyle name="Обычный 5 2 4 4 2 3 2 2" xfId="44549"/>
    <cellStyle name="Обычный 5 2 4 4 2 3 3" xfId="24644"/>
    <cellStyle name="Обычный 5 2 4 4 2 3 3 2" xfId="54499"/>
    <cellStyle name="Обычный 5 2 4 4 2 3 4" xfId="34599"/>
    <cellStyle name="Обычный 5 2 4 4 2 4" xfId="8652"/>
    <cellStyle name="Обычный 5 2 4 4 2 4 2" xfId="18602"/>
    <cellStyle name="Обычный 5 2 4 4 2 4 2 2" xfId="48457"/>
    <cellStyle name="Обычный 5 2 4 4 2 4 3" xfId="28552"/>
    <cellStyle name="Обычный 5 2 4 4 2 4 3 2" xfId="58407"/>
    <cellStyle name="Обычный 5 2 4 4 2 4 4" xfId="38507"/>
    <cellStyle name="Обычный 5 2 4 4 2 5" xfId="11966"/>
    <cellStyle name="Обычный 5 2 4 4 2 5 2" xfId="41821"/>
    <cellStyle name="Обычный 5 2 4 4 2 6" xfId="21916"/>
    <cellStyle name="Обычный 5 2 4 4 2 6 2" xfId="51771"/>
    <cellStyle name="Обычный 5 2 4 4 2 7" xfId="31871"/>
    <cellStyle name="Обычный 5 2 4 4 3" xfId="2012"/>
    <cellStyle name="Обычный 5 2 4 4 3 2" xfId="6010"/>
    <cellStyle name="Обычный 5 2 4 4 3 2 2" xfId="15962"/>
    <cellStyle name="Обычный 5 2 4 4 3 2 2 2" xfId="45817"/>
    <cellStyle name="Обычный 5 2 4 4 3 2 3" xfId="25912"/>
    <cellStyle name="Обычный 5 2 4 4 3 2 3 2" xfId="55767"/>
    <cellStyle name="Обычный 5 2 4 4 3 2 4" xfId="35867"/>
    <cellStyle name="Обычный 5 2 4 4 3 3" xfId="8654"/>
    <cellStyle name="Обычный 5 2 4 4 3 3 2" xfId="18604"/>
    <cellStyle name="Обычный 5 2 4 4 3 3 2 2" xfId="48459"/>
    <cellStyle name="Обычный 5 2 4 4 3 3 3" xfId="28554"/>
    <cellStyle name="Обычный 5 2 4 4 3 3 3 2" xfId="58409"/>
    <cellStyle name="Обычный 5 2 4 4 3 3 4" xfId="38509"/>
    <cellStyle name="Обычный 5 2 4 4 3 4" xfId="11968"/>
    <cellStyle name="Обычный 5 2 4 4 3 4 2" xfId="41823"/>
    <cellStyle name="Обычный 5 2 4 4 3 5" xfId="21918"/>
    <cellStyle name="Обычный 5 2 4 4 3 5 2" xfId="51773"/>
    <cellStyle name="Обычный 5 2 4 4 3 6" xfId="31873"/>
    <cellStyle name="Обычный 5 2 4 4 4" xfId="3919"/>
    <cellStyle name="Обычный 5 2 4 4 4 2" xfId="13871"/>
    <cellStyle name="Обычный 5 2 4 4 4 2 2" xfId="43726"/>
    <cellStyle name="Обычный 5 2 4 4 4 3" xfId="23821"/>
    <cellStyle name="Обычный 5 2 4 4 4 3 2" xfId="53676"/>
    <cellStyle name="Обычный 5 2 4 4 4 4" xfId="33776"/>
    <cellStyle name="Обычный 5 2 4 4 5" xfId="8651"/>
    <cellStyle name="Обычный 5 2 4 4 5 2" xfId="18601"/>
    <cellStyle name="Обычный 5 2 4 4 5 2 2" xfId="48456"/>
    <cellStyle name="Обычный 5 2 4 4 5 3" xfId="28551"/>
    <cellStyle name="Обычный 5 2 4 4 5 3 2" xfId="58406"/>
    <cellStyle name="Обычный 5 2 4 4 5 4" xfId="38506"/>
    <cellStyle name="Обычный 5 2 4 4 6" xfId="11965"/>
    <cellStyle name="Обычный 5 2 4 4 6 2" xfId="41820"/>
    <cellStyle name="Обычный 5 2 4 4 7" xfId="21915"/>
    <cellStyle name="Обычный 5 2 4 4 7 2" xfId="51770"/>
    <cellStyle name="Обычный 5 2 4 4 8" xfId="31870"/>
    <cellStyle name="Обычный 5 2 4 5" xfId="2013"/>
    <cellStyle name="Обычный 5 2 4 5 2" xfId="2014"/>
    <cellStyle name="Обычный 5 2 4 5 2 2" xfId="2015"/>
    <cellStyle name="Обычный 5 2 4 5 2 2 2" xfId="6011"/>
    <cellStyle name="Обычный 5 2 4 5 2 2 2 2" xfId="15963"/>
    <cellStyle name="Обычный 5 2 4 5 2 2 2 2 2" xfId="45818"/>
    <cellStyle name="Обычный 5 2 4 5 2 2 2 3" xfId="25913"/>
    <cellStyle name="Обычный 5 2 4 5 2 2 2 3 2" xfId="55768"/>
    <cellStyle name="Обычный 5 2 4 5 2 2 2 4" xfId="35868"/>
    <cellStyle name="Обычный 5 2 4 5 2 2 3" xfId="8657"/>
    <cellStyle name="Обычный 5 2 4 5 2 2 3 2" xfId="18607"/>
    <cellStyle name="Обычный 5 2 4 5 2 2 3 2 2" xfId="48462"/>
    <cellStyle name="Обычный 5 2 4 5 2 2 3 3" xfId="28557"/>
    <cellStyle name="Обычный 5 2 4 5 2 2 3 3 2" xfId="58412"/>
    <cellStyle name="Обычный 5 2 4 5 2 2 3 4" xfId="38512"/>
    <cellStyle name="Обычный 5 2 4 5 2 2 4" xfId="11971"/>
    <cellStyle name="Обычный 5 2 4 5 2 2 4 2" xfId="41826"/>
    <cellStyle name="Обычный 5 2 4 5 2 2 5" xfId="21921"/>
    <cellStyle name="Обычный 5 2 4 5 2 2 5 2" xfId="51776"/>
    <cellStyle name="Обычный 5 2 4 5 2 2 6" xfId="31876"/>
    <cellStyle name="Обычный 5 2 4 5 2 3" xfId="4934"/>
    <cellStyle name="Обычный 5 2 4 5 2 3 2" xfId="14886"/>
    <cellStyle name="Обычный 5 2 4 5 2 3 2 2" xfId="44741"/>
    <cellStyle name="Обычный 5 2 4 5 2 3 3" xfId="24836"/>
    <cellStyle name="Обычный 5 2 4 5 2 3 3 2" xfId="54691"/>
    <cellStyle name="Обычный 5 2 4 5 2 3 4" xfId="34791"/>
    <cellStyle name="Обычный 5 2 4 5 2 4" xfId="8656"/>
    <cellStyle name="Обычный 5 2 4 5 2 4 2" xfId="18606"/>
    <cellStyle name="Обычный 5 2 4 5 2 4 2 2" xfId="48461"/>
    <cellStyle name="Обычный 5 2 4 5 2 4 3" xfId="28556"/>
    <cellStyle name="Обычный 5 2 4 5 2 4 3 2" xfId="58411"/>
    <cellStyle name="Обычный 5 2 4 5 2 4 4" xfId="38511"/>
    <cellStyle name="Обычный 5 2 4 5 2 5" xfId="11970"/>
    <cellStyle name="Обычный 5 2 4 5 2 5 2" xfId="41825"/>
    <cellStyle name="Обычный 5 2 4 5 2 6" xfId="21920"/>
    <cellStyle name="Обычный 5 2 4 5 2 6 2" xfId="51775"/>
    <cellStyle name="Обычный 5 2 4 5 2 7" xfId="31875"/>
    <cellStyle name="Обычный 5 2 4 5 3" xfId="2016"/>
    <cellStyle name="Обычный 5 2 4 5 3 2" xfId="6012"/>
    <cellStyle name="Обычный 5 2 4 5 3 2 2" xfId="15964"/>
    <cellStyle name="Обычный 5 2 4 5 3 2 2 2" xfId="45819"/>
    <cellStyle name="Обычный 5 2 4 5 3 2 3" xfId="25914"/>
    <cellStyle name="Обычный 5 2 4 5 3 2 3 2" xfId="55769"/>
    <cellStyle name="Обычный 5 2 4 5 3 2 4" xfId="35869"/>
    <cellStyle name="Обычный 5 2 4 5 3 3" xfId="8658"/>
    <cellStyle name="Обычный 5 2 4 5 3 3 2" xfId="18608"/>
    <cellStyle name="Обычный 5 2 4 5 3 3 2 2" xfId="48463"/>
    <cellStyle name="Обычный 5 2 4 5 3 3 3" xfId="28558"/>
    <cellStyle name="Обычный 5 2 4 5 3 3 3 2" xfId="58413"/>
    <cellStyle name="Обычный 5 2 4 5 3 3 4" xfId="38513"/>
    <cellStyle name="Обычный 5 2 4 5 3 4" xfId="11972"/>
    <cellStyle name="Обычный 5 2 4 5 3 4 2" xfId="41827"/>
    <cellStyle name="Обычный 5 2 4 5 3 5" xfId="21922"/>
    <cellStyle name="Обычный 5 2 4 5 3 5 2" xfId="51777"/>
    <cellStyle name="Обычный 5 2 4 5 3 6" xfId="31877"/>
    <cellStyle name="Обычный 5 2 4 5 4" xfId="4111"/>
    <cellStyle name="Обычный 5 2 4 5 4 2" xfId="14063"/>
    <cellStyle name="Обычный 5 2 4 5 4 2 2" xfId="43918"/>
    <cellStyle name="Обычный 5 2 4 5 4 3" xfId="24013"/>
    <cellStyle name="Обычный 5 2 4 5 4 3 2" xfId="53868"/>
    <cellStyle name="Обычный 5 2 4 5 4 4" xfId="33968"/>
    <cellStyle name="Обычный 5 2 4 5 5" xfId="8655"/>
    <cellStyle name="Обычный 5 2 4 5 5 2" xfId="18605"/>
    <cellStyle name="Обычный 5 2 4 5 5 2 2" xfId="48460"/>
    <cellStyle name="Обычный 5 2 4 5 5 3" xfId="28555"/>
    <cellStyle name="Обычный 5 2 4 5 5 3 2" xfId="58410"/>
    <cellStyle name="Обычный 5 2 4 5 5 4" xfId="38510"/>
    <cellStyle name="Обычный 5 2 4 5 6" xfId="11969"/>
    <cellStyle name="Обычный 5 2 4 5 6 2" xfId="41824"/>
    <cellStyle name="Обычный 5 2 4 5 7" xfId="21919"/>
    <cellStyle name="Обычный 5 2 4 5 7 2" xfId="51774"/>
    <cellStyle name="Обычный 5 2 4 5 8" xfId="31874"/>
    <cellStyle name="Обычный 5 2 4 6" xfId="2017"/>
    <cellStyle name="Обычный 5 2 4 6 2" xfId="2018"/>
    <cellStyle name="Обычный 5 2 4 6 2 2" xfId="2019"/>
    <cellStyle name="Обычный 5 2 4 6 2 2 2" xfId="6013"/>
    <cellStyle name="Обычный 5 2 4 6 2 2 2 2" xfId="15965"/>
    <cellStyle name="Обычный 5 2 4 6 2 2 2 2 2" xfId="45820"/>
    <cellStyle name="Обычный 5 2 4 6 2 2 2 3" xfId="25915"/>
    <cellStyle name="Обычный 5 2 4 6 2 2 2 3 2" xfId="55770"/>
    <cellStyle name="Обычный 5 2 4 6 2 2 2 4" xfId="35870"/>
    <cellStyle name="Обычный 5 2 4 6 2 2 3" xfId="8661"/>
    <cellStyle name="Обычный 5 2 4 6 2 2 3 2" xfId="18611"/>
    <cellStyle name="Обычный 5 2 4 6 2 2 3 2 2" xfId="48466"/>
    <cellStyle name="Обычный 5 2 4 6 2 2 3 3" xfId="28561"/>
    <cellStyle name="Обычный 5 2 4 6 2 2 3 3 2" xfId="58416"/>
    <cellStyle name="Обычный 5 2 4 6 2 2 3 4" xfId="38516"/>
    <cellStyle name="Обычный 5 2 4 6 2 2 4" xfId="11975"/>
    <cellStyle name="Обычный 5 2 4 6 2 2 4 2" xfId="41830"/>
    <cellStyle name="Обычный 5 2 4 6 2 2 5" xfId="21925"/>
    <cellStyle name="Обычный 5 2 4 6 2 2 5 2" xfId="51780"/>
    <cellStyle name="Обычный 5 2 4 6 2 2 6" xfId="31880"/>
    <cellStyle name="Обычный 5 2 4 6 2 3" xfId="5021"/>
    <cellStyle name="Обычный 5 2 4 6 2 3 2" xfId="14973"/>
    <cellStyle name="Обычный 5 2 4 6 2 3 2 2" xfId="44828"/>
    <cellStyle name="Обычный 5 2 4 6 2 3 3" xfId="24923"/>
    <cellStyle name="Обычный 5 2 4 6 2 3 3 2" xfId="54778"/>
    <cellStyle name="Обычный 5 2 4 6 2 3 4" xfId="34878"/>
    <cellStyle name="Обычный 5 2 4 6 2 4" xfId="8660"/>
    <cellStyle name="Обычный 5 2 4 6 2 4 2" xfId="18610"/>
    <cellStyle name="Обычный 5 2 4 6 2 4 2 2" xfId="48465"/>
    <cellStyle name="Обычный 5 2 4 6 2 4 3" xfId="28560"/>
    <cellStyle name="Обычный 5 2 4 6 2 4 3 2" xfId="58415"/>
    <cellStyle name="Обычный 5 2 4 6 2 4 4" xfId="38515"/>
    <cellStyle name="Обычный 5 2 4 6 2 5" xfId="11974"/>
    <cellStyle name="Обычный 5 2 4 6 2 5 2" xfId="41829"/>
    <cellStyle name="Обычный 5 2 4 6 2 6" xfId="21924"/>
    <cellStyle name="Обычный 5 2 4 6 2 6 2" xfId="51779"/>
    <cellStyle name="Обычный 5 2 4 6 2 7" xfId="31879"/>
    <cellStyle name="Обычный 5 2 4 6 3" xfId="2020"/>
    <cellStyle name="Обычный 5 2 4 6 3 2" xfId="6014"/>
    <cellStyle name="Обычный 5 2 4 6 3 2 2" xfId="15966"/>
    <cellStyle name="Обычный 5 2 4 6 3 2 2 2" xfId="45821"/>
    <cellStyle name="Обычный 5 2 4 6 3 2 3" xfId="25916"/>
    <cellStyle name="Обычный 5 2 4 6 3 2 3 2" xfId="55771"/>
    <cellStyle name="Обычный 5 2 4 6 3 2 4" xfId="35871"/>
    <cellStyle name="Обычный 5 2 4 6 3 3" xfId="8662"/>
    <cellStyle name="Обычный 5 2 4 6 3 3 2" xfId="18612"/>
    <cellStyle name="Обычный 5 2 4 6 3 3 2 2" xfId="48467"/>
    <cellStyle name="Обычный 5 2 4 6 3 3 3" xfId="28562"/>
    <cellStyle name="Обычный 5 2 4 6 3 3 3 2" xfId="58417"/>
    <cellStyle name="Обычный 5 2 4 6 3 3 4" xfId="38517"/>
    <cellStyle name="Обычный 5 2 4 6 3 4" xfId="11976"/>
    <cellStyle name="Обычный 5 2 4 6 3 4 2" xfId="41831"/>
    <cellStyle name="Обычный 5 2 4 6 3 5" xfId="21926"/>
    <cellStyle name="Обычный 5 2 4 6 3 5 2" xfId="51781"/>
    <cellStyle name="Обычный 5 2 4 6 3 6" xfId="31881"/>
    <cellStyle name="Обычный 5 2 4 6 4" xfId="4198"/>
    <cellStyle name="Обычный 5 2 4 6 4 2" xfId="14150"/>
    <cellStyle name="Обычный 5 2 4 6 4 2 2" xfId="44005"/>
    <cellStyle name="Обычный 5 2 4 6 4 3" xfId="24100"/>
    <cellStyle name="Обычный 5 2 4 6 4 3 2" xfId="53955"/>
    <cellStyle name="Обычный 5 2 4 6 4 4" xfId="34055"/>
    <cellStyle name="Обычный 5 2 4 6 5" xfId="8659"/>
    <cellStyle name="Обычный 5 2 4 6 5 2" xfId="18609"/>
    <cellStyle name="Обычный 5 2 4 6 5 2 2" xfId="48464"/>
    <cellStyle name="Обычный 5 2 4 6 5 3" xfId="28559"/>
    <cellStyle name="Обычный 5 2 4 6 5 3 2" xfId="58414"/>
    <cellStyle name="Обычный 5 2 4 6 5 4" xfId="38514"/>
    <cellStyle name="Обычный 5 2 4 6 6" xfId="11973"/>
    <cellStyle name="Обычный 5 2 4 6 6 2" xfId="41828"/>
    <cellStyle name="Обычный 5 2 4 6 7" xfId="21923"/>
    <cellStyle name="Обычный 5 2 4 6 7 2" xfId="51778"/>
    <cellStyle name="Обычный 5 2 4 6 8" xfId="31878"/>
    <cellStyle name="Обычный 5 2 4 7" xfId="2021"/>
    <cellStyle name="Обычный 5 2 4 7 2" xfId="2022"/>
    <cellStyle name="Обычный 5 2 4 7 2 2" xfId="6015"/>
    <cellStyle name="Обычный 5 2 4 7 2 2 2" xfId="15967"/>
    <cellStyle name="Обычный 5 2 4 7 2 2 2 2" xfId="45822"/>
    <cellStyle name="Обычный 5 2 4 7 2 2 3" xfId="25917"/>
    <cellStyle name="Обычный 5 2 4 7 2 2 3 2" xfId="55772"/>
    <cellStyle name="Обычный 5 2 4 7 2 2 4" xfId="35872"/>
    <cellStyle name="Обычный 5 2 4 7 2 3" xfId="8664"/>
    <cellStyle name="Обычный 5 2 4 7 2 3 2" xfId="18614"/>
    <cellStyle name="Обычный 5 2 4 7 2 3 2 2" xfId="48469"/>
    <cellStyle name="Обычный 5 2 4 7 2 3 3" xfId="28564"/>
    <cellStyle name="Обычный 5 2 4 7 2 3 3 2" xfId="58419"/>
    <cellStyle name="Обычный 5 2 4 7 2 3 4" xfId="38519"/>
    <cellStyle name="Обычный 5 2 4 7 2 4" xfId="11978"/>
    <cellStyle name="Обычный 5 2 4 7 2 4 2" xfId="41833"/>
    <cellStyle name="Обычный 5 2 4 7 2 5" xfId="21928"/>
    <cellStyle name="Обычный 5 2 4 7 2 5 2" xfId="51783"/>
    <cellStyle name="Обычный 5 2 4 7 2 6" xfId="31883"/>
    <cellStyle name="Обычный 5 2 4 7 3" xfId="4313"/>
    <cellStyle name="Обычный 5 2 4 7 3 2" xfId="14265"/>
    <cellStyle name="Обычный 5 2 4 7 3 2 2" xfId="44120"/>
    <cellStyle name="Обычный 5 2 4 7 3 3" xfId="24215"/>
    <cellStyle name="Обычный 5 2 4 7 3 3 2" xfId="54070"/>
    <cellStyle name="Обычный 5 2 4 7 3 4" xfId="34170"/>
    <cellStyle name="Обычный 5 2 4 7 4" xfId="8663"/>
    <cellStyle name="Обычный 5 2 4 7 4 2" xfId="18613"/>
    <cellStyle name="Обычный 5 2 4 7 4 2 2" xfId="48468"/>
    <cellStyle name="Обычный 5 2 4 7 4 3" xfId="28563"/>
    <cellStyle name="Обычный 5 2 4 7 4 3 2" xfId="58418"/>
    <cellStyle name="Обычный 5 2 4 7 4 4" xfId="38518"/>
    <cellStyle name="Обычный 5 2 4 7 5" xfId="11977"/>
    <cellStyle name="Обычный 5 2 4 7 5 2" xfId="41832"/>
    <cellStyle name="Обычный 5 2 4 7 6" xfId="21927"/>
    <cellStyle name="Обычный 5 2 4 7 6 2" xfId="51782"/>
    <cellStyle name="Обычный 5 2 4 7 7" xfId="31882"/>
    <cellStyle name="Обычный 5 2 4 8" xfId="2023"/>
    <cellStyle name="Обычный 5 2 4 8 2" xfId="6016"/>
    <cellStyle name="Обычный 5 2 4 8 2 2" xfId="15968"/>
    <cellStyle name="Обычный 5 2 4 8 2 2 2" xfId="45823"/>
    <cellStyle name="Обычный 5 2 4 8 2 3" xfId="25918"/>
    <cellStyle name="Обычный 5 2 4 8 2 3 2" xfId="55773"/>
    <cellStyle name="Обычный 5 2 4 8 2 4" xfId="35873"/>
    <cellStyle name="Обычный 5 2 4 8 3" xfId="8665"/>
    <cellStyle name="Обычный 5 2 4 8 3 2" xfId="18615"/>
    <cellStyle name="Обычный 5 2 4 8 3 2 2" xfId="48470"/>
    <cellStyle name="Обычный 5 2 4 8 3 3" xfId="28565"/>
    <cellStyle name="Обычный 5 2 4 8 3 3 2" xfId="58420"/>
    <cellStyle name="Обычный 5 2 4 8 3 4" xfId="38520"/>
    <cellStyle name="Обычный 5 2 4 8 4" xfId="11979"/>
    <cellStyle name="Обычный 5 2 4 8 4 2" xfId="41834"/>
    <cellStyle name="Обычный 5 2 4 8 5" xfId="21929"/>
    <cellStyle name="Обычный 5 2 4 8 5 2" xfId="51784"/>
    <cellStyle name="Обычный 5 2 4 8 6" xfId="31884"/>
    <cellStyle name="Обычный 5 2 4 9" xfId="3490"/>
    <cellStyle name="Обычный 5 2 4 9 2" xfId="13442"/>
    <cellStyle name="Обычный 5 2 4 9 2 2" xfId="43297"/>
    <cellStyle name="Обычный 5 2 4 9 3" xfId="23392"/>
    <cellStyle name="Обычный 5 2 4 9 3 2" xfId="53247"/>
    <cellStyle name="Обычный 5 2 4 9 4" xfId="33347"/>
    <cellStyle name="Обычный 5 2 5" xfId="2024"/>
    <cellStyle name="Обычный 5 2 5 2" xfId="2025"/>
    <cellStyle name="Обычный 5 2 5 2 2" xfId="2026"/>
    <cellStyle name="Обычный 5 2 5 2 2 2" xfId="2027"/>
    <cellStyle name="Обычный 5 2 5 2 2 2 2" xfId="6017"/>
    <cellStyle name="Обычный 5 2 5 2 2 2 2 2" xfId="15969"/>
    <cellStyle name="Обычный 5 2 5 2 2 2 2 2 2" xfId="45824"/>
    <cellStyle name="Обычный 5 2 5 2 2 2 2 3" xfId="25919"/>
    <cellStyle name="Обычный 5 2 5 2 2 2 2 3 2" xfId="55774"/>
    <cellStyle name="Обычный 5 2 5 2 2 2 2 4" xfId="35874"/>
    <cellStyle name="Обычный 5 2 5 2 2 2 3" xfId="8669"/>
    <cellStyle name="Обычный 5 2 5 2 2 2 3 2" xfId="18619"/>
    <cellStyle name="Обычный 5 2 5 2 2 2 3 2 2" xfId="48474"/>
    <cellStyle name="Обычный 5 2 5 2 2 2 3 3" xfId="28569"/>
    <cellStyle name="Обычный 5 2 5 2 2 2 3 3 2" xfId="58424"/>
    <cellStyle name="Обычный 5 2 5 2 2 2 3 4" xfId="38524"/>
    <cellStyle name="Обычный 5 2 5 2 2 2 4" xfId="11983"/>
    <cellStyle name="Обычный 5 2 5 2 2 2 4 2" xfId="41838"/>
    <cellStyle name="Обычный 5 2 5 2 2 2 5" xfId="21933"/>
    <cellStyle name="Обычный 5 2 5 2 2 2 5 2" xfId="51788"/>
    <cellStyle name="Обычный 5 2 5 2 2 2 6" xfId="31888"/>
    <cellStyle name="Обычный 5 2 5 2 2 3" xfId="4745"/>
    <cellStyle name="Обычный 5 2 5 2 2 3 2" xfId="14697"/>
    <cellStyle name="Обычный 5 2 5 2 2 3 2 2" xfId="44552"/>
    <cellStyle name="Обычный 5 2 5 2 2 3 3" xfId="24647"/>
    <cellStyle name="Обычный 5 2 5 2 2 3 3 2" xfId="54502"/>
    <cellStyle name="Обычный 5 2 5 2 2 3 4" xfId="34602"/>
    <cellStyle name="Обычный 5 2 5 2 2 4" xfId="8668"/>
    <cellStyle name="Обычный 5 2 5 2 2 4 2" xfId="18618"/>
    <cellStyle name="Обычный 5 2 5 2 2 4 2 2" xfId="48473"/>
    <cellStyle name="Обычный 5 2 5 2 2 4 3" xfId="28568"/>
    <cellStyle name="Обычный 5 2 5 2 2 4 3 2" xfId="58423"/>
    <cellStyle name="Обычный 5 2 5 2 2 4 4" xfId="38523"/>
    <cellStyle name="Обычный 5 2 5 2 2 5" xfId="11982"/>
    <cellStyle name="Обычный 5 2 5 2 2 5 2" xfId="41837"/>
    <cellStyle name="Обычный 5 2 5 2 2 6" xfId="21932"/>
    <cellStyle name="Обычный 5 2 5 2 2 6 2" xfId="51787"/>
    <cellStyle name="Обычный 5 2 5 2 2 7" xfId="31887"/>
    <cellStyle name="Обычный 5 2 5 2 3" xfId="2028"/>
    <cellStyle name="Обычный 5 2 5 2 3 2" xfId="6018"/>
    <cellStyle name="Обычный 5 2 5 2 3 2 2" xfId="15970"/>
    <cellStyle name="Обычный 5 2 5 2 3 2 2 2" xfId="45825"/>
    <cellStyle name="Обычный 5 2 5 2 3 2 3" xfId="25920"/>
    <cellStyle name="Обычный 5 2 5 2 3 2 3 2" xfId="55775"/>
    <cellStyle name="Обычный 5 2 5 2 3 2 4" xfId="35875"/>
    <cellStyle name="Обычный 5 2 5 2 3 3" xfId="8670"/>
    <cellStyle name="Обычный 5 2 5 2 3 3 2" xfId="18620"/>
    <cellStyle name="Обычный 5 2 5 2 3 3 2 2" xfId="48475"/>
    <cellStyle name="Обычный 5 2 5 2 3 3 3" xfId="28570"/>
    <cellStyle name="Обычный 5 2 5 2 3 3 3 2" xfId="58425"/>
    <cellStyle name="Обычный 5 2 5 2 3 3 4" xfId="38525"/>
    <cellStyle name="Обычный 5 2 5 2 3 4" xfId="11984"/>
    <cellStyle name="Обычный 5 2 5 2 3 4 2" xfId="41839"/>
    <cellStyle name="Обычный 5 2 5 2 3 5" xfId="21934"/>
    <cellStyle name="Обычный 5 2 5 2 3 5 2" xfId="51789"/>
    <cellStyle name="Обычный 5 2 5 2 3 6" xfId="31889"/>
    <cellStyle name="Обычный 5 2 5 2 4" xfId="3922"/>
    <cellStyle name="Обычный 5 2 5 2 4 2" xfId="13874"/>
    <cellStyle name="Обычный 5 2 5 2 4 2 2" xfId="43729"/>
    <cellStyle name="Обычный 5 2 5 2 4 3" xfId="23824"/>
    <cellStyle name="Обычный 5 2 5 2 4 3 2" xfId="53679"/>
    <cellStyle name="Обычный 5 2 5 2 4 4" xfId="33779"/>
    <cellStyle name="Обычный 5 2 5 2 5" xfId="8667"/>
    <cellStyle name="Обычный 5 2 5 2 5 2" xfId="18617"/>
    <cellStyle name="Обычный 5 2 5 2 5 2 2" xfId="48472"/>
    <cellStyle name="Обычный 5 2 5 2 5 3" xfId="28567"/>
    <cellStyle name="Обычный 5 2 5 2 5 3 2" xfId="58422"/>
    <cellStyle name="Обычный 5 2 5 2 5 4" xfId="38522"/>
    <cellStyle name="Обычный 5 2 5 2 6" xfId="11981"/>
    <cellStyle name="Обычный 5 2 5 2 6 2" xfId="41836"/>
    <cellStyle name="Обычный 5 2 5 2 7" xfId="21931"/>
    <cellStyle name="Обычный 5 2 5 2 7 2" xfId="51786"/>
    <cellStyle name="Обычный 5 2 5 2 8" xfId="31886"/>
    <cellStyle name="Обычный 5 2 5 3" xfId="2029"/>
    <cellStyle name="Обычный 5 2 5 3 2" xfId="2030"/>
    <cellStyle name="Обычный 5 2 5 3 2 2" xfId="6019"/>
    <cellStyle name="Обычный 5 2 5 3 2 2 2" xfId="15971"/>
    <cellStyle name="Обычный 5 2 5 3 2 2 2 2" xfId="45826"/>
    <cellStyle name="Обычный 5 2 5 3 2 2 3" xfId="25921"/>
    <cellStyle name="Обычный 5 2 5 3 2 2 3 2" xfId="55776"/>
    <cellStyle name="Обычный 5 2 5 3 2 2 4" xfId="35876"/>
    <cellStyle name="Обычный 5 2 5 3 2 3" xfId="8672"/>
    <cellStyle name="Обычный 5 2 5 3 2 3 2" xfId="18622"/>
    <cellStyle name="Обычный 5 2 5 3 2 3 2 2" xfId="48477"/>
    <cellStyle name="Обычный 5 2 5 3 2 3 3" xfId="28572"/>
    <cellStyle name="Обычный 5 2 5 3 2 3 3 2" xfId="58427"/>
    <cellStyle name="Обычный 5 2 5 3 2 3 4" xfId="38527"/>
    <cellStyle name="Обычный 5 2 5 3 2 4" xfId="11986"/>
    <cellStyle name="Обычный 5 2 5 3 2 4 2" xfId="41841"/>
    <cellStyle name="Обычный 5 2 5 3 2 5" xfId="21936"/>
    <cellStyle name="Обычный 5 2 5 3 2 5 2" xfId="51791"/>
    <cellStyle name="Обычный 5 2 5 3 2 6" xfId="31891"/>
    <cellStyle name="Обычный 5 2 5 3 3" xfId="4334"/>
    <cellStyle name="Обычный 5 2 5 3 3 2" xfId="14286"/>
    <cellStyle name="Обычный 5 2 5 3 3 2 2" xfId="44141"/>
    <cellStyle name="Обычный 5 2 5 3 3 3" xfId="24236"/>
    <cellStyle name="Обычный 5 2 5 3 3 3 2" xfId="54091"/>
    <cellStyle name="Обычный 5 2 5 3 3 4" xfId="34191"/>
    <cellStyle name="Обычный 5 2 5 3 4" xfId="8671"/>
    <cellStyle name="Обычный 5 2 5 3 4 2" xfId="18621"/>
    <cellStyle name="Обычный 5 2 5 3 4 2 2" xfId="48476"/>
    <cellStyle name="Обычный 5 2 5 3 4 3" xfId="28571"/>
    <cellStyle name="Обычный 5 2 5 3 4 3 2" xfId="58426"/>
    <cellStyle name="Обычный 5 2 5 3 4 4" xfId="38526"/>
    <cellStyle name="Обычный 5 2 5 3 5" xfId="11985"/>
    <cellStyle name="Обычный 5 2 5 3 5 2" xfId="41840"/>
    <cellStyle name="Обычный 5 2 5 3 6" xfId="21935"/>
    <cellStyle name="Обычный 5 2 5 3 6 2" xfId="51790"/>
    <cellStyle name="Обычный 5 2 5 3 7" xfId="31890"/>
    <cellStyle name="Обычный 5 2 5 4" xfId="2031"/>
    <cellStyle name="Обычный 5 2 5 4 2" xfId="6020"/>
    <cellStyle name="Обычный 5 2 5 4 2 2" xfId="15972"/>
    <cellStyle name="Обычный 5 2 5 4 2 2 2" xfId="45827"/>
    <cellStyle name="Обычный 5 2 5 4 2 3" xfId="25922"/>
    <cellStyle name="Обычный 5 2 5 4 2 3 2" xfId="55777"/>
    <cellStyle name="Обычный 5 2 5 4 2 4" xfId="35877"/>
    <cellStyle name="Обычный 5 2 5 4 3" xfId="8673"/>
    <cellStyle name="Обычный 5 2 5 4 3 2" xfId="18623"/>
    <cellStyle name="Обычный 5 2 5 4 3 2 2" xfId="48478"/>
    <cellStyle name="Обычный 5 2 5 4 3 3" xfId="28573"/>
    <cellStyle name="Обычный 5 2 5 4 3 3 2" xfId="58428"/>
    <cellStyle name="Обычный 5 2 5 4 3 4" xfId="38528"/>
    <cellStyle name="Обычный 5 2 5 4 4" xfId="11987"/>
    <cellStyle name="Обычный 5 2 5 4 4 2" xfId="41842"/>
    <cellStyle name="Обычный 5 2 5 4 5" xfId="21937"/>
    <cellStyle name="Обычный 5 2 5 4 5 2" xfId="51792"/>
    <cellStyle name="Обычный 5 2 5 4 6" xfId="31892"/>
    <cellStyle name="Обычный 5 2 5 5" xfId="3511"/>
    <cellStyle name="Обычный 5 2 5 5 2" xfId="13463"/>
    <cellStyle name="Обычный 5 2 5 5 2 2" xfId="43318"/>
    <cellStyle name="Обычный 5 2 5 5 3" xfId="23413"/>
    <cellStyle name="Обычный 5 2 5 5 3 2" xfId="53268"/>
    <cellStyle name="Обычный 5 2 5 5 4" xfId="33368"/>
    <cellStyle name="Обычный 5 2 5 6" xfId="8666"/>
    <cellStyle name="Обычный 5 2 5 6 2" xfId="18616"/>
    <cellStyle name="Обычный 5 2 5 6 2 2" xfId="48471"/>
    <cellStyle name="Обычный 5 2 5 6 3" xfId="28566"/>
    <cellStyle name="Обычный 5 2 5 6 3 2" xfId="58421"/>
    <cellStyle name="Обычный 5 2 5 6 4" xfId="38521"/>
    <cellStyle name="Обычный 5 2 5 7" xfId="11980"/>
    <cellStyle name="Обычный 5 2 5 7 2" xfId="41835"/>
    <cellStyle name="Обычный 5 2 5 8" xfId="21930"/>
    <cellStyle name="Обычный 5 2 5 8 2" xfId="51785"/>
    <cellStyle name="Обычный 5 2 5 9" xfId="31885"/>
    <cellStyle name="Обычный 5 2 6" xfId="2032"/>
    <cellStyle name="Обычный 5 2 6 2" xfId="2033"/>
    <cellStyle name="Обычный 5 2 6 2 2" xfId="2034"/>
    <cellStyle name="Обычный 5 2 6 2 2 2" xfId="2035"/>
    <cellStyle name="Обычный 5 2 6 2 2 2 2" xfId="6021"/>
    <cellStyle name="Обычный 5 2 6 2 2 2 2 2" xfId="15973"/>
    <cellStyle name="Обычный 5 2 6 2 2 2 2 2 2" xfId="45828"/>
    <cellStyle name="Обычный 5 2 6 2 2 2 2 3" xfId="25923"/>
    <cellStyle name="Обычный 5 2 6 2 2 2 2 3 2" xfId="55778"/>
    <cellStyle name="Обычный 5 2 6 2 2 2 2 4" xfId="35878"/>
    <cellStyle name="Обычный 5 2 6 2 2 2 3" xfId="8677"/>
    <cellStyle name="Обычный 5 2 6 2 2 2 3 2" xfId="18627"/>
    <cellStyle name="Обычный 5 2 6 2 2 2 3 2 2" xfId="48482"/>
    <cellStyle name="Обычный 5 2 6 2 2 2 3 3" xfId="28577"/>
    <cellStyle name="Обычный 5 2 6 2 2 2 3 3 2" xfId="58432"/>
    <cellStyle name="Обычный 5 2 6 2 2 2 3 4" xfId="38532"/>
    <cellStyle name="Обычный 5 2 6 2 2 2 4" xfId="11991"/>
    <cellStyle name="Обычный 5 2 6 2 2 2 4 2" xfId="41846"/>
    <cellStyle name="Обычный 5 2 6 2 2 2 5" xfId="21941"/>
    <cellStyle name="Обычный 5 2 6 2 2 2 5 2" xfId="51796"/>
    <cellStyle name="Обычный 5 2 6 2 2 2 6" xfId="31896"/>
    <cellStyle name="Обычный 5 2 6 2 2 3" xfId="4746"/>
    <cellStyle name="Обычный 5 2 6 2 2 3 2" xfId="14698"/>
    <cellStyle name="Обычный 5 2 6 2 2 3 2 2" xfId="44553"/>
    <cellStyle name="Обычный 5 2 6 2 2 3 3" xfId="24648"/>
    <cellStyle name="Обычный 5 2 6 2 2 3 3 2" xfId="54503"/>
    <cellStyle name="Обычный 5 2 6 2 2 3 4" xfId="34603"/>
    <cellStyle name="Обычный 5 2 6 2 2 4" xfId="8676"/>
    <cellStyle name="Обычный 5 2 6 2 2 4 2" xfId="18626"/>
    <cellStyle name="Обычный 5 2 6 2 2 4 2 2" xfId="48481"/>
    <cellStyle name="Обычный 5 2 6 2 2 4 3" xfId="28576"/>
    <cellStyle name="Обычный 5 2 6 2 2 4 3 2" xfId="58431"/>
    <cellStyle name="Обычный 5 2 6 2 2 4 4" xfId="38531"/>
    <cellStyle name="Обычный 5 2 6 2 2 5" xfId="11990"/>
    <cellStyle name="Обычный 5 2 6 2 2 5 2" xfId="41845"/>
    <cellStyle name="Обычный 5 2 6 2 2 6" xfId="21940"/>
    <cellStyle name="Обычный 5 2 6 2 2 6 2" xfId="51795"/>
    <cellStyle name="Обычный 5 2 6 2 2 7" xfId="31895"/>
    <cellStyle name="Обычный 5 2 6 2 3" xfId="2036"/>
    <cellStyle name="Обычный 5 2 6 2 3 2" xfId="6022"/>
    <cellStyle name="Обычный 5 2 6 2 3 2 2" xfId="15974"/>
    <cellStyle name="Обычный 5 2 6 2 3 2 2 2" xfId="45829"/>
    <cellStyle name="Обычный 5 2 6 2 3 2 3" xfId="25924"/>
    <cellStyle name="Обычный 5 2 6 2 3 2 3 2" xfId="55779"/>
    <cellStyle name="Обычный 5 2 6 2 3 2 4" xfId="35879"/>
    <cellStyle name="Обычный 5 2 6 2 3 3" xfId="8678"/>
    <cellStyle name="Обычный 5 2 6 2 3 3 2" xfId="18628"/>
    <cellStyle name="Обычный 5 2 6 2 3 3 2 2" xfId="48483"/>
    <cellStyle name="Обычный 5 2 6 2 3 3 3" xfId="28578"/>
    <cellStyle name="Обычный 5 2 6 2 3 3 3 2" xfId="58433"/>
    <cellStyle name="Обычный 5 2 6 2 3 3 4" xfId="38533"/>
    <cellStyle name="Обычный 5 2 6 2 3 4" xfId="11992"/>
    <cellStyle name="Обычный 5 2 6 2 3 4 2" xfId="41847"/>
    <cellStyle name="Обычный 5 2 6 2 3 5" xfId="21942"/>
    <cellStyle name="Обычный 5 2 6 2 3 5 2" xfId="51797"/>
    <cellStyle name="Обычный 5 2 6 2 3 6" xfId="31897"/>
    <cellStyle name="Обычный 5 2 6 2 4" xfId="3923"/>
    <cellStyle name="Обычный 5 2 6 2 4 2" xfId="13875"/>
    <cellStyle name="Обычный 5 2 6 2 4 2 2" xfId="43730"/>
    <cellStyle name="Обычный 5 2 6 2 4 3" xfId="23825"/>
    <cellStyle name="Обычный 5 2 6 2 4 3 2" xfId="53680"/>
    <cellStyle name="Обычный 5 2 6 2 4 4" xfId="33780"/>
    <cellStyle name="Обычный 5 2 6 2 5" xfId="8675"/>
    <cellStyle name="Обычный 5 2 6 2 5 2" xfId="18625"/>
    <cellStyle name="Обычный 5 2 6 2 5 2 2" xfId="48480"/>
    <cellStyle name="Обычный 5 2 6 2 5 3" xfId="28575"/>
    <cellStyle name="Обычный 5 2 6 2 5 3 2" xfId="58430"/>
    <cellStyle name="Обычный 5 2 6 2 5 4" xfId="38530"/>
    <cellStyle name="Обычный 5 2 6 2 6" xfId="11989"/>
    <cellStyle name="Обычный 5 2 6 2 6 2" xfId="41844"/>
    <cellStyle name="Обычный 5 2 6 2 7" xfId="21939"/>
    <cellStyle name="Обычный 5 2 6 2 7 2" xfId="51794"/>
    <cellStyle name="Обычный 5 2 6 2 8" xfId="31894"/>
    <cellStyle name="Обычный 5 2 6 3" xfId="2037"/>
    <cellStyle name="Обычный 5 2 6 3 2" xfId="2038"/>
    <cellStyle name="Обычный 5 2 6 3 2 2" xfId="6023"/>
    <cellStyle name="Обычный 5 2 6 3 2 2 2" xfId="15975"/>
    <cellStyle name="Обычный 5 2 6 3 2 2 2 2" xfId="45830"/>
    <cellStyle name="Обычный 5 2 6 3 2 2 3" xfId="25925"/>
    <cellStyle name="Обычный 5 2 6 3 2 2 3 2" xfId="55780"/>
    <cellStyle name="Обычный 5 2 6 3 2 2 4" xfId="35880"/>
    <cellStyle name="Обычный 5 2 6 3 2 3" xfId="8680"/>
    <cellStyle name="Обычный 5 2 6 3 2 3 2" xfId="18630"/>
    <cellStyle name="Обычный 5 2 6 3 2 3 2 2" xfId="48485"/>
    <cellStyle name="Обычный 5 2 6 3 2 3 3" xfId="28580"/>
    <cellStyle name="Обычный 5 2 6 3 2 3 3 2" xfId="58435"/>
    <cellStyle name="Обычный 5 2 6 3 2 3 4" xfId="38535"/>
    <cellStyle name="Обычный 5 2 6 3 2 4" xfId="11994"/>
    <cellStyle name="Обычный 5 2 6 3 2 4 2" xfId="41849"/>
    <cellStyle name="Обычный 5 2 6 3 2 5" xfId="21944"/>
    <cellStyle name="Обычный 5 2 6 3 2 5 2" xfId="51799"/>
    <cellStyle name="Обычный 5 2 6 3 2 6" xfId="31899"/>
    <cellStyle name="Обычный 5 2 6 3 3" xfId="4354"/>
    <cellStyle name="Обычный 5 2 6 3 3 2" xfId="14306"/>
    <cellStyle name="Обычный 5 2 6 3 3 2 2" xfId="44161"/>
    <cellStyle name="Обычный 5 2 6 3 3 3" xfId="24256"/>
    <cellStyle name="Обычный 5 2 6 3 3 3 2" xfId="54111"/>
    <cellStyle name="Обычный 5 2 6 3 3 4" xfId="34211"/>
    <cellStyle name="Обычный 5 2 6 3 4" xfId="8679"/>
    <cellStyle name="Обычный 5 2 6 3 4 2" xfId="18629"/>
    <cellStyle name="Обычный 5 2 6 3 4 2 2" xfId="48484"/>
    <cellStyle name="Обычный 5 2 6 3 4 3" xfId="28579"/>
    <cellStyle name="Обычный 5 2 6 3 4 3 2" xfId="58434"/>
    <cellStyle name="Обычный 5 2 6 3 4 4" xfId="38534"/>
    <cellStyle name="Обычный 5 2 6 3 5" xfId="11993"/>
    <cellStyle name="Обычный 5 2 6 3 5 2" xfId="41848"/>
    <cellStyle name="Обычный 5 2 6 3 6" xfId="21943"/>
    <cellStyle name="Обычный 5 2 6 3 6 2" xfId="51798"/>
    <cellStyle name="Обычный 5 2 6 3 7" xfId="31898"/>
    <cellStyle name="Обычный 5 2 6 4" xfId="2039"/>
    <cellStyle name="Обычный 5 2 6 4 2" xfId="6024"/>
    <cellStyle name="Обычный 5 2 6 4 2 2" xfId="15976"/>
    <cellStyle name="Обычный 5 2 6 4 2 2 2" xfId="45831"/>
    <cellStyle name="Обычный 5 2 6 4 2 3" xfId="25926"/>
    <cellStyle name="Обычный 5 2 6 4 2 3 2" xfId="55781"/>
    <cellStyle name="Обычный 5 2 6 4 2 4" xfId="35881"/>
    <cellStyle name="Обычный 5 2 6 4 3" xfId="8681"/>
    <cellStyle name="Обычный 5 2 6 4 3 2" xfId="18631"/>
    <cellStyle name="Обычный 5 2 6 4 3 2 2" xfId="48486"/>
    <cellStyle name="Обычный 5 2 6 4 3 3" xfId="28581"/>
    <cellStyle name="Обычный 5 2 6 4 3 3 2" xfId="58436"/>
    <cellStyle name="Обычный 5 2 6 4 3 4" xfId="38536"/>
    <cellStyle name="Обычный 5 2 6 4 4" xfId="11995"/>
    <cellStyle name="Обычный 5 2 6 4 4 2" xfId="41850"/>
    <cellStyle name="Обычный 5 2 6 4 5" xfId="21945"/>
    <cellStyle name="Обычный 5 2 6 4 5 2" xfId="51800"/>
    <cellStyle name="Обычный 5 2 6 4 6" xfId="31900"/>
    <cellStyle name="Обычный 5 2 6 5" xfId="3531"/>
    <cellStyle name="Обычный 5 2 6 5 2" xfId="13483"/>
    <cellStyle name="Обычный 5 2 6 5 2 2" xfId="43338"/>
    <cellStyle name="Обычный 5 2 6 5 3" xfId="23433"/>
    <cellStyle name="Обычный 5 2 6 5 3 2" xfId="53288"/>
    <cellStyle name="Обычный 5 2 6 5 4" xfId="33388"/>
    <cellStyle name="Обычный 5 2 6 6" xfId="8674"/>
    <cellStyle name="Обычный 5 2 6 6 2" xfId="18624"/>
    <cellStyle name="Обычный 5 2 6 6 2 2" xfId="48479"/>
    <cellStyle name="Обычный 5 2 6 6 3" xfId="28574"/>
    <cellStyle name="Обычный 5 2 6 6 3 2" xfId="58429"/>
    <cellStyle name="Обычный 5 2 6 6 4" xfId="38529"/>
    <cellStyle name="Обычный 5 2 6 7" xfId="11988"/>
    <cellStyle name="Обычный 5 2 6 7 2" xfId="41843"/>
    <cellStyle name="Обычный 5 2 6 8" xfId="21938"/>
    <cellStyle name="Обычный 5 2 6 8 2" xfId="51793"/>
    <cellStyle name="Обычный 5 2 6 9" xfId="31893"/>
    <cellStyle name="Обычный 5 2 7" xfId="2040"/>
    <cellStyle name="Обычный 5 2 7 2" xfId="2041"/>
    <cellStyle name="Обычный 5 2 7 2 2" xfId="2042"/>
    <cellStyle name="Обычный 5 2 7 2 2 2" xfId="2043"/>
    <cellStyle name="Обычный 5 2 7 2 2 2 2" xfId="6025"/>
    <cellStyle name="Обычный 5 2 7 2 2 2 2 2" xfId="15977"/>
    <cellStyle name="Обычный 5 2 7 2 2 2 2 2 2" xfId="45832"/>
    <cellStyle name="Обычный 5 2 7 2 2 2 2 3" xfId="25927"/>
    <cellStyle name="Обычный 5 2 7 2 2 2 2 3 2" xfId="55782"/>
    <cellStyle name="Обычный 5 2 7 2 2 2 2 4" xfId="35882"/>
    <cellStyle name="Обычный 5 2 7 2 2 2 3" xfId="8685"/>
    <cellStyle name="Обычный 5 2 7 2 2 2 3 2" xfId="18635"/>
    <cellStyle name="Обычный 5 2 7 2 2 2 3 2 2" xfId="48490"/>
    <cellStyle name="Обычный 5 2 7 2 2 2 3 3" xfId="28585"/>
    <cellStyle name="Обычный 5 2 7 2 2 2 3 3 2" xfId="58440"/>
    <cellStyle name="Обычный 5 2 7 2 2 2 3 4" xfId="38540"/>
    <cellStyle name="Обычный 5 2 7 2 2 2 4" xfId="11999"/>
    <cellStyle name="Обычный 5 2 7 2 2 2 4 2" xfId="41854"/>
    <cellStyle name="Обычный 5 2 7 2 2 2 5" xfId="21949"/>
    <cellStyle name="Обычный 5 2 7 2 2 2 5 2" xfId="51804"/>
    <cellStyle name="Обычный 5 2 7 2 2 2 6" xfId="31904"/>
    <cellStyle name="Обычный 5 2 7 2 2 3" xfId="4747"/>
    <cellStyle name="Обычный 5 2 7 2 2 3 2" xfId="14699"/>
    <cellStyle name="Обычный 5 2 7 2 2 3 2 2" xfId="44554"/>
    <cellStyle name="Обычный 5 2 7 2 2 3 3" xfId="24649"/>
    <cellStyle name="Обычный 5 2 7 2 2 3 3 2" xfId="54504"/>
    <cellStyle name="Обычный 5 2 7 2 2 3 4" xfId="34604"/>
    <cellStyle name="Обычный 5 2 7 2 2 4" xfId="8684"/>
    <cellStyle name="Обычный 5 2 7 2 2 4 2" xfId="18634"/>
    <cellStyle name="Обычный 5 2 7 2 2 4 2 2" xfId="48489"/>
    <cellStyle name="Обычный 5 2 7 2 2 4 3" xfId="28584"/>
    <cellStyle name="Обычный 5 2 7 2 2 4 3 2" xfId="58439"/>
    <cellStyle name="Обычный 5 2 7 2 2 4 4" xfId="38539"/>
    <cellStyle name="Обычный 5 2 7 2 2 5" xfId="11998"/>
    <cellStyle name="Обычный 5 2 7 2 2 5 2" xfId="41853"/>
    <cellStyle name="Обычный 5 2 7 2 2 6" xfId="21948"/>
    <cellStyle name="Обычный 5 2 7 2 2 6 2" xfId="51803"/>
    <cellStyle name="Обычный 5 2 7 2 2 7" xfId="31903"/>
    <cellStyle name="Обычный 5 2 7 2 3" xfId="2044"/>
    <cellStyle name="Обычный 5 2 7 2 3 2" xfId="6026"/>
    <cellStyle name="Обычный 5 2 7 2 3 2 2" xfId="15978"/>
    <cellStyle name="Обычный 5 2 7 2 3 2 2 2" xfId="45833"/>
    <cellStyle name="Обычный 5 2 7 2 3 2 3" xfId="25928"/>
    <cellStyle name="Обычный 5 2 7 2 3 2 3 2" xfId="55783"/>
    <cellStyle name="Обычный 5 2 7 2 3 2 4" xfId="35883"/>
    <cellStyle name="Обычный 5 2 7 2 3 3" xfId="8686"/>
    <cellStyle name="Обычный 5 2 7 2 3 3 2" xfId="18636"/>
    <cellStyle name="Обычный 5 2 7 2 3 3 2 2" xfId="48491"/>
    <cellStyle name="Обычный 5 2 7 2 3 3 3" xfId="28586"/>
    <cellStyle name="Обычный 5 2 7 2 3 3 3 2" xfId="58441"/>
    <cellStyle name="Обычный 5 2 7 2 3 3 4" xfId="38541"/>
    <cellStyle name="Обычный 5 2 7 2 3 4" xfId="12000"/>
    <cellStyle name="Обычный 5 2 7 2 3 4 2" xfId="41855"/>
    <cellStyle name="Обычный 5 2 7 2 3 5" xfId="21950"/>
    <cellStyle name="Обычный 5 2 7 2 3 5 2" xfId="51805"/>
    <cellStyle name="Обычный 5 2 7 2 3 6" xfId="31905"/>
    <cellStyle name="Обычный 5 2 7 2 4" xfId="3924"/>
    <cellStyle name="Обычный 5 2 7 2 4 2" xfId="13876"/>
    <cellStyle name="Обычный 5 2 7 2 4 2 2" xfId="43731"/>
    <cellStyle name="Обычный 5 2 7 2 4 3" xfId="23826"/>
    <cellStyle name="Обычный 5 2 7 2 4 3 2" xfId="53681"/>
    <cellStyle name="Обычный 5 2 7 2 4 4" xfId="33781"/>
    <cellStyle name="Обычный 5 2 7 2 5" xfId="8683"/>
    <cellStyle name="Обычный 5 2 7 2 5 2" xfId="18633"/>
    <cellStyle name="Обычный 5 2 7 2 5 2 2" xfId="48488"/>
    <cellStyle name="Обычный 5 2 7 2 5 3" xfId="28583"/>
    <cellStyle name="Обычный 5 2 7 2 5 3 2" xfId="58438"/>
    <cellStyle name="Обычный 5 2 7 2 5 4" xfId="38538"/>
    <cellStyle name="Обычный 5 2 7 2 6" xfId="11997"/>
    <cellStyle name="Обычный 5 2 7 2 6 2" xfId="41852"/>
    <cellStyle name="Обычный 5 2 7 2 7" xfId="21947"/>
    <cellStyle name="Обычный 5 2 7 2 7 2" xfId="51802"/>
    <cellStyle name="Обычный 5 2 7 2 8" xfId="31902"/>
    <cellStyle name="Обычный 5 2 7 3" xfId="2045"/>
    <cellStyle name="Обычный 5 2 7 3 2" xfId="2046"/>
    <cellStyle name="Обычный 5 2 7 3 2 2" xfId="6027"/>
    <cellStyle name="Обычный 5 2 7 3 2 2 2" xfId="15979"/>
    <cellStyle name="Обычный 5 2 7 3 2 2 2 2" xfId="45834"/>
    <cellStyle name="Обычный 5 2 7 3 2 2 3" xfId="25929"/>
    <cellStyle name="Обычный 5 2 7 3 2 2 3 2" xfId="55784"/>
    <cellStyle name="Обычный 5 2 7 3 2 2 4" xfId="35884"/>
    <cellStyle name="Обычный 5 2 7 3 2 3" xfId="8688"/>
    <cellStyle name="Обычный 5 2 7 3 2 3 2" xfId="18638"/>
    <cellStyle name="Обычный 5 2 7 3 2 3 2 2" xfId="48493"/>
    <cellStyle name="Обычный 5 2 7 3 2 3 3" xfId="28588"/>
    <cellStyle name="Обычный 5 2 7 3 2 3 3 2" xfId="58443"/>
    <cellStyle name="Обычный 5 2 7 3 2 3 4" xfId="38543"/>
    <cellStyle name="Обычный 5 2 7 3 2 4" xfId="12002"/>
    <cellStyle name="Обычный 5 2 7 3 2 4 2" xfId="41857"/>
    <cellStyle name="Обычный 5 2 7 3 2 5" xfId="21952"/>
    <cellStyle name="Обычный 5 2 7 3 2 5 2" xfId="51807"/>
    <cellStyle name="Обычный 5 2 7 3 2 6" xfId="31907"/>
    <cellStyle name="Обычный 5 2 7 3 3" xfId="4375"/>
    <cellStyle name="Обычный 5 2 7 3 3 2" xfId="14327"/>
    <cellStyle name="Обычный 5 2 7 3 3 2 2" xfId="44182"/>
    <cellStyle name="Обычный 5 2 7 3 3 3" xfId="24277"/>
    <cellStyle name="Обычный 5 2 7 3 3 3 2" xfId="54132"/>
    <cellStyle name="Обычный 5 2 7 3 3 4" xfId="34232"/>
    <cellStyle name="Обычный 5 2 7 3 4" xfId="8687"/>
    <cellStyle name="Обычный 5 2 7 3 4 2" xfId="18637"/>
    <cellStyle name="Обычный 5 2 7 3 4 2 2" xfId="48492"/>
    <cellStyle name="Обычный 5 2 7 3 4 3" xfId="28587"/>
    <cellStyle name="Обычный 5 2 7 3 4 3 2" xfId="58442"/>
    <cellStyle name="Обычный 5 2 7 3 4 4" xfId="38542"/>
    <cellStyle name="Обычный 5 2 7 3 5" xfId="12001"/>
    <cellStyle name="Обычный 5 2 7 3 5 2" xfId="41856"/>
    <cellStyle name="Обычный 5 2 7 3 6" xfId="21951"/>
    <cellStyle name="Обычный 5 2 7 3 6 2" xfId="51806"/>
    <cellStyle name="Обычный 5 2 7 3 7" xfId="31906"/>
    <cellStyle name="Обычный 5 2 7 4" xfId="2047"/>
    <cellStyle name="Обычный 5 2 7 4 2" xfId="6028"/>
    <cellStyle name="Обычный 5 2 7 4 2 2" xfId="15980"/>
    <cellStyle name="Обычный 5 2 7 4 2 2 2" xfId="45835"/>
    <cellStyle name="Обычный 5 2 7 4 2 3" xfId="25930"/>
    <cellStyle name="Обычный 5 2 7 4 2 3 2" xfId="55785"/>
    <cellStyle name="Обычный 5 2 7 4 2 4" xfId="35885"/>
    <cellStyle name="Обычный 5 2 7 4 3" xfId="8689"/>
    <cellStyle name="Обычный 5 2 7 4 3 2" xfId="18639"/>
    <cellStyle name="Обычный 5 2 7 4 3 2 2" xfId="48494"/>
    <cellStyle name="Обычный 5 2 7 4 3 3" xfId="28589"/>
    <cellStyle name="Обычный 5 2 7 4 3 3 2" xfId="58444"/>
    <cellStyle name="Обычный 5 2 7 4 3 4" xfId="38544"/>
    <cellStyle name="Обычный 5 2 7 4 4" xfId="12003"/>
    <cellStyle name="Обычный 5 2 7 4 4 2" xfId="41858"/>
    <cellStyle name="Обычный 5 2 7 4 5" xfId="21953"/>
    <cellStyle name="Обычный 5 2 7 4 5 2" xfId="51808"/>
    <cellStyle name="Обычный 5 2 7 4 6" xfId="31908"/>
    <cellStyle name="Обычный 5 2 7 5" xfId="3552"/>
    <cellStyle name="Обычный 5 2 7 5 2" xfId="13504"/>
    <cellStyle name="Обычный 5 2 7 5 2 2" xfId="43359"/>
    <cellStyle name="Обычный 5 2 7 5 3" xfId="23454"/>
    <cellStyle name="Обычный 5 2 7 5 3 2" xfId="53309"/>
    <cellStyle name="Обычный 5 2 7 5 4" xfId="33409"/>
    <cellStyle name="Обычный 5 2 7 6" xfId="8682"/>
    <cellStyle name="Обычный 5 2 7 6 2" xfId="18632"/>
    <cellStyle name="Обычный 5 2 7 6 2 2" xfId="48487"/>
    <cellStyle name="Обычный 5 2 7 6 3" xfId="28582"/>
    <cellStyle name="Обычный 5 2 7 6 3 2" xfId="58437"/>
    <cellStyle name="Обычный 5 2 7 6 4" xfId="38537"/>
    <cellStyle name="Обычный 5 2 7 7" xfId="11996"/>
    <cellStyle name="Обычный 5 2 7 7 2" xfId="41851"/>
    <cellStyle name="Обычный 5 2 7 8" xfId="21946"/>
    <cellStyle name="Обычный 5 2 7 8 2" xfId="51801"/>
    <cellStyle name="Обычный 5 2 7 9" xfId="31901"/>
    <cellStyle name="Обычный 5 2 8" xfId="2048"/>
    <cellStyle name="Обычный 5 2 8 2" xfId="2049"/>
    <cellStyle name="Обычный 5 2 8 2 2" xfId="2050"/>
    <cellStyle name="Обычный 5 2 8 2 2 2" xfId="2051"/>
    <cellStyle name="Обычный 5 2 8 2 2 2 2" xfId="6029"/>
    <cellStyle name="Обычный 5 2 8 2 2 2 2 2" xfId="15981"/>
    <cellStyle name="Обычный 5 2 8 2 2 2 2 2 2" xfId="45836"/>
    <cellStyle name="Обычный 5 2 8 2 2 2 2 3" xfId="25931"/>
    <cellStyle name="Обычный 5 2 8 2 2 2 2 3 2" xfId="55786"/>
    <cellStyle name="Обычный 5 2 8 2 2 2 2 4" xfId="35886"/>
    <cellStyle name="Обычный 5 2 8 2 2 2 3" xfId="8693"/>
    <cellStyle name="Обычный 5 2 8 2 2 2 3 2" xfId="18643"/>
    <cellStyle name="Обычный 5 2 8 2 2 2 3 2 2" xfId="48498"/>
    <cellStyle name="Обычный 5 2 8 2 2 2 3 3" xfId="28593"/>
    <cellStyle name="Обычный 5 2 8 2 2 2 3 3 2" xfId="58448"/>
    <cellStyle name="Обычный 5 2 8 2 2 2 3 4" xfId="38548"/>
    <cellStyle name="Обычный 5 2 8 2 2 2 4" xfId="12007"/>
    <cellStyle name="Обычный 5 2 8 2 2 2 4 2" xfId="41862"/>
    <cellStyle name="Обычный 5 2 8 2 2 2 5" xfId="21957"/>
    <cellStyle name="Обычный 5 2 8 2 2 2 5 2" xfId="51812"/>
    <cellStyle name="Обычный 5 2 8 2 2 2 6" xfId="31912"/>
    <cellStyle name="Обычный 5 2 8 2 2 3" xfId="4748"/>
    <cellStyle name="Обычный 5 2 8 2 2 3 2" xfId="14700"/>
    <cellStyle name="Обычный 5 2 8 2 2 3 2 2" xfId="44555"/>
    <cellStyle name="Обычный 5 2 8 2 2 3 3" xfId="24650"/>
    <cellStyle name="Обычный 5 2 8 2 2 3 3 2" xfId="54505"/>
    <cellStyle name="Обычный 5 2 8 2 2 3 4" xfId="34605"/>
    <cellStyle name="Обычный 5 2 8 2 2 4" xfId="8692"/>
    <cellStyle name="Обычный 5 2 8 2 2 4 2" xfId="18642"/>
    <cellStyle name="Обычный 5 2 8 2 2 4 2 2" xfId="48497"/>
    <cellStyle name="Обычный 5 2 8 2 2 4 3" xfId="28592"/>
    <cellStyle name="Обычный 5 2 8 2 2 4 3 2" xfId="58447"/>
    <cellStyle name="Обычный 5 2 8 2 2 4 4" xfId="38547"/>
    <cellStyle name="Обычный 5 2 8 2 2 5" xfId="12006"/>
    <cellStyle name="Обычный 5 2 8 2 2 5 2" xfId="41861"/>
    <cellStyle name="Обычный 5 2 8 2 2 6" xfId="21956"/>
    <cellStyle name="Обычный 5 2 8 2 2 6 2" xfId="51811"/>
    <cellStyle name="Обычный 5 2 8 2 2 7" xfId="31911"/>
    <cellStyle name="Обычный 5 2 8 2 3" xfId="2052"/>
    <cellStyle name="Обычный 5 2 8 2 3 2" xfId="6030"/>
    <cellStyle name="Обычный 5 2 8 2 3 2 2" xfId="15982"/>
    <cellStyle name="Обычный 5 2 8 2 3 2 2 2" xfId="45837"/>
    <cellStyle name="Обычный 5 2 8 2 3 2 3" xfId="25932"/>
    <cellStyle name="Обычный 5 2 8 2 3 2 3 2" xfId="55787"/>
    <cellStyle name="Обычный 5 2 8 2 3 2 4" xfId="35887"/>
    <cellStyle name="Обычный 5 2 8 2 3 3" xfId="8694"/>
    <cellStyle name="Обычный 5 2 8 2 3 3 2" xfId="18644"/>
    <cellStyle name="Обычный 5 2 8 2 3 3 2 2" xfId="48499"/>
    <cellStyle name="Обычный 5 2 8 2 3 3 3" xfId="28594"/>
    <cellStyle name="Обычный 5 2 8 2 3 3 3 2" xfId="58449"/>
    <cellStyle name="Обычный 5 2 8 2 3 3 4" xfId="38549"/>
    <cellStyle name="Обычный 5 2 8 2 3 4" xfId="12008"/>
    <cellStyle name="Обычный 5 2 8 2 3 4 2" xfId="41863"/>
    <cellStyle name="Обычный 5 2 8 2 3 5" xfId="21958"/>
    <cellStyle name="Обычный 5 2 8 2 3 5 2" xfId="51813"/>
    <cellStyle name="Обычный 5 2 8 2 3 6" xfId="31913"/>
    <cellStyle name="Обычный 5 2 8 2 4" xfId="3925"/>
    <cellStyle name="Обычный 5 2 8 2 4 2" xfId="13877"/>
    <cellStyle name="Обычный 5 2 8 2 4 2 2" xfId="43732"/>
    <cellStyle name="Обычный 5 2 8 2 4 3" xfId="23827"/>
    <cellStyle name="Обычный 5 2 8 2 4 3 2" xfId="53682"/>
    <cellStyle name="Обычный 5 2 8 2 4 4" xfId="33782"/>
    <cellStyle name="Обычный 5 2 8 2 5" xfId="8691"/>
    <cellStyle name="Обычный 5 2 8 2 5 2" xfId="18641"/>
    <cellStyle name="Обычный 5 2 8 2 5 2 2" xfId="48496"/>
    <cellStyle name="Обычный 5 2 8 2 5 3" xfId="28591"/>
    <cellStyle name="Обычный 5 2 8 2 5 3 2" xfId="58446"/>
    <cellStyle name="Обычный 5 2 8 2 5 4" xfId="38546"/>
    <cellStyle name="Обычный 5 2 8 2 6" xfId="12005"/>
    <cellStyle name="Обычный 5 2 8 2 6 2" xfId="41860"/>
    <cellStyle name="Обычный 5 2 8 2 7" xfId="21955"/>
    <cellStyle name="Обычный 5 2 8 2 7 2" xfId="51810"/>
    <cellStyle name="Обычный 5 2 8 2 8" xfId="31910"/>
    <cellStyle name="Обычный 5 2 8 3" xfId="2053"/>
    <cellStyle name="Обычный 5 2 8 3 2" xfId="2054"/>
    <cellStyle name="Обычный 5 2 8 3 2 2" xfId="6031"/>
    <cellStyle name="Обычный 5 2 8 3 2 2 2" xfId="15983"/>
    <cellStyle name="Обычный 5 2 8 3 2 2 2 2" xfId="45838"/>
    <cellStyle name="Обычный 5 2 8 3 2 2 3" xfId="25933"/>
    <cellStyle name="Обычный 5 2 8 3 2 2 3 2" xfId="55788"/>
    <cellStyle name="Обычный 5 2 8 3 2 2 4" xfId="35888"/>
    <cellStyle name="Обычный 5 2 8 3 2 3" xfId="8696"/>
    <cellStyle name="Обычный 5 2 8 3 2 3 2" xfId="18646"/>
    <cellStyle name="Обычный 5 2 8 3 2 3 2 2" xfId="48501"/>
    <cellStyle name="Обычный 5 2 8 3 2 3 3" xfId="28596"/>
    <cellStyle name="Обычный 5 2 8 3 2 3 3 2" xfId="58451"/>
    <cellStyle name="Обычный 5 2 8 3 2 3 4" xfId="38551"/>
    <cellStyle name="Обычный 5 2 8 3 2 4" xfId="12010"/>
    <cellStyle name="Обычный 5 2 8 3 2 4 2" xfId="41865"/>
    <cellStyle name="Обычный 5 2 8 3 2 5" xfId="21960"/>
    <cellStyle name="Обычный 5 2 8 3 2 5 2" xfId="51815"/>
    <cellStyle name="Обычный 5 2 8 3 2 6" xfId="31915"/>
    <cellStyle name="Обычный 5 2 8 3 3" xfId="4462"/>
    <cellStyle name="Обычный 5 2 8 3 3 2" xfId="14414"/>
    <cellStyle name="Обычный 5 2 8 3 3 2 2" xfId="44269"/>
    <cellStyle name="Обычный 5 2 8 3 3 3" xfId="24364"/>
    <cellStyle name="Обычный 5 2 8 3 3 3 2" xfId="54219"/>
    <cellStyle name="Обычный 5 2 8 3 3 4" xfId="34319"/>
    <cellStyle name="Обычный 5 2 8 3 4" xfId="8695"/>
    <cellStyle name="Обычный 5 2 8 3 4 2" xfId="18645"/>
    <cellStyle name="Обычный 5 2 8 3 4 2 2" xfId="48500"/>
    <cellStyle name="Обычный 5 2 8 3 4 3" xfId="28595"/>
    <cellStyle name="Обычный 5 2 8 3 4 3 2" xfId="58450"/>
    <cellStyle name="Обычный 5 2 8 3 4 4" xfId="38550"/>
    <cellStyle name="Обычный 5 2 8 3 5" xfId="12009"/>
    <cellStyle name="Обычный 5 2 8 3 5 2" xfId="41864"/>
    <cellStyle name="Обычный 5 2 8 3 6" xfId="21959"/>
    <cellStyle name="Обычный 5 2 8 3 6 2" xfId="51814"/>
    <cellStyle name="Обычный 5 2 8 3 7" xfId="31914"/>
    <cellStyle name="Обычный 5 2 8 4" xfId="2055"/>
    <cellStyle name="Обычный 5 2 8 4 2" xfId="6032"/>
    <cellStyle name="Обычный 5 2 8 4 2 2" xfId="15984"/>
    <cellStyle name="Обычный 5 2 8 4 2 2 2" xfId="45839"/>
    <cellStyle name="Обычный 5 2 8 4 2 3" xfId="25934"/>
    <cellStyle name="Обычный 5 2 8 4 2 3 2" xfId="55789"/>
    <cellStyle name="Обычный 5 2 8 4 2 4" xfId="35889"/>
    <cellStyle name="Обычный 5 2 8 4 3" xfId="8697"/>
    <cellStyle name="Обычный 5 2 8 4 3 2" xfId="18647"/>
    <cellStyle name="Обычный 5 2 8 4 3 2 2" xfId="48502"/>
    <cellStyle name="Обычный 5 2 8 4 3 3" xfId="28597"/>
    <cellStyle name="Обычный 5 2 8 4 3 3 2" xfId="58452"/>
    <cellStyle name="Обычный 5 2 8 4 3 4" xfId="38552"/>
    <cellStyle name="Обычный 5 2 8 4 4" xfId="12011"/>
    <cellStyle name="Обычный 5 2 8 4 4 2" xfId="41866"/>
    <cellStyle name="Обычный 5 2 8 4 5" xfId="21961"/>
    <cellStyle name="Обычный 5 2 8 4 5 2" xfId="51816"/>
    <cellStyle name="Обычный 5 2 8 4 6" xfId="31916"/>
    <cellStyle name="Обычный 5 2 8 5" xfId="3639"/>
    <cellStyle name="Обычный 5 2 8 5 2" xfId="13591"/>
    <cellStyle name="Обычный 5 2 8 5 2 2" xfId="43446"/>
    <cellStyle name="Обычный 5 2 8 5 3" xfId="23541"/>
    <cellStyle name="Обычный 5 2 8 5 3 2" xfId="53396"/>
    <cellStyle name="Обычный 5 2 8 5 4" xfId="33496"/>
    <cellStyle name="Обычный 5 2 8 6" xfId="8690"/>
    <cellStyle name="Обычный 5 2 8 6 2" xfId="18640"/>
    <cellStyle name="Обычный 5 2 8 6 2 2" xfId="48495"/>
    <cellStyle name="Обычный 5 2 8 6 3" xfId="28590"/>
    <cellStyle name="Обычный 5 2 8 6 3 2" xfId="58445"/>
    <cellStyle name="Обычный 5 2 8 6 4" xfId="38545"/>
    <cellStyle name="Обычный 5 2 8 7" xfId="12004"/>
    <cellStyle name="Обычный 5 2 8 7 2" xfId="41859"/>
    <cellStyle name="Обычный 5 2 8 8" xfId="21954"/>
    <cellStyle name="Обычный 5 2 8 8 2" xfId="51809"/>
    <cellStyle name="Обычный 5 2 8 9" xfId="31909"/>
    <cellStyle name="Обычный 5 2 9" xfId="2056"/>
    <cellStyle name="Обычный 5 2 9 2" xfId="2057"/>
    <cellStyle name="Обычный 5 2 9 2 2" xfId="2058"/>
    <cellStyle name="Обычный 5 2 9 2 2 2" xfId="2059"/>
    <cellStyle name="Обычный 5 2 9 2 2 2 2" xfId="6033"/>
    <cellStyle name="Обычный 5 2 9 2 2 2 2 2" xfId="15985"/>
    <cellStyle name="Обычный 5 2 9 2 2 2 2 2 2" xfId="45840"/>
    <cellStyle name="Обычный 5 2 9 2 2 2 2 3" xfId="25935"/>
    <cellStyle name="Обычный 5 2 9 2 2 2 2 3 2" xfId="55790"/>
    <cellStyle name="Обычный 5 2 9 2 2 2 2 4" xfId="35890"/>
    <cellStyle name="Обычный 5 2 9 2 2 2 3" xfId="8701"/>
    <cellStyle name="Обычный 5 2 9 2 2 2 3 2" xfId="18651"/>
    <cellStyle name="Обычный 5 2 9 2 2 2 3 2 2" xfId="48506"/>
    <cellStyle name="Обычный 5 2 9 2 2 2 3 3" xfId="28601"/>
    <cellStyle name="Обычный 5 2 9 2 2 2 3 3 2" xfId="58456"/>
    <cellStyle name="Обычный 5 2 9 2 2 2 3 4" xfId="38556"/>
    <cellStyle name="Обычный 5 2 9 2 2 2 4" xfId="12015"/>
    <cellStyle name="Обычный 5 2 9 2 2 2 4 2" xfId="41870"/>
    <cellStyle name="Обычный 5 2 9 2 2 2 5" xfId="21965"/>
    <cellStyle name="Обычный 5 2 9 2 2 2 5 2" xfId="51820"/>
    <cellStyle name="Обычный 5 2 9 2 2 2 6" xfId="31920"/>
    <cellStyle name="Обычный 5 2 9 2 2 3" xfId="4749"/>
    <cellStyle name="Обычный 5 2 9 2 2 3 2" xfId="14701"/>
    <cellStyle name="Обычный 5 2 9 2 2 3 2 2" xfId="44556"/>
    <cellStyle name="Обычный 5 2 9 2 2 3 3" xfId="24651"/>
    <cellStyle name="Обычный 5 2 9 2 2 3 3 2" xfId="54506"/>
    <cellStyle name="Обычный 5 2 9 2 2 3 4" xfId="34606"/>
    <cellStyle name="Обычный 5 2 9 2 2 4" xfId="8700"/>
    <cellStyle name="Обычный 5 2 9 2 2 4 2" xfId="18650"/>
    <cellStyle name="Обычный 5 2 9 2 2 4 2 2" xfId="48505"/>
    <cellStyle name="Обычный 5 2 9 2 2 4 3" xfId="28600"/>
    <cellStyle name="Обычный 5 2 9 2 2 4 3 2" xfId="58455"/>
    <cellStyle name="Обычный 5 2 9 2 2 4 4" xfId="38555"/>
    <cellStyle name="Обычный 5 2 9 2 2 5" xfId="12014"/>
    <cellStyle name="Обычный 5 2 9 2 2 5 2" xfId="41869"/>
    <cellStyle name="Обычный 5 2 9 2 2 6" xfId="21964"/>
    <cellStyle name="Обычный 5 2 9 2 2 6 2" xfId="51819"/>
    <cellStyle name="Обычный 5 2 9 2 2 7" xfId="31919"/>
    <cellStyle name="Обычный 5 2 9 2 3" xfId="2060"/>
    <cellStyle name="Обычный 5 2 9 2 3 2" xfId="6034"/>
    <cellStyle name="Обычный 5 2 9 2 3 2 2" xfId="15986"/>
    <cellStyle name="Обычный 5 2 9 2 3 2 2 2" xfId="45841"/>
    <cellStyle name="Обычный 5 2 9 2 3 2 3" xfId="25936"/>
    <cellStyle name="Обычный 5 2 9 2 3 2 3 2" xfId="55791"/>
    <cellStyle name="Обычный 5 2 9 2 3 2 4" xfId="35891"/>
    <cellStyle name="Обычный 5 2 9 2 3 3" xfId="8702"/>
    <cellStyle name="Обычный 5 2 9 2 3 3 2" xfId="18652"/>
    <cellStyle name="Обычный 5 2 9 2 3 3 2 2" xfId="48507"/>
    <cellStyle name="Обычный 5 2 9 2 3 3 3" xfId="28602"/>
    <cellStyle name="Обычный 5 2 9 2 3 3 3 2" xfId="58457"/>
    <cellStyle name="Обычный 5 2 9 2 3 3 4" xfId="38557"/>
    <cellStyle name="Обычный 5 2 9 2 3 4" xfId="12016"/>
    <cellStyle name="Обычный 5 2 9 2 3 4 2" xfId="41871"/>
    <cellStyle name="Обычный 5 2 9 2 3 5" xfId="21966"/>
    <cellStyle name="Обычный 5 2 9 2 3 5 2" xfId="51821"/>
    <cellStyle name="Обычный 5 2 9 2 3 6" xfId="31921"/>
    <cellStyle name="Обычный 5 2 9 2 4" xfId="3926"/>
    <cellStyle name="Обычный 5 2 9 2 4 2" xfId="13878"/>
    <cellStyle name="Обычный 5 2 9 2 4 2 2" xfId="43733"/>
    <cellStyle name="Обычный 5 2 9 2 4 3" xfId="23828"/>
    <cellStyle name="Обычный 5 2 9 2 4 3 2" xfId="53683"/>
    <cellStyle name="Обычный 5 2 9 2 4 4" xfId="33783"/>
    <cellStyle name="Обычный 5 2 9 2 5" xfId="8699"/>
    <cellStyle name="Обычный 5 2 9 2 5 2" xfId="18649"/>
    <cellStyle name="Обычный 5 2 9 2 5 2 2" xfId="48504"/>
    <cellStyle name="Обычный 5 2 9 2 5 3" xfId="28599"/>
    <cellStyle name="Обычный 5 2 9 2 5 3 2" xfId="58454"/>
    <cellStyle name="Обычный 5 2 9 2 5 4" xfId="38554"/>
    <cellStyle name="Обычный 5 2 9 2 6" xfId="12013"/>
    <cellStyle name="Обычный 5 2 9 2 6 2" xfId="41868"/>
    <cellStyle name="Обычный 5 2 9 2 7" xfId="21963"/>
    <cellStyle name="Обычный 5 2 9 2 7 2" xfId="51818"/>
    <cellStyle name="Обычный 5 2 9 2 8" xfId="31918"/>
    <cellStyle name="Обычный 5 2 9 3" xfId="2061"/>
    <cellStyle name="Обычный 5 2 9 3 2" xfId="2062"/>
    <cellStyle name="Обычный 5 2 9 3 2 2" xfId="6035"/>
    <cellStyle name="Обычный 5 2 9 3 2 2 2" xfId="15987"/>
    <cellStyle name="Обычный 5 2 9 3 2 2 2 2" xfId="45842"/>
    <cellStyle name="Обычный 5 2 9 3 2 2 3" xfId="25937"/>
    <cellStyle name="Обычный 5 2 9 3 2 2 3 2" xfId="55792"/>
    <cellStyle name="Обычный 5 2 9 3 2 2 4" xfId="35892"/>
    <cellStyle name="Обычный 5 2 9 3 2 3" xfId="8704"/>
    <cellStyle name="Обычный 5 2 9 3 2 3 2" xfId="18654"/>
    <cellStyle name="Обычный 5 2 9 3 2 3 2 2" xfId="48509"/>
    <cellStyle name="Обычный 5 2 9 3 2 3 3" xfId="28604"/>
    <cellStyle name="Обычный 5 2 9 3 2 3 3 2" xfId="58459"/>
    <cellStyle name="Обычный 5 2 9 3 2 3 4" xfId="38559"/>
    <cellStyle name="Обычный 5 2 9 3 2 4" xfId="12018"/>
    <cellStyle name="Обычный 5 2 9 3 2 4 2" xfId="41873"/>
    <cellStyle name="Обычный 5 2 9 3 2 5" xfId="21968"/>
    <cellStyle name="Обычный 5 2 9 3 2 5 2" xfId="51823"/>
    <cellStyle name="Обычный 5 2 9 3 2 6" xfId="31923"/>
    <cellStyle name="Обычный 5 2 9 3 3" xfId="4549"/>
    <cellStyle name="Обычный 5 2 9 3 3 2" xfId="14501"/>
    <cellStyle name="Обычный 5 2 9 3 3 2 2" xfId="44356"/>
    <cellStyle name="Обычный 5 2 9 3 3 3" xfId="24451"/>
    <cellStyle name="Обычный 5 2 9 3 3 3 2" xfId="54306"/>
    <cellStyle name="Обычный 5 2 9 3 3 4" xfId="34406"/>
    <cellStyle name="Обычный 5 2 9 3 4" xfId="8703"/>
    <cellStyle name="Обычный 5 2 9 3 4 2" xfId="18653"/>
    <cellStyle name="Обычный 5 2 9 3 4 2 2" xfId="48508"/>
    <cellStyle name="Обычный 5 2 9 3 4 3" xfId="28603"/>
    <cellStyle name="Обычный 5 2 9 3 4 3 2" xfId="58458"/>
    <cellStyle name="Обычный 5 2 9 3 4 4" xfId="38558"/>
    <cellStyle name="Обычный 5 2 9 3 5" xfId="12017"/>
    <cellStyle name="Обычный 5 2 9 3 5 2" xfId="41872"/>
    <cellStyle name="Обычный 5 2 9 3 6" xfId="21967"/>
    <cellStyle name="Обычный 5 2 9 3 6 2" xfId="51822"/>
    <cellStyle name="Обычный 5 2 9 3 7" xfId="31922"/>
    <cellStyle name="Обычный 5 2 9 4" xfId="2063"/>
    <cellStyle name="Обычный 5 2 9 4 2" xfId="6036"/>
    <cellStyle name="Обычный 5 2 9 4 2 2" xfId="15988"/>
    <cellStyle name="Обычный 5 2 9 4 2 2 2" xfId="45843"/>
    <cellStyle name="Обычный 5 2 9 4 2 3" xfId="25938"/>
    <cellStyle name="Обычный 5 2 9 4 2 3 2" xfId="55793"/>
    <cellStyle name="Обычный 5 2 9 4 2 4" xfId="35893"/>
    <cellStyle name="Обычный 5 2 9 4 3" xfId="8705"/>
    <cellStyle name="Обычный 5 2 9 4 3 2" xfId="18655"/>
    <cellStyle name="Обычный 5 2 9 4 3 2 2" xfId="48510"/>
    <cellStyle name="Обычный 5 2 9 4 3 3" xfId="28605"/>
    <cellStyle name="Обычный 5 2 9 4 3 3 2" xfId="58460"/>
    <cellStyle name="Обычный 5 2 9 4 3 4" xfId="38560"/>
    <cellStyle name="Обычный 5 2 9 4 4" xfId="12019"/>
    <cellStyle name="Обычный 5 2 9 4 4 2" xfId="41874"/>
    <cellStyle name="Обычный 5 2 9 4 5" xfId="21969"/>
    <cellStyle name="Обычный 5 2 9 4 5 2" xfId="51824"/>
    <cellStyle name="Обычный 5 2 9 4 6" xfId="31924"/>
    <cellStyle name="Обычный 5 2 9 5" xfId="3726"/>
    <cellStyle name="Обычный 5 2 9 5 2" xfId="13678"/>
    <cellStyle name="Обычный 5 2 9 5 2 2" xfId="43533"/>
    <cellStyle name="Обычный 5 2 9 5 3" xfId="23628"/>
    <cellStyle name="Обычный 5 2 9 5 3 2" xfId="53483"/>
    <cellStyle name="Обычный 5 2 9 5 4" xfId="33583"/>
    <cellStyle name="Обычный 5 2 9 6" xfId="8698"/>
    <cellStyle name="Обычный 5 2 9 6 2" xfId="18648"/>
    <cellStyle name="Обычный 5 2 9 6 2 2" xfId="48503"/>
    <cellStyle name="Обычный 5 2 9 6 3" xfId="28598"/>
    <cellStyle name="Обычный 5 2 9 6 3 2" xfId="58453"/>
    <cellStyle name="Обычный 5 2 9 6 4" xfId="38553"/>
    <cellStyle name="Обычный 5 2 9 7" xfId="12012"/>
    <cellStyle name="Обычный 5 2 9 7 2" xfId="41867"/>
    <cellStyle name="Обычный 5 2 9 8" xfId="21962"/>
    <cellStyle name="Обычный 5 2 9 8 2" xfId="51817"/>
    <cellStyle name="Обычный 5 2 9 9" xfId="31917"/>
    <cellStyle name="Обычный 5 3" xfId="2064"/>
    <cellStyle name="Обычный 5 3 10" xfId="8706"/>
    <cellStyle name="Обычный 5 3 10 2" xfId="18656"/>
    <cellStyle name="Обычный 5 3 10 2 2" xfId="48511"/>
    <cellStyle name="Обычный 5 3 10 3" xfId="28606"/>
    <cellStyle name="Обычный 5 3 10 3 2" xfId="58461"/>
    <cellStyle name="Обычный 5 3 10 4" xfId="38561"/>
    <cellStyle name="Обычный 5 3 11" xfId="12020"/>
    <cellStyle name="Обычный 5 3 11 2" xfId="41875"/>
    <cellStyle name="Обычный 5 3 12" xfId="21970"/>
    <cellStyle name="Обычный 5 3 12 2" xfId="51825"/>
    <cellStyle name="Обычный 5 3 13" xfId="31925"/>
    <cellStyle name="Обычный 5 3 2" xfId="2065"/>
    <cellStyle name="Обычный 5 3 2 2" xfId="2066"/>
    <cellStyle name="Обычный 5 3 2 2 2" xfId="2067"/>
    <cellStyle name="Обычный 5 3 2 2 2 2" xfId="2068"/>
    <cellStyle name="Обычный 5 3 2 2 2 2 2" xfId="6037"/>
    <cellStyle name="Обычный 5 3 2 2 2 2 2 2" xfId="15989"/>
    <cellStyle name="Обычный 5 3 2 2 2 2 2 2 2" xfId="45844"/>
    <cellStyle name="Обычный 5 3 2 2 2 2 2 3" xfId="25939"/>
    <cellStyle name="Обычный 5 3 2 2 2 2 2 3 2" xfId="55794"/>
    <cellStyle name="Обычный 5 3 2 2 2 2 2 4" xfId="35894"/>
    <cellStyle name="Обычный 5 3 2 2 2 2 3" xfId="8710"/>
    <cellStyle name="Обычный 5 3 2 2 2 2 3 2" xfId="18660"/>
    <cellStyle name="Обычный 5 3 2 2 2 2 3 2 2" xfId="48515"/>
    <cellStyle name="Обычный 5 3 2 2 2 2 3 3" xfId="28610"/>
    <cellStyle name="Обычный 5 3 2 2 2 2 3 3 2" xfId="58465"/>
    <cellStyle name="Обычный 5 3 2 2 2 2 3 4" xfId="38565"/>
    <cellStyle name="Обычный 5 3 2 2 2 2 4" xfId="12024"/>
    <cellStyle name="Обычный 5 3 2 2 2 2 4 2" xfId="41879"/>
    <cellStyle name="Обычный 5 3 2 2 2 2 5" xfId="21974"/>
    <cellStyle name="Обычный 5 3 2 2 2 2 5 2" xfId="51829"/>
    <cellStyle name="Обычный 5 3 2 2 2 2 6" xfId="31929"/>
    <cellStyle name="Обычный 5 3 2 2 2 3" xfId="4751"/>
    <cellStyle name="Обычный 5 3 2 2 2 3 2" xfId="14703"/>
    <cellStyle name="Обычный 5 3 2 2 2 3 2 2" xfId="44558"/>
    <cellStyle name="Обычный 5 3 2 2 2 3 3" xfId="24653"/>
    <cellStyle name="Обычный 5 3 2 2 2 3 3 2" xfId="54508"/>
    <cellStyle name="Обычный 5 3 2 2 2 3 4" xfId="34608"/>
    <cellStyle name="Обычный 5 3 2 2 2 4" xfId="8709"/>
    <cellStyle name="Обычный 5 3 2 2 2 4 2" xfId="18659"/>
    <cellStyle name="Обычный 5 3 2 2 2 4 2 2" xfId="48514"/>
    <cellStyle name="Обычный 5 3 2 2 2 4 3" xfId="28609"/>
    <cellStyle name="Обычный 5 3 2 2 2 4 3 2" xfId="58464"/>
    <cellStyle name="Обычный 5 3 2 2 2 4 4" xfId="38564"/>
    <cellStyle name="Обычный 5 3 2 2 2 5" xfId="12023"/>
    <cellStyle name="Обычный 5 3 2 2 2 5 2" xfId="41878"/>
    <cellStyle name="Обычный 5 3 2 2 2 6" xfId="21973"/>
    <cellStyle name="Обычный 5 3 2 2 2 6 2" xfId="51828"/>
    <cellStyle name="Обычный 5 3 2 2 2 7" xfId="31928"/>
    <cellStyle name="Обычный 5 3 2 2 3" xfId="2069"/>
    <cellStyle name="Обычный 5 3 2 2 3 2" xfId="6038"/>
    <cellStyle name="Обычный 5 3 2 2 3 2 2" xfId="15990"/>
    <cellStyle name="Обычный 5 3 2 2 3 2 2 2" xfId="45845"/>
    <cellStyle name="Обычный 5 3 2 2 3 2 3" xfId="25940"/>
    <cellStyle name="Обычный 5 3 2 2 3 2 3 2" xfId="55795"/>
    <cellStyle name="Обычный 5 3 2 2 3 2 4" xfId="35895"/>
    <cellStyle name="Обычный 5 3 2 2 3 3" xfId="8711"/>
    <cellStyle name="Обычный 5 3 2 2 3 3 2" xfId="18661"/>
    <cellStyle name="Обычный 5 3 2 2 3 3 2 2" xfId="48516"/>
    <cellStyle name="Обычный 5 3 2 2 3 3 3" xfId="28611"/>
    <cellStyle name="Обычный 5 3 2 2 3 3 3 2" xfId="58466"/>
    <cellStyle name="Обычный 5 3 2 2 3 3 4" xfId="38566"/>
    <cellStyle name="Обычный 5 3 2 2 3 4" xfId="12025"/>
    <cellStyle name="Обычный 5 3 2 2 3 4 2" xfId="41880"/>
    <cellStyle name="Обычный 5 3 2 2 3 5" xfId="21975"/>
    <cellStyle name="Обычный 5 3 2 2 3 5 2" xfId="51830"/>
    <cellStyle name="Обычный 5 3 2 2 3 6" xfId="31930"/>
    <cellStyle name="Обычный 5 3 2 2 4" xfId="3928"/>
    <cellStyle name="Обычный 5 3 2 2 4 2" xfId="13880"/>
    <cellStyle name="Обычный 5 3 2 2 4 2 2" xfId="43735"/>
    <cellStyle name="Обычный 5 3 2 2 4 3" xfId="23830"/>
    <cellStyle name="Обычный 5 3 2 2 4 3 2" xfId="53685"/>
    <cellStyle name="Обычный 5 3 2 2 4 4" xfId="33785"/>
    <cellStyle name="Обычный 5 3 2 2 5" xfId="8708"/>
    <cellStyle name="Обычный 5 3 2 2 5 2" xfId="18658"/>
    <cellStyle name="Обычный 5 3 2 2 5 2 2" xfId="48513"/>
    <cellStyle name="Обычный 5 3 2 2 5 3" xfId="28608"/>
    <cellStyle name="Обычный 5 3 2 2 5 3 2" xfId="58463"/>
    <cellStyle name="Обычный 5 3 2 2 5 4" xfId="38563"/>
    <cellStyle name="Обычный 5 3 2 2 6" xfId="12022"/>
    <cellStyle name="Обычный 5 3 2 2 6 2" xfId="41877"/>
    <cellStyle name="Обычный 5 3 2 2 7" xfId="21972"/>
    <cellStyle name="Обычный 5 3 2 2 7 2" xfId="51827"/>
    <cellStyle name="Обычный 5 3 2 2 8" xfId="31927"/>
    <cellStyle name="Обычный 5 3 2 3" xfId="2070"/>
    <cellStyle name="Обычный 5 3 2 3 2" xfId="2071"/>
    <cellStyle name="Обычный 5 3 2 3 2 2" xfId="6039"/>
    <cellStyle name="Обычный 5 3 2 3 2 2 2" xfId="15991"/>
    <cellStyle name="Обычный 5 3 2 3 2 2 2 2" xfId="45846"/>
    <cellStyle name="Обычный 5 3 2 3 2 2 3" xfId="25941"/>
    <cellStyle name="Обычный 5 3 2 3 2 2 3 2" xfId="55796"/>
    <cellStyle name="Обычный 5 3 2 3 2 2 4" xfId="35896"/>
    <cellStyle name="Обычный 5 3 2 3 2 3" xfId="8713"/>
    <cellStyle name="Обычный 5 3 2 3 2 3 2" xfId="18663"/>
    <cellStyle name="Обычный 5 3 2 3 2 3 2 2" xfId="48518"/>
    <cellStyle name="Обычный 5 3 2 3 2 3 3" xfId="28613"/>
    <cellStyle name="Обычный 5 3 2 3 2 3 3 2" xfId="58468"/>
    <cellStyle name="Обычный 5 3 2 3 2 3 4" xfId="38568"/>
    <cellStyle name="Обычный 5 3 2 3 2 4" xfId="12027"/>
    <cellStyle name="Обычный 5 3 2 3 2 4 2" xfId="41882"/>
    <cellStyle name="Обычный 5 3 2 3 2 5" xfId="21977"/>
    <cellStyle name="Обычный 5 3 2 3 2 5 2" xfId="51832"/>
    <cellStyle name="Обычный 5 3 2 3 2 6" xfId="31932"/>
    <cellStyle name="Обычный 5 3 2 3 3" xfId="4384"/>
    <cellStyle name="Обычный 5 3 2 3 3 2" xfId="14336"/>
    <cellStyle name="Обычный 5 3 2 3 3 2 2" xfId="44191"/>
    <cellStyle name="Обычный 5 3 2 3 3 3" xfId="24286"/>
    <cellStyle name="Обычный 5 3 2 3 3 3 2" xfId="54141"/>
    <cellStyle name="Обычный 5 3 2 3 3 4" xfId="34241"/>
    <cellStyle name="Обычный 5 3 2 3 4" xfId="8712"/>
    <cellStyle name="Обычный 5 3 2 3 4 2" xfId="18662"/>
    <cellStyle name="Обычный 5 3 2 3 4 2 2" xfId="48517"/>
    <cellStyle name="Обычный 5 3 2 3 4 3" xfId="28612"/>
    <cellStyle name="Обычный 5 3 2 3 4 3 2" xfId="58467"/>
    <cellStyle name="Обычный 5 3 2 3 4 4" xfId="38567"/>
    <cellStyle name="Обычный 5 3 2 3 5" xfId="12026"/>
    <cellStyle name="Обычный 5 3 2 3 5 2" xfId="41881"/>
    <cellStyle name="Обычный 5 3 2 3 6" xfId="21976"/>
    <cellStyle name="Обычный 5 3 2 3 6 2" xfId="51831"/>
    <cellStyle name="Обычный 5 3 2 3 7" xfId="31931"/>
    <cellStyle name="Обычный 5 3 2 4" xfId="2072"/>
    <cellStyle name="Обычный 5 3 2 4 2" xfId="6040"/>
    <cellStyle name="Обычный 5 3 2 4 2 2" xfId="15992"/>
    <cellStyle name="Обычный 5 3 2 4 2 2 2" xfId="45847"/>
    <cellStyle name="Обычный 5 3 2 4 2 3" xfId="25942"/>
    <cellStyle name="Обычный 5 3 2 4 2 3 2" xfId="55797"/>
    <cellStyle name="Обычный 5 3 2 4 2 4" xfId="35897"/>
    <cellStyle name="Обычный 5 3 2 4 3" xfId="8714"/>
    <cellStyle name="Обычный 5 3 2 4 3 2" xfId="18664"/>
    <cellStyle name="Обычный 5 3 2 4 3 2 2" xfId="48519"/>
    <cellStyle name="Обычный 5 3 2 4 3 3" xfId="28614"/>
    <cellStyle name="Обычный 5 3 2 4 3 3 2" xfId="58469"/>
    <cellStyle name="Обычный 5 3 2 4 3 4" xfId="38569"/>
    <cellStyle name="Обычный 5 3 2 4 4" xfId="12028"/>
    <cellStyle name="Обычный 5 3 2 4 4 2" xfId="41883"/>
    <cellStyle name="Обычный 5 3 2 4 5" xfId="21978"/>
    <cellStyle name="Обычный 5 3 2 4 5 2" xfId="51833"/>
    <cellStyle name="Обычный 5 3 2 4 6" xfId="31933"/>
    <cellStyle name="Обычный 5 3 2 5" xfId="3561"/>
    <cellStyle name="Обычный 5 3 2 5 2" xfId="13513"/>
    <cellStyle name="Обычный 5 3 2 5 2 2" xfId="43368"/>
    <cellStyle name="Обычный 5 3 2 5 3" xfId="23463"/>
    <cellStyle name="Обычный 5 3 2 5 3 2" xfId="53318"/>
    <cellStyle name="Обычный 5 3 2 5 4" xfId="33418"/>
    <cellStyle name="Обычный 5 3 2 6" xfId="8707"/>
    <cellStyle name="Обычный 5 3 2 6 2" xfId="18657"/>
    <cellStyle name="Обычный 5 3 2 6 2 2" xfId="48512"/>
    <cellStyle name="Обычный 5 3 2 6 3" xfId="28607"/>
    <cellStyle name="Обычный 5 3 2 6 3 2" xfId="58462"/>
    <cellStyle name="Обычный 5 3 2 6 4" xfId="38562"/>
    <cellStyle name="Обычный 5 3 2 7" xfId="12021"/>
    <cellStyle name="Обычный 5 3 2 7 2" xfId="41876"/>
    <cellStyle name="Обычный 5 3 2 8" xfId="21971"/>
    <cellStyle name="Обычный 5 3 2 8 2" xfId="51826"/>
    <cellStyle name="Обычный 5 3 2 9" xfId="31926"/>
    <cellStyle name="Обычный 5 3 3" xfId="2073"/>
    <cellStyle name="Обычный 5 3 3 2" xfId="2074"/>
    <cellStyle name="Обычный 5 3 3 2 2" xfId="2075"/>
    <cellStyle name="Обычный 5 3 3 2 2 2" xfId="2076"/>
    <cellStyle name="Обычный 5 3 3 2 2 2 2" xfId="6041"/>
    <cellStyle name="Обычный 5 3 3 2 2 2 2 2" xfId="15993"/>
    <cellStyle name="Обычный 5 3 3 2 2 2 2 2 2" xfId="45848"/>
    <cellStyle name="Обычный 5 3 3 2 2 2 2 3" xfId="25943"/>
    <cellStyle name="Обычный 5 3 3 2 2 2 2 3 2" xfId="55798"/>
    <cellStyle name="Обычный 5 3 3 2 2 2 2 4" xfId="35898"/>
    <cellStyle name="Обычный 5 3 3 2 2 2 3" xfId="8718"/>
    <cellStyle name="Обычный 5 3 3 2 2 2 3 2" xfId="18668"/>
    <cellStyle name="Обычный 5 3 3 2 2 2 3 2 2" xfId="48523"/>
    <cellStyle name="Обычный 5 3 3 2 2 2 3 3" xfId="28618"/>
    <cellStyle name="Обычный 5 3 3 2 2 2 3 3 2" xfId="58473"/>
    <cellStyle name="Обычный 5 3 3 2 2 2 3 4" xfId="38573"/>
    <cellStyle name="Обычный 5 3 3 2 2 2 4" xfId="12032"/>
    <cellStyle name="Обычный 5 3 3 2 2 2 4 2" xfId="41887"/>
    <cellStyle name="Обычный 5 3 3 2 2 2 5" xfId="21982"/>
    <cellStyle name="Обычный 5 3 3 2 2 2 5 2" xfId="51837"/>
    <cellStyle name="Обычный 5 3 3 2 2 2 6" xfId="31937"/>
    <cellStyle name="Обычный 5 3 3 2 2 3" xfId="4752"/>
    <cellStyle name="Обычный 5 3 3 2 2 3 2" xfId="14704"/>
    <cellStyle name="Обычный 5 3 3 2 2 3 2 2" xfId="44559"/>
    <cellStyle name="Обычный 5 3 3 2 2 3 3" xfId="24654"/>
    <cellStyle name="Обычный 5 3 3 2 2 3 3 2" xfId="54509"/>
    <cellStyle name="Обычный 5 3 3 2 2 3 4" xfId="34609"/>
    <cellStyle name="Обычный 5 3 3 2 2 4" xfId="8717"/>
    <cellStyle name="Обычный 5 3 3 2 2 4 2" xfId="18667"/>
    <cellStyle name="Обычный 5 3 3 2 2 4 2 2" xfId="48522"/>
    <cellStyle name="Обычный 5 3 3 2 2 4 3" xfId="28617"/>
    <cellStyle name="Обычный 5 3 3 2 2 4 3 2" xfId="58472"/>
    <cellStyle name="Обычный 5 3 3 2 2 4 4" xfId="38572"/>
    <cellStyle name="Обычный 5 3 3 2 2 5" xfId="12031"/>
    <cellStyle name="Обычный 5 3 3 2 2 5 2" xfId="41886"/>
    <cellStyle name="Обычный 5 3 3 2 2 6" xfId="21981"/>
    <cellStyle name="Обычный 5 3 3 2 2 6 2" xfId="51836"/>
    <cellStyle name="Обычный 5 3 3 2 2 7" xfId="31936"/>
    <cellStyle name="Обычный 5 3 3 2 3" xfId="2077"/>
    <cellStyle name="Обычный 5 3 3 2 3 2" xfId="6042"/>
    <cellStyle name="Обычный 5 3 3 2 3 2 2" xfId="15994"/>
    <cellStyle name="Обычный 5 3 3 2 3 2 2 2" xfId="45849"/>
    <cellStyle name="Обычный 5 3 3 2 3 2 3" xfId="25944"/>
    <cellStyle name="Обычный 5 3 3 2 3 2 3 2" xfId="55799"/>
    <cellStyle name="Обычный 5 3 3 2 3 2 4" xfId="35899"/>
    <cellStyle name="Обычный 5 3 3 2 3 3" xfId="8719"/>
    <cellStyle name="Обычный 5 3 3 2 3 3 2" xfId="18669"/>
    <cellStyle name="Обычный 5 3 3 2 3 3 2 2" xfId="48524"/>
    <cellStyle name="Обычный 5 3 3 2 3 3 3" xfId="28619"/>
    <cellStyle name="Обычный 5 3 3 2 3 3 3 2" xfId="58474"/>
    <cellStyle name="Обычный 5 3 3 2 3 3 4" xfId="38574"/>
    <cellStyle name="Обычный 5 3 3 2 3 4" xfId="12033"/>
    <cellStyle name="Обычный 5 3 3 2 3 4 2" xfId="41888"/>
    <cellStyle name="Обычный 5 3 3 2 3 5" xfId="21983"/>
    <cellStyle name="Обычный 5 3 3 2 3 5 2" xfId="51838"/>
    <cellStyle name="Обычный 5 3 3 2 3 6" xfId="31938"/>
    <cellStyle name="Обычный 5 3 3 2 4" xfId="3929"/>
    <cellStyle name="Обычный 5 3 3 2 4 2" xfId="13881"/>
    <cellStyle name="Обычный 5 3 3 2 4 2 2" xfId="43736"/>
    <cellStyle name="Обычный 5 3 3 2 4 3" xfId="23831"/>
    <cellStyle name="Обычный 5 3 3 2 4 3 2" xfId="53686"/>
    <cellStyle name="Обычный 5 3 3 2 4 4" xfId="33786"/>
    <cellStyle name="Обычный 5 3 3 2 5" xfId="8716"/>
    <cellStyle name="Обычный 5 3 3 2 5 2" xfId="18666"/>
    <cellStyle name="Обычный 5 3 3 2 5 2 2" xfId="48521"/>
    <cellStyle name="Обычный 5 3 3 2 5 3" xfId="28616"/>
    <cellStyle name="Обычный 5 3 3 2 5 3 2" xfId="58471"/>
    <cellStyle name="Обычный 5 3 3 2 5 4" xfId="38571"/>
    <cellStyle name="Обычный 5 3 3 2 6" xfId="12030"/>
    <cellStyle name="Обычный 5 3 3 2 6 2" xfId="41885"/>
    <cellStyle name="Обычный 5 3 3 2 7" xfId="21980"/>
    <cellStyle name="Обычный 5 3 3 2 7 2" xfId="51835"/>
    <cellStyle name="Обычный 5 3 3 2 8" xfId="31935"/>
    <cellStyle name="Обычный 5 3 3 3" xfId="2078"/>
    <cellStyle name="Обычный 5 3 3 3 2" xfId="2079"/>
    <cellStyle name="Обычный 5 3 3 3 2 2" xfId="6043"/>
    <cellStyle name="Обычный 5 3 3 3 2 2 2" xfId="15995"/>
    <cellStyle name="Обычный 5 3 3 3 2 2 2 2" xfId="45850"/>
    <cellStyle name="Обычный 5 3 3 3 2 2 3" xfId="25945"/>
    <cellStyle name="Обычный 5 3 3 3 2 2 3 2" xfId="55800"/>
    <cellStyle name="Обычный 5 3 3 3 2 2 4" xfId="35900"/>
    <cellStyle name="Обычный 5 3 3 3 2 3" xfId="8721"/>
    <cellStyle name="Обычный 5 3 3 3 2 3 2" xfId="18671"/>
    <cellStyle name="Обычный 5 3 3 3 2 3 2 2" xfId="48526"/>
    <cellStyle name="Обычный 5 3 3 3 2 3 3" xfId="28621"/>
    <cellStyle name="Обычный 5 3 3 3 2 3 3 2" xfId="58476"/>
    <cellStyle name="Обычный 5 3 3 3 2 3 4" xfId="38576"/>
    <cellStyle name="Обычный 5 3 3 3 2 4" xfId="12035"/>
    <cellStyle name="Обычный 5 3 3 3 2 4 2" xfId="41890"/>
    <cellStyle name="Обычный 5 3 3 3 2 5" xfId="21985"/>
    <cellStyle name="Обычный 5 3 3 3 2 5 2" xfId="51840"/>
    <cellStyle name="Обычный 5 3 3 3 2 6" xfId="31940"/>
    <cellStyle name="Обычный 5 3 3 3 3" xfId="4474"/>
    <cellStyle name="Обычный 5 3 3 3 3 2" xfId="14426"/>
    <cellStyle name="Обычный 5 3 3 3 3 2 2" xfId="44281"/>
    <cellStyle name="Обычный 5 3 3 3 3 3" xfId="24376"/>
    <cellStyle name="Обычный 5 3 3 3 3 3 2" xfId="54231"/>
    <cellStyle name="Обычный 5 3 3 3 3 4" xfId="34331"/>
    <cellStyle name="Обычный 5 3 3 3 4" xfId="8720"/>
    <cellStyle name="Обычный 5 3 3 3 4 2" xfId="18670"/>
    <cellStyle name="Обычный 5 3 3 3 4 2 2" xfId="48525"/>
    <cellStyle name="Обычный 5 3 3 3 4 3" xfId="28620"/>
    <cellStyle name="Обычный 5 3 3 3 4 3 2" xfId="58475"/>
    <cellStyle name="Обычный 5 3 3 3 4 4" xfId="38575"/>
    <cellStyle name="Обычный 5 3 3 3 5" xfId="12034"/>
    <cellStyle name="Обычный 5 3 3 3 5 2" xfId="41889"/>
    <cellStyle name="Обычный 5 3 3 3 6" xfId="21984"/>
    <cellStyle name="Обычный 5 3 3 3 6 2" xfId="51839"/>
    <cellStyle name="Обычный 5 3 3 3 7" xfId="31939"/>
    <cellStyle name="Обычный 5 3 3 4" xfId="2080"/>
    <cellStyle name="Обычный 5 3 3 4 2" xfId="6044"/>
    <cellStyle name="Обычный 5 3 3 4 2 2" xfId="15996"/>
    <cellStyle name="Обычный 5 3 3 4 2 2 2" xfId="45851"/>
    <cellStyle name="Обычный 5 3 3 4 2 3" xfId="25946"/>
    <cellStyle name="Обычный 5 3 3 4 2 3 2" xfId="55801"/>
    <cellStyle name="Обычный 5 3 3 4 2 4" xfId="35901"/>
    <cellStyle name="Обычный 5 3 3 4 3" xfId="8722"/>
    <cellStyle name="Обычный 5 3 3 4 3 2" xfId="18672"/>
    <cellStyle name="Обычный 5 3 3 4 3 2 2" xfId="48527"/>
    <cellStyle name="Обычный 5 3 3 4 3 3" xfId="28622"/>
    <cellStyle name="Обычный 5 3 3 4 3 3 2" xfId="58477"/>
    <cellStyle name="Обычный 5 3 3 4 3 4" xfId="38577"/>
    <cellStyle name="Обычный 5 3 3 4 4" xfId="12036"/>
    <cellStyle name="Обычный 5 3 3 4 4 2" xfId="41891"/>
    <cellStyle name="Обычный 5 3 3 4 5" xfId="21986"/>
    <cellStyle name="Обычный 5 3 3 4 5 2" xfId="51841"/>
    <cellStyle name="Обычный 5 3 3 4 6" xfId="31941"/>
    <cellStyle name="Обычный 5 3 3 5" xfId="3651"/>
    <cellStyle name="Обычный 5 3 3 5 2" xfId="13603"/>
    <cellStyle name="Обычный 5 3 3 5 2 2" xfId="43458"/>
    <cellStyle name="Обычный 5 3 3 5 3" xfId="23553"/>
    <cellStyle name="Обычный 5 3 3 5 3 2" xfId="53408"/>
    <cellStyle name="Обычный 5 3 3 5 4" xfId="33508"/>
    <cellStyle name="Обычный 5 3 3 6" xfId="8715"/>
    <cellStyle name="Обычный 5 3 3 6 2" xfId="18665"/>
    <cellStyle name="Обычный 5 3 3 6 2 2" xfId="48520"/>
    <cellStyle name="Обычный 5 3 3 6 3" xfId="28615"/>
    <cellStyle name="Обычный 5 3 3 6 3 2" xfId="58470"/>
    <cellStyle name="Обычный 5 3 3 6 4" xfId="38570"/>
    <cellStyle name="Обычный 5 3 3 7" xfId="12029"/>
    <cellStyle name="Обычный 5 3 3 7 2" xfId="41884"/>
    <cellStyle name="Обычный 5 3 3 8" xfId="21979"/>
    <cellStyle name="Обычный 5 3 3 8 2" xfId="51834"/>
    <cellStyle name="Обычный 5 3 3 9" xfId="31934"/>
    <cellStyle name="Обычный 5 3 4" xfId="2081"/>
    <cellStyle name="Обычный 5 3 4 2" xfId="2082"/>
    <cellStyle name="Обычный 5 3 4 2 2" xfId="2083"/>
    <cellStyle name="Обычный 5 3 4 2 2 2" xfId="6045"/>
    <cellStyle name="Обычный 5 3 4 2 2 2 2" xfId="15997"/>
    <cellStyle name="Обычный 5 3 4 2 2 2 2 2" xfId="45852"/>
    <cellStyle name="Обычный 5 3 4 2 2 2 3" xfId="25947"/>
    <cellStyle name="Обычный 5 3 4 2 2 2 3 2" xfId="55802"/>
    <cellStyle name="Обычный 5 3 4 2 2 2 4" xfId="35902"/>
    <cellStyle name="Обычный 5 3 4 2 2 3" xfId="8725"/>
    <cellStyle name="Обычный 5 3 4 2 2 3 2" xfId="18675"/>
    <cellStyle name="Обычный 5 3 4 2 2 3 2 2" xfId="48530"/>
    <cellStyle name="Обычный 5 3 4 2 2 3 3" xfId="28625"/>
    <cellStyle name="Обычный 5 3 4 2 2 3 3 2" xfId="58480"/>
    <cellStyle name="Обычный 5 3 4 2 2 3 4" xfId="38580"/>
    <cellStyle name="Обычный 5 3 4 2 2 4" xfId="12039"/>
    <cellStyle name="Обычный 5 3 4 2 2 4 2" xfId="41894"/>
    <cellStyle name="Обычный 5 3 4 2 2 5" xfId="21989"/>
    <cellStyle name="Обычный 5 3 4 2 2 5 2" xfId="51844"/>
    <cellStyle name="Обычный 5 3 4 2 2 6" xfId="31944"/>
    <cellStyle name="Обычный 5 3 4 2 3" xfId="4750"/>
    <cellStyle name="Обычный 5 3 4 2 3 2" xfId="14702"/>
    <cellStyle name="Обычный 5 3 4 2 3 2 2" xfId="44557"/>
    <cellStyle name="Обычный 5 3 4 2 3 3" xfId="24652"/>
    <cellStyle name="Обычный 5 3 4 2 3 3 2" xfId="54507"/>
    <cellStyle name="Обычный 5 3 4 2 3 4" xfId="34607"/>
    <cellStyle name="Обычный 5 3 4 2 4" xfId="8724"/>
    <cellStyle name="Обычный 5 3 4 2 4 2" xfId="18674"/>
    <cellStyle name="Обычный 5 3 4 2 4 2 2" xfId="48529"/>
    <cellStyle name="Обычный 5 3 4 2 4 3" xfId="28624"/>
    <cellStyle name="Обычный 5 3 4 2 4 3 2" xfId="58479"/>
    <cellStyle name="Обычный 5 3 4 2 4 4" xfId="38579"/>
    <cellStyle name="Обычный 5 3 4 2 5" xfId="12038"/>
    <cellStyle name="Обычный 5 3 4 2 5 2" xfId="41893"/>
    <cellStyle name="Обычный 5 3 4 2 6" xfId="21988"/>
    <cellStyle name="Обычный 5 3 4 2 6 2" xfId="51843"/>
    <cellStyle name="Обычный 5 3 4 2 7" xfId="31943"/>
    <cellStyle name="Обычный 5 3 4 3" xfId="2084"/>
    <cellStyle name="Обычный 5 3 4 3 2" xfId="6046"/>
    <cellStyle name="Обычный 5 3 4 3 2 2" xfId="15998"/>
    <cellStyle name="Обычный 5 3 4 3 2 2 2" xfId="45853"/>
    <cellStyle name="Обычный 5 3 4 3 2 3" xfId="25948"/>
    <cellStyle name="Обычный 5 3 4 3 2 3 2" xfId="55803"/>
    <cellStyle name="Обычный 5 3 4 3 2 4" xfId="35903"/>
    <cellStyle name="Обычный 5 3 4 3 3" xfId="8726"/>
    <cellStyle name="Обычный 5 3 4 3 3 2" xfId="18676"/>
    <cellStyle name="Обычный 5 3 4 3 3 2 2" xfId="48531"/>
    <cellStyle name="Обычный 5 3 4 3 3 3" xfId="28626"/>
    <cellStyle name="Обычный 5 3 4 3 3 3 2" xfId="58481"/>
    <cellStyle name="Обычный 5 3 4 3 3 4" xfId="38581"/>
    <cellStyle name="Обычный 5 3 4 3 4" xfId="12040"/>
    <cellStyle name="Обычный 5 3 4 3 4 2" xfId="41895"/>
    <cellStyle name="Обычный 5 3 4 3 5" xfId="21990"/>
    <cellStyle name="Обычный 5 3 4 3 5 2" xfId="51845"/>
    <cellStyle name="Обычный 5 3 4 3 6" xfId="31945"/>
    <cellStyle name="Обычный 5 3 4 4" xfId="3927"/>
    <cellStyle name="Обычный 5 3 4 4 2" xfId="13879"/>
    <cellStyle name="Обычный 5 3 4 4 2 2" xfId="43734"/>
    <cellStyle name="Обычный 5 3 4 4 3" xfId="23829"/>
    <cellStyle name="Обычный 5 3 4 4 3 2" xfId="53684"/>
    <cellStyle name="Обычный 5 3 4 4 4" xfId="33784"/>
    <cellStyle name="Обычный 5 3 4 5" xfId="8723"/>
    <cellStyle name="Обычный 5 3 4 5 2" xfId="18673"/>
    <cellStyle name="Обычный 5 3 4 5 2 2" xfId="48528"/>
    <cellStyle name="Обычный 5 3 4 5 3" xfId="28623"/>
    <cellStyle name="Обычный 5 3 4 5 3 2" xfId="58478"/>
    <cellStyle name="Обычный 5 3 4 5 4" xfId="38578"/>
    <cellStyle name="Обычный 5 3 4 6" xfId="12037"/>
    <cellStyle name="Обычный 5 3 4 6 2" xfId="41892"/>
    <cellStyle name="Обычный 5 3 4 7" xfId="21987"/>
    <cellStyle name="Обычный 5 3 4 7 2" xfId="51842"/>
    <cellStyle name="Обычный 5 3 4 8" xfId="31942"/>
    <cellStyle name="Обычный 5 3 5" xfId="2085"/>
    <cellStyle name="Обычный 5 3 5 2" xfId="2086"/>
    <cellStyle name="Обычный 5 3 5 2 2" xfId="2087"/>
    <cellStyle name="Обычный 5 3 5 2 2 2" xfId="6047"/>
    <cellStyle name="Обычный 5 3 5 2 2 2 2" xfId="15999"/>
    <cellStyle name="Обычный 5 3 5 2 2 2 2 2" xfId="45854"/>
    <cellStyle name="Обычный 5 3 5 2 2 2 3" xfId="25949"/>
    <cellStyle name="Обычный 5 3 5 2 2 2 3 2" xfId="55804"/>
    <cellStyle name="Обычный 5 3 5 2 2 2 4" xfId="35904"/>
    <cellStyle name="Обычный 5 3 5 2 2 3" xfId="8729"/>
    <cellStyle name="Обычный 5 3 5 2 2 3 2" xfId="18679"/>
    <cellStyle name="Обычный 5 3 5 2 2 3 2 2" xfId="48534"/>
    <cellStyle name="Обычный 5 3 5 2 2 3 3" xfId="28629"/>
    <cellStyle name="Обычный 5 3 5 2 2 3 3 2" xfId="58484"/>
    <cellStyle name="Обычный 5 3 5 2 2 3 4" xfId="38584"/>
    <cellStyle name="Обычный 5 3 5 2 2 4" xfId="12043"/>
    <cellStyle name="Обычный 5 3 5 2 2 4 2" xfId="41898"/>
    <cellStyle name="Обычный 5 3 5 2 2 5" xfId="21993"/>
    <cellStyle name="Обычный 5 3 5 2 2 5 2" xfId="51848"/>
    <cellStyle name="Обычный 5 3 5 2 2 6" xfId="31948"/>
    <cellStyle name="Обычный 5 3 5 2 3" xfId="4935"/>
    <cellStyle name="Обычный 5 3 5 2 3 2" xfId="14887"/>
    <cellStyle name="Обычный 5 3 5 2 3 2 2" xfId="44742"/>
    <cellStyle name="Обычный 5 3 5 2 3 3" xfId="24837"/>
    <cellStyle name="Обычный 5 3 5 2 3 3 2" xfId="54692"/>
    <cellStyle name="Обычный 5 3 5 2 3 4" xfId="34792"/>
    <cellStyle name="Обычный 5 3 5 2 4" xfId="8728"/>
    <cellStyle name="Обычный 5 3 5 2 4 2" xfId="18678"/>
    <cellStyle name="Обычный 5 3 5 2 4 2 2" xfId="48533"/>
    <cellStyle name="Обычный 5 3 5 2 4 3" xfId="28628"/>
    <cellStyle name="Обычный 5 3 5 2 4 3 2" xfId="58483"/>
    <cellStyle name="Обычный 5 3 5 2 4 4" xfId="38583"/>
    <cellStyle name="Обычный 5 3 5 2 5" xfId="12042"/>
    <cellStyle name="Обычный 5 3 5 2 5 2" xfId="41897"/>
    <cellStyle name="Обычный 5 3 5 2 6" xfId="21992"/>
    <cellStyle name="Обычный 5 3 5 2 6 2" xfId="51847"/>
    <cellStyle name="Обычный 5 3 5 2 7" xfId="31947"/>
    <cellStyle name="Обычный 5 3 5 3" xfId="2088"/>
    <cellStyle name="Обычный 5 3 5 3 2" xfId="6048"/>
    <cellStyle name="Обычный 5 3 5 3 2 2" xfId="16000"/>
    <cellStyle name="Обычный 5 3 5 3 2 2 2" xfId="45855"/>
    <cellStyle name="Обычный 5 3 5 3 2 3" xfId="25950"/>
    <cellStyle name="Обычный 5 3 5 3 2 3 2" xfId="55805"/>
    <cellStyle name="Обычный 5 3 5 3 2 4" xfId="35905"/>
    <cellStyle name="Обычный 5 3 5 3 3" xfId="8730"/>
    <cellStyle name="Обычный 5 3 5 3 3 2" xfId="18680"/>
    <cellStyle name="Обычный 5 3 5 3 3 2 2" xfId="48535"/>
    <cellStyle name="Обычный 5 3 5 3 3 3" xfId="28630"/>
    <cellStyle name="Обычный 5 3 5 3 3 3 2" xfId="58485"/>
    <cellStyle name="Обычный 5 3 5 3 3 4" xfId="38585"/>
    <cellStyle name="Обычный 5 3 5 3 4" xfId="12044"/>
    <cellStyle name="Обычный 5 3 5 3 4 2" xfId="41899"/>
    <cellStyle name="Обычный 5 3 5 3 5" xfId="21994"/>
    <cellStyle name="Обычный 5 3 5 3 5 2" xfId="51849"/>
    <cellStyle name="Обычный 5 3 5 3 6" xfId="31949"/>
    <cellStyle name="Обычный 5 3 5 4" xfId="4112"/>
    <cellStyle name="Обычный 5 3 5 4 2" xfId="14064"/>
    <cellStyle name="Обычный 5 3 5 4 2 2" xfId="43919"/>
    <cellStyle name="Обычный 5 3 5 4 3" xfId="24014"/>
    <cellStyle name="Обычный 5 3 5 4 3 2" xfId="53869"/>
    <cellStyle name="Обычный 5 3 5 4 4" xfId="33969"/>
    <cellStyle name="Обычный 5 3 5 5" xfId="8727"/>
    <cellStyle name="Обычный 5 3 5 5 2" xfId="18677"/>
    <cellStyle name="Обычный 5 3 5 5 2 2" xfId="48532"/>
    <cellStyle name="Обычный 5 3 5 5 3" xfId="28627"/>
    <cellStyle name="Обычный 5 3 5 5 3 2" xfId="58482"/>
    <cellStyle name="Обычный 5 3 5 5 4" xfId="38582"/>
    <cellStyle name="Обычный 5 3 5 6" xfId="12041"/>
    <cellStyle name="Обычный 5 3 5 6 2" xfId="41896"/>
    <cellStyle name="Обычный 5 3 5 7" xfId="21991"/>
    <cellStyle name="Обычный 5 3 5 7 2" xfId="51846"/>
    <cellStyle name="Обычный 5 3 5 8" xfId="31946"/>
    <cellStyle name="Обычный 5 3 6" xfId="2089"/>
    <cellStyle name="Обычный 5 3 6 2" xfId="2090"/>
    <cellStyle name="Обычный 5 3 6 2 2" xfId="2091"/>
    <cellStyle name="Обычный 5 3 6 2 2 2" xfId="6049"/>
    <cellStyle name="Обычный 5 3 6 2 2 2 2" xfId="16001"/>
    <cellStyle name="Обычный 5 3 6 2 2 2 2 2" xfId="45856"/>
    <cellStyle name="Обычный 5 3 6 2 2 2 3" xfId="25951"/>
    <cellStyle name="Обычный 5 3 6 2 2 2 3 2" xfId="55806"/>
    <cellStyle name="Обычный 5 3 6 2 2 2 4" xfId="35906"/>
    <cellStyle name="Обычный 5 3 6 2 2 3" xfId="8733"/>
    <cellStyle name="Обычный 5 3 6 2 2 3 2" xfId="18683"/>
    <cellStyle name="Обычный 5 3 6 2 2 3 2 2" xfId="48538"/>
    <cellStyle name="Обычный 5 3 6 2 2 3 3" xfId="28633"/>
    <cellStyle name="Обычный 5 3 6 2 2 3 3 2" xfId="58488"/>
    <cellStyle name="Обычный 5 3 6 2 2 3 4" xfId="38588"/>
    <cellStyle name="Обычный 5 3 6 2 2 4" xfId="12047"/>
    <cellStyle name="Обычный 5 3 6 2 2 4 2" xfId="41902"/>
    <cellStyle name="Обычный 5 3 6 2 2 5" xfId="21997"/>
    <cellStyle name="Обычный 5 3 6 2 2 5 2" xfId="51852"/>
    <cellStyle name="Обычный 5 3 6 2 2 6" xfId="31952"/>
    <cellStyle name="Обычный 5 3 6 2 3" xfId="5022"/>
    <cellStyle name="Обычный 5 3 6 2 3 2" xfId="14974"/>
    <cellStyle name="Обычный 5 3 6 2 3 2 2" xfId="44829"/>
    <cellStyle name="Обычный 5 3 6 2 3 3" xfId="24924"/>
    <cellStyle name="Обычный 5 3 6 2 3 3 2" xfId="54779"/>
    <cellStyle name="Обычный 5 3 6 2 3 4" xfId="34879"/>
    <cellStyle name="Обычный 5 3 6 2 4" xfId="8732"/>
    <cellStyle name="Обычный 5 3 6 2 4 2" xfId="18682"/>
    <cellStyle name="Обычный 5 3 6 2 4 2 2" xfId="48537"/>
    <cellStyle name="Обычный 5 3 6 2 4 3" xfId="28632"/>
    <cellStyle name="Обычный 5 3 6 2 4 3 2" xfId="58487"/>
    <cellStyle name="Обычный 5 3 6 2 4 4" xfId="38587"/>
    <cellStyle name="Обычный 5 3 6 2 5" xfId="12046"/>
    <cellStyle name="Обычный 5 3 6 2 5 2" xfId="41901"/>
    <cellStyle name="Обычный 5 3 6 2 6" xfId="21996"/>
    <cellStyle name="Обычный 5 3 6 2 6 2" xfId="51851"/>
    <cellStyle name="Обычный 5 3 6 2 7" xfId="31951"/>
    <cellStyle name="Обычный 5 3 6 3" xfId="2092"/>
    <cellStyle name="Обычный 5 3 6 3 2" xfId="6050"/>
    <cellStyle name="Обычный 5 3 6 3 2 2" xfId="16002"/>
    <cellStyle name="Обычный 5 3 6 3 2 2 2" xfId="45857"/>
    <cellStyle name="Обычный 5 3 6 3 2 3" xfId="25952"/>
    <cellStyle name="Обычный 5 3 6 3 2 3 2" xfId="55807"/>
    <cellStyle name="Обычный 5 3 6 3 2 4" xfId="35907"/>
    <cellStyle name="Обычный 5 3 6 3 3" xfId="8734"/>
    <cellStyle name="Обычный 5 3 6 3 3 2" xfId="18684"/>
    <cellStyle name="Обычный 5 3 6 3 3 2 2" xfId="48539"/>
    <cellStyle name="Обычный 5 3 6 3 3 3" xfId="28634"/>
    <cellStyle name="Обычный 5 3 6 3 3 3 2" xfId="58489"/>
    <cellStyle name="Обычный 5 3 6 3 3 4" xfId="38589"/>
    <cellStyle name="Обычный 5 3 6 3 4" xfId="12048"/>
    <cellStyle name="Обычный 5 3 6 3 4 2" xfId="41903"/>
    <cellStyle name="Обычный 5 3 6 3 5" xfId="21998"/>
    <cellStyle name="Обычный 5 3 6 3 5 2" xfId="51853"/>
    <cellStyle name="Обычный 5 3 6 3 6" xfId="31953"/>
    <cellStyle name="Обычный 5 3 6 4" xfId="4199"/>
    <cellStyle name="Обычный 5 3 6 4 2" xfId="14151"/>
    <cellStyle name="Обычный 5 3 6 4 2 2" xfId="44006"/>
    <cellStyle name="Обычный 5 3 6 4 3" xfId="24101"/>
    <cellStyle name="Обычный 5 3 6 4 3 2" xfId="53956"/>
    <cellStyle name="Обычный 5 3 6 4 4" xfId="34056"/>
    <cellStyle name="Обычный 5 3 6 5" xfId="8731"/>
    <cellStyle name="Обычный 5 3 6 5 2" xfId="18681"/>
    <cellStyle name="Обычный 5 3 6 5 2 2" xfId="48536"/>
    <cellStyle name="Обычный 5 3 6 5 3" xfId="28631"/>
    <cellStyle name="Обычный 5 3 6 5 3 2" xfId="58486"/>
    <cellStyle name="Обычный 5 3 6 5 4" xfId="38586"/>
    <cellStyle name="Обычный 5 3 6 6" xfId="12045"/>
    <cellStyle name="Обычный 5 3 6 6 2" xfId="41900"/>
    <cellStyle name="Обычный 5 3 6 7" xfId="21995"/>
    <cellStyle name="Обычный 5 3 6 7 2" xfId="51850"/>
    <cellStyle name="Обычный 5 3 6 8" xfId="31950"/>
    <cellStyle name="Обычный 5 3 7" xfId="2093"/>
    <cellStyle name="Обычный 5 3 7 2" xfId="2094"/>
    <cellStyle name="Обычный 5 3 7 2 2" xfId="6051"/>
    <cellStyle name="Обычный 5 3 7 2 2 2" xfId="16003"/>
    <cellStyle name="Обычный 5 3 7 2 2 2 2" xfId="45858"/>
    <cellStyle name="Обычный 5 3 7 2 2 3" xfId="25953"/>
    <cellStyle name="Обычный 5 3 7 2 2 3 2" xfId="55808"/>
    <cellStyle name="Обычный 5 3 7 2 2 4" xfId="35908"/>
    <cellStyle name="Обычный 5 3 7 2 3" xfId="8736"/>
    <cellStyle name="Обычный 5 3 7 2 3 2" xfId="18686"/>
    <cellStyle name="Обычный 5 3 7 2 3 2 2" xfId="48541"/>
    <cellStyle name="Обычный 5 3 7 2 3 3" xfId="28636"/>
    <cellStyle name="Обычный 5 3 7 2 3 3 2" xfId="58491"/>
    <cellStyle name="Обычный 5 3 7 2 3 4" xfId="38591"/>
    <cellStyle name="Обычный 5 3 7 2 4" xfId="12050"/>
    <cellStyle name="Обычный 5 3 7 2 4 2" xfId="41905"/>
    <cellStyle name="Обычный 5 3 7 2 5" xfId="22000"/>
    <cellStyle name="Обычный 5 3 7 2 5 2" xfId="51855"/>
    <cellStyle name="Обычный 5 3 7 2 6" xfId="31955"/>
    <cellStyle name="Обычный 5 3 7 3" xfId="4258"/>
    <cellStyle name="Обычный 5 3 7 3 2" xfId="14210"/>
    <cellStyle name="Обычный 5 3 7 3 2 2" xfId="44065"/>
    <cellStyle name="Обычный 5 3 7 3 3" xfId="24160"/>
    <cellStyle name="Обычный 5 3 7 3 3 2" xfId="54015"/>
    <cellStyle name="Обычный 5 3 7 3 4" xfId="34115"/>
    <cellStyle name="Обычный 5 3 7 4" xfId="8735"/>
    <cellStyle name="Обычный 5 3 7 4 2" xfId="18685"/>
    <cellStyle name="Обычный 5 3 7 4 2 2" xfId="48540"/>
    <cellStyle name="Обычный 5 3 7 4 3" xfId="28635"/>
    <cellStyle name="Обычный 5 3 7 4 3 2" xfId="58490"/>
    <cellStyle name="Обычный 5 3 7 4 4" xfId="38590"/>
    <cellStyle name="Обычный 5 3 7 5" xfId="12049"/>
    <cellStyle name="Обычный 5 3 7 5 2" xfId="41904"/>
    <cellStyle name="Обычный 5 3 7 6" xfId="21999"/>
    <cellStyle name="Обычный 5 3 7 6 2" xfId="51854"/>
    <cellStyle name="Обычный 5 3 7 7" xfId="31954"/>
    <cellStyle name="Обычный 5 3 8" xfId="2095"/>
    <cellStyle name="Обычный 5 3 8 2" xfId="6052"/>
    <cellStyle name="Обычный 5 3 8 2 2" xfId="16004"/>
    <cellStyle name="Обычный 5 3 8 2 2 2" xfId="45859"/>
    <cellStyle name="Обычный 5 3 8 2 3" xfId="25954"/>
    <cellStyle name="Обычный 5 3 8 2 3 2" xfId="55809"/>
    <cellStyle name="Обычный 5 3 8 2 4" xfId="35909"/>
    <cellStyle name="Обычный 5 3 8 3" xfId="8737"/>
    <cellStyle name="Обычный 5 3 8 3 2" xfId="18687"/>
    <cellStyle name="Обычный 5 3 8 3 2 2" xfId="48542"/>
    <cellStyle name="Обычный 5 3 8 3 3" xfId="28637"/>
    <cellStyle name="Обычный 5 3 8 3 3 2" xfId="58492"/>
    <cellStyle name="Обычный 5 3 8 3 4" xfId="38592"/>
    <cellStyle name="Обычный 5 3 8 4" xfId="12051"/>
    <cellStyle name="Обычный 5 3 8 4 2" xfId="41906"/>
    <cellStyle name="Обычный 5 3 8 5" xfId="22001"/>
    <cellStyle name="Обычный 5 3 8 5 2" xfId="51856"/>
    <cellStyle name="Обычный 5 3 8 6" xfId="31956"/>
    <cellStyle name="Обычный 5 3 9" xfId="3435"/>
    <cellStyle name="Обычный 5 3 9 2" xfId="13387"/>
    <cellStyle name="Обычный 5 3 9 2 2" xfId="43242"/>
    <cellStyle name="Обычный 5 3 9 3" xfId="23337"/>
    <cellStyle name="Обычный 5 3 9 3 2" xfId="53192"/>
    <cellStyle name="Обычный 5 3 9 4" xfId="33292"/>
    <cellStyle name="Обычный 5 4" xfId="2096"/>
    <cellStyle name="Обычный 5 4 10" xfId="8738"/>
    <cellStyle name="Обычный 5 4 10 2" xfId="18688"/>
    <cellStyle name="Обычный 5 4 10 2 2" xfId="48543"/>
    <cellStyle name="Обычный 5 4 10 3" xfId="28638"/>
    <cellStyle name="Обычный 5 4 10 3 2" xfId="58493"/>
    <cellStyle name="Обычный 5 4 10 4" xfId="38593"/>
    <cellStyle name="Обычный 5 4 11" xfId="12052"/>
    <cellStyle name="Обычный 5 4 11 2" xfId="41907"/>
    <cellStyle name="Обычный 5 4 12" xfId="22002"/>
    <cellStyle name="Обычный 5 4 12 2" xfId="51857"/>
    <cellStyle name="Обычный 5 4 13" xfId="31957"/>
    <cellStyle name="Обычный 5 4 2" xfId="2097"/>
    <cellStyle name="Обычный 5 4 2 2" xfId="2098"/>
    <cellStyle name="Обычный 5 4 2 2 2" xfId="2099"/>
    <cellStyle name="Обычный 5 4 2 2 2 2" xfId="2100"/>
    <cellStyle name="Обычный 5 4 2 2 2 2 2" xfId="6053"/>
    <cellStyle name="Обычный 5 4 2 2 2 2 2 2" xfId="16005"/>
    <cellStyle name="Обычный 5 4 2 2 2 2 2 2 2" xfId="45860"/>
    <cellStyle name="Обычный 5 4 2 2 2 2 2 3" xfId="25955"/>
    <cellStyle name="Обычный 5 4 2 2 2 2 2 3 2" xfId="55810"/>
    <cellStyle name="Обычный 5 4 2 2 2 2 2 4" xfId="35910"/>
    <cellStyle name="Обычный 5 4 2 2 2 2 3" xfId="8742"/>
    <cellStyle name="Обычный 5 4 2 2 2 2 3 2" xfId="18692"/>
    <cellStyle name="Обычный 5 4 2 2 2 2 3 2 2" xfId="48547"/>
    <cellStyle name="Обычный 5 4 2 2 2 2 3 3" xfId="28642"/>
    <cellStyle name="Обычный 5 4 2 2 2 2 3 3 2" xfId="58497"/>
    <cellStyle name="Обычный 5 4 2 2 2 2 3 4" xfId="38597"/>
    <cellStyle name="Обычный 5 4 2 2 2 2 4" xfId="12056"/>
    <cellStyle name="Обычный 5 4 2 2 2 2 4 2" xfId="41911"/>
    <cellStyle name="Обычный 5 4 2 2 2 2 5" xfId="22006"/>
    <cellStyle name="Обычный 5 4 2 2 2 2 5 2" xfId="51861"/>
    <cellStyle name="Обычный 5 4 2 2 2 2 6" xfId="31961"/>
    <cellStyle name="Обычный 5 4 2 2 2 3" xfId="4754"/>
    <cellStyle name="Обычный 5 4 2 2 2 3 2" xfId="14706"/>
    <cellStyle name="Обычный 5 4 2 2 2 3 2 2" xfId="44561"/>
    <cellStyle name="Обычный 5 4 2 2 2 3 3" xfId="24656"/>
    <cellStyle name="Обычный 5 4 2 2 2 3 3 2" xfId="54511"/>
    <cellStyle name="Обычный 5 4 2 2 2 3 4" xfId="34611"/>
    <cellStyle name="Обычный 5 4 2 2 2 4" xfId="8741"/>
    <cellStyle name="Обычный 5 4 2 2 2 4 2" xfId="18691"/>
    <cellStyle name="Обычный 5 4 2 2 2 4 2 2" xfId="48546"/>
    <cellStyle name="Обычный 5 4 2 2 2 4 3" xfId="28641"/>
    <cellStyle name="Обычный 5 4 2 2 2 4 3 2" xfId="58496"/>
    <cellStyle name="Обычный 5 4 2 2 2 4 4" xfId="38596"/>
    <cellStyle name="Обычный 5 4 2 2 2 5" xfId="12055"/>
    <cellStyle name="Обычный 5 4 2 2 2 5 2" xfId="41910"/>
    <cellStyle name="Обычный 5 4 2 2 2 6" xfId="22005"/>
    <cellStyle name="Обычный 5 4 2 2 2 6 2" xfId="51860"/>
    <cellStyle name="Обычный 5 4 2 2 2 7" xfId="31960"/>
    <cellStyle name="Обычный 5 4 2 2 3" xfId="2101"/>
    <cellStyle name="Обычный 5 4 2 2 3 2" xfId="6054"/>
    <cellStyle name="Обычный 5 4 2 2 3 2 2" xfId="16006"/>
    <cellStyle name="Обычный 5 4 2 2 3 2 2 2" xfId="45861"/>
    <cellStyle name="Обычный 5 4 2 2 3 2 3" xfId="25956"/>
    <cellStyle name="Обычный 5 4 2 2 3 2 3 2" xfId="55811"/>
    <cellStyle name="Обычный 5 4 2 2 3 2 4" xfId="35911"/>
    <cellStyle name="Обычный 5 4 2 2 3 3" xfId="8743"/>
    <cellStyle name="Обычный 5 4 2 2 3 3 2" xfId="18693"/>
    <cellStyle name="Обычный 5 4 2 2 3 3 2 2" xfId="48548"/>
    <cellStyle name="Обычный 5 4 2 2 3 3 3" xfId="28643"/>
    <cellStyle name="Обычный 5 4 2 2 3 3 3 2" xfId="58498"/>
    <cellStyle name="Обычный 5 4 2 2 3 3 4" xfId="38598"/>
    <cellStyle name="Обычный 5 4 2 2 3 4" xfId="12057"/>
    <cellStyle name="Обычный 5 4 2 2 3 4 2" xfId="41912"/>
    <cellStyle name="Обычный 5 4 2 2 3 5" xfId="22007"/>
    <cellStyle name="Обычный 5 4 2 2 3 5 2" xfId="51862"/>
    <cellStyle name="Обычный 5 4 2 2 3 6" xfId="31962"/>
    <cellStyle name="Обычный 5 4 2 2 4" xfId="3931"/>
    <cellStyle name="Обычный 5 4 2 2 4 2" xfId="13883"/>
    <cellStyle name="Обычный 5 4 2 2 4 2 2" xfId="43738"/>
    <cellStyle name="Обычный 5 4 2 2 4 3" xfId="23833"/>
    <cellStyle name="Обычный 5 4 2 2 4 3 2" xfId="53688"/>
    <cellStyle name="Обычный 5 4 2 2 4 4" xfId="33788"/>
    <cellStyle name="Обычный 5 4 2 2 5" xfId="8740"/>
    <cellStyle name="Обычный 5 4 2 2 5 2" xfId="18690"/>
    <cellStyle name="Обычный 5 4 2 2 5 2 2" xfId="48545"/>
    <cellStyle name="Обычный 5 4 2 2 5 3" xfId="28640"/>
    <cellStyle name="Обычный 5 4 2 2 5 3 2" xfId="58495"/>
    <cellStyle name="Обычный 5 4 2 2 5 4" xfId="38595"/>
    <cellStyle name="Обычный 5 4 2 2 6" xfId="12054"/>
    <cellStyle name="Обычный 5 4 2 2 6 2" xfId="41909"/>
    <cellStyle name="Обычный 5 4 2 2 7" xfId="22004"/>
    <cellStyle name="Обычный 5 4 2 2 7 2" xfId="51859"/>
    <cellStyle name="Обычный 5 4 2 2 8" xfId="31959"/>
    <cellStyle name="Обычный 5 4 2 3" xfId="2102"/>
    <cellStyle name="Обычный 5 4 2 3 2" xfId="2103"/>
    <cellStyle name="Обычный 5 4 2 3 2 2" xfId="6055"/>
    <cellStyle name="Обычный 5 4 2 3 2 2 2" xfId="16007"/>
    <cellStyle name="Обычный 5 4 2 3 2 2 2 2" xfId="45862"/>
    <cellStyle name="Обычный 5 4 2 3 2 2 3" xfId="25957"/>
    <cellStyle name="Обычный 5 4 2 3 2 2 3 2" xfId="55812"/>
    <cellStyle name="Обычный 5 4 2 3 2 2 4" xfId="35912"/>
    <cellStyle name="Обычный 5 4 2 3 2 3" xfId="8745"/>
    <cellStyle name="Обычный 5 4 2 3 2 3 2" xfId="18695"/>
    <cellStyle name="Обычный 5 4 2 3 2 3 2 2" xfId="48550"/>
    <cellStyle name="Обычный 5 4 2 3 2 3 3" xfId="28645"/>
    <cellStyle name="Обычный 5 4 2 3 2 3 3 2" xfId="58500"/>
    <cellStyle name="Обычный 5 4 2 3 2 3 4" xfId="38600"/>
    <cellStyle name="Обычный 5 4 2 3 2 4" xfId="12059"/>
    <cellStyle name="Обычный 5 4 2 3 2 4 2" xfId="41914"/>
    <cellStyle name="Обычный 5 4 2 3 2 5" xfId="22009"/>
    <cellStyle name="Обычный 5 4 2 3 2 5 2" xfId="51864"/>
    <cellStyle name="Обычный 5 4 2 3 2 6" xfId="31964"/>
    <cellStyle name="Обычный 5 4 2 3 3" xfId="4409"/>
    <cellStyle name="Обычный 5 4 2 3 3 2" xfId="14361"/>
    <cellStyle name="Обычный 5 4 2 3 3 2 2" xfId="44216"/>
    <cellStyle name="Обычный 5 4 2 3 3 3" xfId="24311"/>
    <cellStyle name="Обычный 5 4 2 3 3 3 2" xfId="54166"/>
    <cellStyle name="Обычный 5 4 2 3 3 4" xfId="34266"/>
    <cellStyle name="Обычный 5 4 2 3 4" xfId="8744"/>
    <cellStyle name="Обычный 5 4 2 3 4 2" xfId="18694"/>
    <cellStyle name="Обычный 5 4 2 3 4 2 2" xfId="48549"/>
    <cellStyle name="Обычный 5 4 2 3 4 3" xfId="28644"/>
    <cellStyle name="Обычный 5 4 2 3 4 3 2" xfId="58499"/>
    <cellStyle name="Обычный 5 4 2 3 4 4" xfId="38599"/>
    <cellStyle name="Обычный 5 4 2 3 5" xfId="12058"/>
    <cellStyle name="Обычный 5 4 2 3 5 2" xfId="41913"/>
    <cellStyle name="Обычный 5 4 2 3 6" xfId="22008"/>
    <cellStyle name="Обычный 5 4 2 3 6 2" xfId="51863"/>
    <cellStyle name="Обычный 5 4 2 3 7" xfId="31963"/>
    <cellStyle name="Обычный 5 4 2 4" xfId="2104"/>
    <cellStyle name="Обычный 5 4 2 4 2" xfId="6056"/>
    <cellStyle name="Обычный 5 4 2 4 2 2" xfId="16008"/>
    <cellStyle name="Обычный 5 4 2 4 2 2 2" xfId="45863"/>
    <cellStyle name="Обычный 5 4 2 4 2 3" xfId="25958"/>
    <cellStyle name="Обычный 5 4 2 4 2 3 2" xfId="55813"/>
    <cellStyle name="Обычный 5 4 2 4 2 4" xfId="35913"/>
    <cellStyle name="Обычный 5 4 2 4 3" xfId="8746"/>
    <cellStyle name="Обычный 5 4 2 4 3 2" xfId="18696"/>
    <cellStyle name="Обычный 5 4 2 4 3 2 2" xfId="48551"/>
    <cellStyle name="Обычный 5 4 2 4 3 3" xfId="28646"/>
    <cellStyle name="Обычный 5 4 2 4 3 3 2" xfId="58501"/>
    <cellStyle name="Обычный 5 4 2 4 3 4" xfId="38601"/>
    <cellStyle name="Обычный 5 4 2 4 4" xfId="12060"/>
    <cellStyle name="Обычный 5 4 2 4 4 2" xfId="41915"/>
    <cellStyle name="Обычный 5 4 2 4 5" xfId="22010"/>
    <cellStyle name="Обычный 5 4 2 4 5 2" xfId="51865"/>
    <cellStyle name="Обычный 5 4 2 4 6" xfId="31965"/>
    <cellStyle name="Обычный 5 4 2 5" xfId="3586"/>
    <cellStyle name="Обычный 5 4 2 5 2" xfId="13538"/>
    <cellStyle name="Обычный 5 4 2 5 2 2" xfId="43393"/>
    <cellStyle name="Обычный 5 4 2 5 3" xfId="23488"/>
    <cellStyle name="Обычный 5 4 2 5 3 2" xfId="53343"/>
    <cellStyle name="Обычный 5 4 2 5 4" xfId="33443"/>
    <cellStyle name="Обычный 5 4 2 6" xfId="8739"/>
    <cellStyle name="Обычный 5 4 2 6 2" xfId="18689"/>
    <cellStyle name="Обычный 5 4 2 6 2 2" xfId="48544"/>
    <cellStyle name="Обычный 5 4 2 6 3" xfId="28639"/>
    <cellStyle name="Обычный 5 4 2 6 3 2" xfId="58494"/>
    <cellStyle name="Обычный 5 4 2 6 4" xfId="38594"/>
    <cellStyle name="Обычный 5 4 2 7" xfId="12053"/>
    <cellStyle name="Обычный 5 4 2 7 2" xfId="41908"/>
    <cellStyle name="Обычный 5 4 2 8" xfId="22003"/>
    <cellStyle name="Обычный 5 4 2 8 2" xfId="51858"/>
    <cellStyle name="Обычный 5 4 2 9" xfId="31958"/>
    <cellStyle name="Обычный 5 4 3" xfId="2105"/>
    <cellStyle name="Обычный 5 4 3 2" xfId="2106"/>
    <cellStyle name="Обычный 5 4 3 2 2" xfId="2107"/>
    <cellStyle name="Обычный 5 4 3 2 2 2" xfId="2108"/>
    <cellStyle name="Обычный 5 4 3 2 2 2 2" xfId="6057"/>
    <cellStyle name="Обычный 5 4 3 2 2 2 2 2" xfId="16009"/>
    <cellStyle name="Обычный 5 4 3 2 2 2 2 2 2" xfId="45864"/>
    <cellStyle name="Обычный 5 4 3 2 2 2 2 3" xfId="25959"/>
    <cellStyle name="Обычный 5 4 3 2 2 2 2 3 2" xfId="55814"/>
    <cellStyle name="Обычный 5 4 3 2 2 2 2 4" xfId="35914"/>
    <cellStyle name="Обычный 5 4 3 2 2 2 3" xfId="8750"/>
    <cellStyle name="Обычный 5 4 3 2 2 2 3 2" xfId="18700"/>
    <cellStyle name="Обычный 5 4 3 2 2 2 3 2 2" xfId="48555"/>
    <cellStyle name="Обычный 5 4 3 2 2 2 3 3" xfId="28650"/>
    <cellStyle name="Обычный 5 4 3 2 2 2 3 3 2" xfId="58505"/>
    <cellStyle name="Обычный 5 4 3 2 2 2 3 4" xfId="38605"/>
    <cellStyle name="Обычный 5 4 3 2 2 2 4" xfId="12064"/>
    <cellStyle name="Обычный 5 4 3 2 2 2 4 2" xfId="41919"/>
    <cellStyle name="Обычный 5 4 3 2 2 2 5" xfId="22014"/>
    <cellStyle name="Обычный 5 4 3 2 2 2 5 2" xfId="51869"/>
    <cellStyle name="Обычный 5 4 3 2 2 2 6" xfId="31969"/>
    <cellStyle name="Обычный 5 4 3 2 2 3" xfId="4755"/>
    <cellStyle name="Обычный 5 4 3 2 2 3 2" xfId="14707"/>
    <cellStyle name="Обычный 5 4 3 2 2 3 2 2" xfId="44562"/>
    <cellStyle name="Обычный 5 4 3 2 2 3 3" xfId="24657"/>
    <cellStyle name="Обычный 5 4 3 2 2 3 3 2" xfId="54512"/>
    <cellStyle name="Обычный 5 4 3 2 2 3 4" xfId="34612"/>
    <cellStyle name="Обычный 5 4 3 2 2 4" xfId="8749"/>
    <cellStyle name="Обычный 5 4 3 2 2 4 2" xfId="18699"/>
    <cellStyle name="Обычный 5 4 3 2 2 4 2 2" xfId="48554"/>
    <cellStyle name="Обычный 5 4 3 2 2 4 3" xfId="28649"/>
    <cellStyle name="Обычный 5 4 3 2 2 4 3 2" xfId="58504"/>
    <cellStyle name="Обычный 5 4 3 2 2 4 4" xfId="38604"/>
    <cellStyle name="Обычный 5 4 3 2 2 5" xfId="12063"/>
    <cellStyle name="Обычный 5 4 3 2 2 5 2" xfId="41918"/>
    <cellStyle name="Обычный 5 4 3 2 2 6" xfId="22013"/>
    <cellStyle name="Обычный 5 4 3 2 2 6 2" xfId="51868"/>
    <cellStyle name="Обычный 5 4 3 2 2 7" xfId="31968"/>
    <cellStyle name="Обычный 5 4 3 2 3" xfId="2109"/>
    <cellStyle name="Обычный 5 4 3 2 3 2" xfId="6058"/>
    <cellStyle name="Обычный 5 4 3 2 3 2 2" xfId="16010"/>
    <cellStyle name="Обычный 5 4 3 2 3 2 2 2" xfId="45865"/>
    <cellStyle name="Обычный 5 4 3 2 3 2 3" xfId="25960"/>
    <cellStyle name="Обычный 5 4 3 2 3 2 3 2" xfId="55815"/>
    <cellStyle name="Обычный 5 4 3 2 3 2 4" xfId="35915"/>
    <cellStyle name="Обычный 5 4 3 2 3 3" xfId="8751"/>
    <cellStyle name="Обычный 5 4 3 2 3 3 2" xfId="18701"/>
    <cellStyle name="Обычный 5 4 3 2 3 3 2 2" xfId="48556"/>
    <cellStyle name="Обычный 5 4 3 2 3 3 3" xfId="28651"/>
    <cellStyle name="Обычный 5 4 3 2 3 3 3 2" xfId="58506"/>
    <cellStyle name="Обычный 5 4 3 2 3 3 4" xfId="38606"/>
    <cellStyle name="Обычный 5 4 3 2 3 4" xfId="12065"/>
    <cellStyle name="Обычный 5 4 3 2 3 4 2" xfId="41920"/>
    <cellStyle name="Обычный 5 4 3 2 3 5" xfId="22015"/>
    <cellStyle name="Обычный 5 4 3 2 3 5 2" xfId="51870"/>
    <cellStyle name="Обычный 5 4 3 2 3 6" xfId="31970"/>
    <cellStyle name="Обычный 5 4 3 2 4" xfId="3932"/>
    <cellStyle name="Обычный 5 4 3 2 4 2" xfId="13884"/>
    <cellStyle name="Обычный 5 4 3 2 4 2 2" xfId="43739"/>
    <cellStyle name="Обычный 5 4 3 2 4 3" xfId="23834"/>
    <cellStyle name="Обычный 5 4 3 2 4 3 2" xfId="53689"/>
    <cellStyle name="Обычный 5 4 3 2 4 4" xfId="33789"/>
    <cellStyle name="Обычный 5 4 3 2 5" xfId="8748"/>
    <cellStyle name="Обычный 5 4 3 2 5 2" xfId="18698"/>
    <cellStyle name="Обычный 5 4 3 2 5 2 2" xfId="48553"/>
    <cellStyle name="Обычный 5 4 3 2 5 3" xfId="28648"/>
    <cellStyle name="Обычный 5 4 3 2 5 3 2" xfId="58503"/>
    <cellStyle name="Обычный 5 4 3 2 5 4" xfId="38603"/>
    <cellStyle name="Обычный 5 4 3 2 6" xfId="12062"/>
    <cellStyle name="Обычный 5 4 3 2 6 2" xfId="41917"/>
    <cellStyle name="Обычный 5 4 3 2 7" xfId="22012"/>
    <cellStyle name="Обычный 5 4 3 2 7 2" xfId="51867"/>
    <cellStyle name="Обычный 5 4 3 2 8" xfId="31967"/>
    <cellStyle name="Обычный 5 4 3 3" xfId="2110"/>
    <cellStyle name="Обычный 5 4 3 3 2" xfId="2111"/>
    <cellStyle name="Обычный 5 4 3 3 2 2" xfId="6059"/>
    <cellStyle name="Обычный 5 4 3 3 2 2 2" xfId="16011"/>
    <cellStyle name="Обычный 5 4 3 3 2 2 2 2" xfId="45866"/>
    <cellStyle name="Обычный 5 4 3 3 2 2 3" xfId="25961"/>
    <cellStyle name="Обычный 5 4 3 3 2 2 3 2" xfId="55816"/>
    <cellStyle name="Обычный 5 4 3 3 2 2 4" xfId="35916"/>
    <cellStyle name="Обычный 5 4 3 3 2 3" xfId="8753"/>
    <cellStyle name="Обычный 5 4 3 3 2 3 2" xfId="18703"/>
    <cellStyle name="Обычный 5 4 3 3 2 3 2 2" xfId="48558"/>
    <cellStyle name="Обычный 5 4 3 3 2 3 3" xfId="28653"/>
    <cellStyle name="Обычный 5 4 3 3 2 3 3 2" xfId="58508"/>
    <cellStyle name="Обычный 5 4 3 3 2 3 4" xfId="38608"/>
    <cellStyle name="Обычный 5 4 3 3 2 4" xfId="12067"/>
    <cellStyle name="Обычный 5 4 3 3 2 4 2" xfId="41922"/>
    <cellStyle name="Обычный 5 4 3 3 2 5" xfId="22017"/>
    <cellStyle name="Обычный 5 4 3 3 2 5 2" xfId="51872"/>
    <cellStyle name="Обычный 5 4 3 3 2 6" xfId="31972"/>
    <cellStyle name="Обычный 5 4 3 3 3" xfId="4495"/>
    <cellStyle name="Обычный 5 4 3 3 3 2" xfId="14447"/>
    <cellStyle name="Обычный 5 4 3 3 3 2 2" xfId="44302"/>
    <cellStyle name="Обычный 5 4 3 3 3 3" xfId="24397"/>
    <cellStyle name="Обычный 5 4 3 3 3 3 2" xfId="54252"/>
    <cellStyle name="Обычный 5 4 3 3 3 4" xfId="34352"/>
    <cellStyle name="Обычный 5 4 3 3 4" xfId="8752"/>
    <cellStyle name="Обычный 5 4 3 3 4 2" xfId="18702"/>
    <cellStyle name="Обычный 5 4 3 3 4 2 2" xfId="48557"/>
    <cellStyle name="Обычный 5 4 3 3 4 3" xfId="28652"/>
    <cellStyle name="Обычный 5 4 3 3 4 3 2" xfId="58507"/>
    <cellStyle name="Обычный 5 4 3 3 4 4" xfId="38607"/>
    <cellStyle name="Обычный 5 4 3 3 5" xfId="12066"/>
    <cellStyle name="Обычный 5 4 3 3 5 2" xfId="41921"/>
    <cellStyle name="Обычный 5 4 3 3 6" xfId="22016"/>
    <cellStyle name="Обычный 5 4 3 3 6 2" xfId="51871"/>
    <cellStyle name="Обычный 5 4 3 3 7" xfId="31971"/>
    <cellStyle name="Обычный 5 4 3 4" xfId="2112"/>
    <cellStyle name="Обычный 5 4 3 4 2" xfId="6060"/>
    <cellStyle name="Обычный 5 4 3 4 2 2" xfId="16012"/>
    <cellStyle name="Обычный 5 4 3 4 2 2 2" xfId="45867"/>
    <cellStyle name="Обычный 5 4 3 4 2 3" xfId="25962"/>
    <cellStyle name="Обычный 5 4 3 4 2 3 2" xfId="55817"/>
    <cellStyle name="Обычный 5 4 3 4 2 4" xfId="35917"/>
    <cellStyle name="Обычный 5 4 3 4 3" xfId="8754"/>
    <cellStyle name="Обычный 5 4 3 4 3 2" xfId="18704"/>
    <cellStyle name="Обычный 5 4 3 4 3 2 2" xfId="48559"/>
    <cellStyle name="Обычный 5 4 3 4 3 3" xfId="28654"/>
    <cellStyle name="Обычный 5 4 3 4 3 3 2" xfId="58509"/>
    <cellStyle name="Обычный 5 4 3 4 3 4" xfId="38609"/>
    <cellStyle name="Обычный 5 4 3 4 4" xfId="12068"/>
    <cellStyle name="Обычный 5 4 3 4 4 2" xfId="41923"/>
    <cellStyle name="Обычный 5 4 3 4 5" xfId="22018"/>
    <cellStyle name="Обычный 5 4 3 4 5 2" xfId="51873"/>
    <cellStyle name="Обычный 5 4 3 4 6" xfId="31973"/>
    <cellStyle name="Обычный 5 4 3 5" xfId="3672"/>
    <cellStyle name="Обычный 5 4 3 5 2" xfId="13624"/>
    <cellStyle name="Обычный 5 4 3 5 2 2" xfId="43479"/>
    <cellStyle name="Обычный 5 4 3 5 3" xfId="23574"/>
    <cellStyle name="Обычный 5 4 3 5 3 2" xfId="53429"/>
    <cellStyle name="Обычный 5 4 3 5 4" xfId="33529"/>
    <cellStyle name="Обычный 5 4 3 6" xfId="8747"/>
    <cellStyle name="Обычный 5 4 3 6 2" xfId="18697"/>
    <cellStyle name="Обычный 5 4 3 6 2 2" xfId="48552"/>
    <cellStyle name="Обычный 5 4 3 6 3" xfId="28647"/>
    <cellStyle name="Обычный 5 4 3 6 3 2" xfId="58502"/>
    <cellStyle name="Обычный 5 4 3 6 4" xfId="38602"/>
    <cellStyle name="Обычный 5 4 3 7" xfId="12061"/>
    <cellStyle name="Обычный 5 4 3 7 2" xfId="41916"/>
    <cellStyle name="Обычный 5 4 3 8" xfId="22011"/>
    <cellStyle name="Обычный 5 4 3 8 2" xfId="51866"/>
    <cellStyle name="Обычный 5 4 3 9" xfId="31966"/>
    <cellStyle name="Обычный 5 4 4" xfId="2113"/>
    <cellStyle name="Обычный 5 4 4 2" xfId="2114"/>
    <cellStyle name="Обычный 5 4 4 2 2" xfId="2115"/>
    <cellStyle name="Обычный 5 4 4 2 2 2" xfId="6061"/>
    <cellStyle name="Обычный 5 4 4 2 2 2 2" xfId="16013"/>
    <cellStyle name="Обычный 5 4 4 2 2 2 2 2" xfId="45868"/>
    <cellStyle name="Обычный 5 4 4 2 2 2 3" xfId="25963"/>
    <cellStyle name="Обычный 5 4 4 2 2 2 3 2" xfId="55818"/>
    <cellStyle name="Обычный 5 4 4 2 2 2 4" xfId="35918"/>
    <cellStyle name="Обычный 5 4 4 2 2 3" xfId="8757"/>
    <cellStyle name="Обычный 5 4 4 2 2 3 2" xfId="18707"/>
    <cellStyle name="Обычный 5 4 4 2 2 3 2 2" xfId="48562"/>
    <cellStyle name="Обычный 5 4 4 2 2 3 3" xfId="28657"/>
    <cellStyle name="Обычный 5 4 4 2 2 3 3 2" xfId="58512"/>
    <cellStyle name="Обычный 5 4 4 2 2 3 4" xfId="38612"/>
    <cellStyle name="Обычный 5 4 4 2 2 4" xfId="12071"/>
    <cellStyle name="Обычный 5 4 4 2 2 4 2" xfId="41926"/>
    <cellStyle name="Обычный 5 4 4 2 2 5" xfId="22021"/>
    <cellStyle name="Обычный 5 4 4 2 2 5 2" xfId="51876"/>
    <cellStyle name="Обычный 5 4 4 2 2 6" xfId="31976"/>
    <cellStyle name="Обычный 5 4 4 2 3" xfId="4753"/>
    <cellStyle name="Обычный 5 4 4 2 3 2" xfId="14705"/>
    <cellStyle name="Обычный 5 4 4 2 3 2 2" xfId="44560"/>
    <cellStyle name="Обычный 5 4 4 2 3 3" xfId="24655"/>
    <cellStyle name="Обычный 5 4 4 2 3 3 2" xfId="54510"/>
    <cellStyle name="Обычный 5 4 4 2 3 4" xfId="34610"/>
    <cellStyle name="Обычный 5 4 4 2 4" xfId="8756"/>
    <cellStyle name="Обычный 5 4 4 2 4 2" xfId="18706"/>
    <cellStyle name="Обычный 5 4 4 2 4 2 2" xfId="48561"/>
    <cellStyle name="Обычный 5 4 4 2 4 3" xfId="28656"/>
    <cellStyle name="Обычный 5 4 4 2 4 3 2" xfId="58511"/>
    <cellStyle name="Обычный 5 4 4 2 4 4" xfId="38611"/>
    <cellStyle name="Обычный 5 4 4 2 5" xfId="12070"/>
    <cellStyle name="Обычный 5 4 4 2 5 2" xfId="41925"/>
    <cellStyle name="Обычный 5 4 4 2 6" xfId="22020"/>
    <cellStyle name="Обычный 5 4 4 2 6 2" xfId="51875"/>
    <cellStyle name="Обычный 5 4 4 2 7" xfId="31975"/>
    <cellStyle name="Обычный 5 4 4 3" xfId="2116"/>
    <cellStyle name="Обычный 5 4 4 3 2" xfId="6062"/>
    <cellStyle name="Обычный 5 4 4 3 2 2" xfId="16014"/>
    <cellStyle name="Обычный 5 4 4 3 2 2 2" xfId="45869"/>
    <cellStyle name="Обычный 5 4 4 3 2 3" xfId="25964"/>
    <cellStyle name="Обычный 5 4 4 3 2 3 2" xfId="55819"/>
    <cellStyle name="Обычный 5 4 4 3 2 4" xfId="35919"/>
    <cellStyle name="Обычный 5 4 4 3 3" xfId="8758"/>
    <cellStyle name="Обычный 5 4 4 3 3 2" xfId="18708"/>
    <cellStyle name="Обычный 5 4 4 3 3 2 2" xfId="48563"/>
    <cellStyle name="Обычный 5 4 4 3 3 3" xfId="28658"/>
    <cellStyle name="Обычный 5 4 4 3 3 3 2" xfId="58513"/>
    <cellStyle name="Обычный 5 4 4 3 3 4" xfId="38613"/>
    <cellStyle name="Обычный 5 4 4 3 4" xfId="12072"/>
    <cellStyle name="Обычный 5 4 4 3 4 2" xfId="41927"/>
    <cellStyle name="Обычный 5 4 4 3 5" xfId="22022"/>
    <cellStyle name="Обычный 5 4 4 3 5 2" xfId="51877"/>
    <cellStyle name="Обычный 5 4 4 3 6" xfId="31977"/>
    <cellStyle name="Обычный 5 4 4 4" xfId="3930"/>
    <cellStyle name="Обычный 5 4 4 4 2" xfId="13882"/>
    <cellStyle name="Обычный 5 4 4 4 2 2" xfId="43737"/>
    <cellStyle name="Обычный 5 4 4 4 3" xfId="23832"/>
    <cellStyle name="Обычный 5 4 4 4 3 2" xfId="53687"/>
    <cellStyle name="Обычный 5 4 4 4 4" xfId="33787"/>
    <cellStyle name="Обычный 5 4 4 5" xfId="8755"/>
    <cellStyle name="Обычный 5 4 4 5 2" xfId="18705"/>
    <cellStyle name="Обычный 5 4 4 5 2 2" xfId="48560"/>
    <cellStyle name="Обычный 5 4 4 5 3" xfId="28655"/>
    <cellStyle name="Обычный 5 4 4 5 3 2" xfId="58510"/>
    <cellStyle name="Обычный 5 4 4 5 4" xfId="38610"/>
    <cellStyle name="Обычный 5 4 4 6" xfId="12069"/>
    <cellStyle name="Обычный 5 4 4 6 2" xfId="41924"/>
    <cellStyle name="Обычный 5 4 4 7" xfId="22019"/>
    <cellStyle name="Обычный 5 4 4 7 2" xfId="51874"/>
    <cellStyle name="Обычный 5 4 4 8" xfId="31974"/>
    <cellStyle name="Обычный 5 4 5" xfId="2117"/>
    <cellStyle name="Обычный 5 4 5 2" xfId="2118"/>
    <cellStyle name="Обычный 5 4 5 2 2" xfId="2119"/>
    <cellStyle name="Обычный 5 4 5 2 2 2" xfId="6063"/>
    <cellStyle name="Обычный 5 4 5 2 2 2 2" xfId="16015"/>
    <cellStyle name="Обычный 5 4 5 2 2 2 2 2" xfId="45870"/>
    <cellStyle name="Обычный 5 4 5 2 2 2 3" xfId="25965"/>
    <cellStyle name="Обычный 5 4 5 2 2 2 3 2" xfId="55820"/>
    <cellStyle name="Обычный 5 4 5 2 2 2 4" xfId="35920"/>
    <cellStyle name="Обычный 5 4 5 2 2 3" xfId="8761"/>
    <cellStyle name="Обычный 5 4 5 2 2 3 2" xfId="18711"/>
    <cellStyle name="Обычный 5 4 5 2 2 3 2 2" xfId="48566"/>
    <cellStyle name="Обычный 5 4 5 2 2 3 3" xfId="28661"/>
    <cellStyle name="Обычный 5 4 5 2 2 3 3 2" xfId="58516"/>
    <cellStyle name="Обычный 5 4 5 2 2 3 4" xfId="38616"/>
    <cellStyle name="Обычный 5 4 5 2 2 4" xfId="12075"/>
    <cellStyle name="Обычный 5 4 5 2 2 4 2" xfId="41930"/>
    <cellStyle name="Обычный 5 4 5 2 2 5" xfId="22025"/>
    <cellStyle name="Обычный 5 4 5 2 2 5 2" xfId="51880"/>
    <cellStyle name="Обычный 5 4 5 2 2 6" xfId="31980"/>
    <cellStyle name="Обычный 5 4 5 2 3" xfId="4936"/>
    <cellStyle name="Обычный 5 4 5 2 3 2" xfId="14888"/>
    <cellStyle name="Обычный 5 4 5 2 3 2 2" xfId="44743"/>
    <cellStyle name="Обычный 5 4 5 2 3 3" xfId="24838"/>
    <cellStyle name="Обычный 5 4 5 2 3 3 2" xfId="54693"/>
    <cellStyle name="Обычный 5 4 5 2 3 4" xfId="34793"/>
    <cellStyle name="Обычный 5 4 5 2 4" xfId="8760"/>
    <cellStyle name="Обычный 5 4 5 2 4 2" xfId="18710"/>
    <cellStyle name="Обычный 5 4 5 2 4 2 2" xfId="48565"/>
    <cellStyle name="Обычный 5 4 5 2 4 3" xfId="28660"/>
    <cellStyle name="Обычный 5 4 5 2 4 3 2" xfId="58515"/>
    <cellStyle name="Обычный 5 4 5 2 4 4" xfId="38615"/>
    <cellStyle name="Обычный 5 4 5 2 5" xfId="12074"/>
    <cellStyle name="Обычный 5 4 5 2 5 2" xfId="41929"/>
    <cellStyle name="Обычный 5 4 5 2 6" xfId="22024"/>
    <cellStyle name="Обычный 5 4 5 2 6 2" xfId="51879"/>
    <cellStyle name="Обычный 5 4 5 2 7" xfId="31979"/>
    <cellStyle name="Обычный 5 4 5 3" xfId="2120"/>
    <cellStyle name="Обычный 5 4 5 3 2" xfId="6064"/>
    <cellStyle name="Обычный 5 4 5 3 2 2" xfId="16016"/>
    <cellStyle name="Обычный 5 4 5 3 2 2 2" xfId="45871"/>
    <cellStyle name="Обычный 5 4 5 3 2 3" xfId="25966"/>
    <cellStyle name="Обычный 5 4 5 3 2 3 2" xfId="55821"/>
    <cellStyle name="Обычный 5 4 5 3 2 4" xfId="35921"/>
    <cellStyle name="Обычный 5 4 5 3 3" xfId="8762"/>
    <cellStyle name="Обычный 5 4 5 3 3 2" xfId="18712"/>
    <cellStyle name="Обычный 5 4 5 3 3 2 2" xfId="48567"/>
    <cellStyle name="Обычный 5 4 5 3 3 3" xfId="28662"/>
    <cellStyle name="Обычный 5 4 5 3 3 3 2" xfId="58517"/>
    <cellStyle name="Обычный 5 4 5 3 3 4" xfId="38617"/>
    <cellStyle name="Обычный 5 4 5 3 4" xfId="12076"/>
    <cellStyle name="Обычный 5 4 5 3 4 2" xfId="41931"/>
    <cellStyle name="Обычный 5 4 5 3 5" xfId="22026"/>
    <cellStyle name="Обычный 5 4 5 3 5 2" xfId="51881"/>
    <cellStyle name="Обычный 5 4 5 3 6" xfId="31981"/>
    <cellStyle name="Обычный 5 4 5 4" xfId="4113"/>
    <cellStyle name="Обычный 5 4 5 4 2" xfId="14065"/>
    <cellStyle name="Обычный 5 4 5 4 2 2" xfId="43920"/>
    <cellStyle name="Обычный 5 4 5 4 3" xfId="24015"/>
    <cellStyle name="Обычный 5 4 5 4 3 2" xfId="53870"/>
    <cellStyle name="Обычный 5 4 5 4 4" xfId="33970"/>
    <cellStyle name="Обычный 5 4 5 5" xfId="8759"/>
    <cellStyle name="Обычный 5 4 5 5 2" xfId="18709"/>
    <cellStyle name="Обычный 5 4 5 5 2 2" xfId="48564"/>
    <cellStyle name="Обычный 5 4 5 5 3" xfId="28659"/>
    <cellStyle name="Обычный 5 4 5 5 3 2" xfId="58514"/>
    <cellStyle name="Обычный 5 4 5 5 4" xfId="38614"/>
    <cellStyle name="Обычный 5 4 5 6" xfId="12073"/>
    <cellStyle name="Обычный 5 4 5 6 2" xfId="41928"/>
    <cellStyle name="Обычный 5 4 5 7" xfId="22023"/>
    <cellStyle name="Обычный 5 4 5 7 2" xfId="51878"/>
    <cellStyle name="Обычный 5 4 5 8" xfId="31978"/>
    <cellStyle name="Обычный 5 4 6" xfId="2121"/>
    <cellStyle name="Обычный 5 4 6 2" xfId="2122"/>
    <cellStyle name="Обычный 5 4 6 2 2" xfId="2123"/>
    <cellStyle name="Обычный 5 4 6 2 2 2" xfId="6065"/>
    <cellStyle name="Обычный 5 4 6 2 2 2 2" xfId="16017"/>
    <cellStyle name="Обычный 5 4 6 2 2 2 2 2" xfId="45872"/>
    <cellStyle name="Обычный 5 4 6 2 2 2 3" xfId="25967"/>
    <cellStyle name="Обычный 5 4 6 2 2 2 3 2" xfId="55822"/>
    <cellStyle name="Обычный 5 4 6 2 2 2 4" xfId="35922"/>
    <cellStyle name="Обычный 5 4 6 2 2 3" xfId="8765"/>
    <cellStyle name="Обычный 5 4 6 2 2 3 2" xfId="18715"/>
    <cellStyle name="Обычный 5 4 6 2 2 3 2 2" xfId="48570"/>
    <cellStyle name="Обычный 5 4 6 2 2 3 3" xfId="28665"/>
    <cellStyle name="Обычный 5 4 6 2 2 3 3 2" xfId="58520"/>
    <cellStyle name="Обычный 5 4 6 2 2 3 4" xfId="38620"/>
    <cellStyle name="Обычный 5 4 6 2 2 4" xfId="12079"/>
    <cellStyle name="Обычный 5 4 6 2 2 4 2" xfId="41934"/>
    <cellStyle name="Обычный 5 4 6 2 2 5" xfId="22029"/>
    <cellStyle name="Обычный 5 4 6 2 2 5 2" xfId="51884"/>
    <cellStyle name="Обычный 5 4 6 2 2 6" xfId="31984"/>
    <cellStyle name="Обычный 5 4 6 2 3" xfId="5023"/>
    <cellStyle name="Обычный 5 4 6 2 3 2" xfId="14975"/>
    <cellStyle name="Обычный 5 4 6 2 3 2 2" xfId="44830"/>
    <cellStyle name="Обычный 5 4 6 2 3 3" xfId="24925"/>
    <cellStyle name="Обычный 5 4 6 2 3 3 2" xfId="54780"/>
    <cellStyle name="Обычный 5 4 6 2 3 4" xfId="34880"/>
    <cellStyle name="Обычный 5 4 6 2 4" xfId="8764"/>
    <cellStyle name="Обычный 5 4 6 2 4 2" xfId="18714"/>
    <cellStyle name="Обычный 5 4 6 2 4 2 2" xfId="48569"/>
    <cellStyle name="Обычный 5 4 6 2 4 3" xfId="28664"/>
    <cellStyle name="Обычный 5 4 6 2 4 3 2" xfId="58519"/>
    <cellStyle name="Обычный 5 4 6 2 4 4" xfId="38619"/>
    <cellStyle name="Обычный 5 4 6 2 5" xfId="12078"/>
    <cellStyle name="Обычный 5 4 6 2 5 2" xfId="41933"/>
    <cellStyle name="Обычный 5 4 6 2 6" xfId="22028"/>
    <cellStyle name="Обычный 5 4 6 2 6 2" xfId="51883"/>
    <cellStyle name="Обычный 5 4 6 2 7" xfId="31983"/>
    <cellStyle name="Обычный 5 4 6 3" xfId="2124"/>
    <cellStyle name="Обычный 5 4 6 3 2" xfId="6066"/>
    <cellStyle name="Обычный 5 4 6 3 2 2" xfId="16018"/>
    <cellStyle name="Обычный 5 4 6 3 2 2 2" xfId="45873"/>
    <cellStyle name="Обычный 5 4 6 3 2 3" xfId="25968"/>
    <cellStyle name="Обычный 5 4 6 3 2 3 2" xfId="55823"/>
    <cellStyle name="Обычный 5 4 6 3 2 4" xfId="35923"/>
    <cellStyle name="Обычный 5 4 6 3 3" xfId="8766"/>
    <cellStyle name="Обычный 5 4 6 3 3 2" xfId="18716"/>
    <cellStyle name="Обычный 5 4 6 3 3 2 2" xfId="48571"/>
    <cellStyle name="Обычный 5 4 6 3 3 3" xfId="28666"/>
    <cellStyle name="Обычный 5 4 6 3 3 3 2" xfId="58521"/>
    <cellStyle name="Обычный 5 4 6 3 3 4" xfId="38621"/>
    <cellStyle name="Обычный 5 4 6 3 4" xfId="12080"/>
    <cellStyle name="Обычный 5 4 6 3 4 2" xfId="41935"/>
    <cellStyle name="Обычный 5 4 6 3 5" xfId="22030"/>
    <cellStyle name="Обычный 5 4 6 3 5 2" xfId="51885"/>
    <cellStyle name="Обычный 5 4 6 3 6" xfId="31985"/>
    <cellStyle name="Обычный 5 4 6 4" xfId="4200"/>
    <cellStyle name="Обычный 5 4 6 4 2" xfId="14152"/>
    <cellStyle name="Обычный 5 4 6 4 2 2" xfId="44007"/>
    <cellStyle name="Обычный 5 4 6 4 3" xfId="24102"/>
    <cellStyle name="Обычный 5 4 6 4 3 2" xfId="53957"/>
    <cellStyle name="Обычный 5 4 6 4 4" xfId="34057"/>
    <cellStyle name="Обычный 5 4 6 5" xfId="8763"/>
    <cellStyle name="Обычный 5 4 6 5 2" xfId="18713"/>
    <cellStyle name="Обычный 5 4 6 5 2 2" xfId="48568"/>
    <cellStyle name="Обычный 5 4 6 5 3" xfId="28663"/>
    <cellStyle name="Обычный 5 4 6 5 3 2" xfId="58518"/>
    <cellStyle name="Обычный 5 4 6 5 4" xfId="38618"/>
    <cellStyle name="Обычный 5 4 6 6" xfId="12077"/>
    <cellStyle name="Обычный 5 4 6 6 2" xfId="41932"/>
    <cellStyle name="Обычный 5 4 6 7" xfId="22027"/>
    <cellStyle name="Обычный 5 4 6 7 2" xfId="51882"/>
    <cellStyle name="Обычный 5 4 6 8" xfId="31982"/>
    <cellStyle name="Обычный 5 4 7" xfId="2125"/>
    <cellStyle name="Обычный 5 4 7 2" xfId="2126"/>
    <cellStyle name="Обычный 5 4 7 2 2" xfId="6067"/>
    <cellStyle name="Обычный 5 4 7 2 2 2" xfId="16019"/>
    <cellStyle name="Обычный 5 4 7 2 2 2 2" xfId="45874"/>
    <cellStyle name="Обычный 5 4 7 2 2 3" xfId="25969"/>
    <cellStyle name="Обычный 5 4 7 2 2 3 2" xfId="55824"/>
    <cellStyle name="Обычный 5 4 7 2 2 4" xfId="35924"/>
    <cellStyle name="Обычный 5 4 7 2 3" xfId="8768"/>
    <cellStyle name="Обычный 5 4 7 2 3 2" xfId="18718"/>
    <cellStyle name="Обычный 5 4 7 2 3 2 2" xfId="48573"/>
    <cellStyle name="Обычный 5 4 7 2 3 3" xfId="28668"/>
    <cellStyle name="Обычный 5 4 7 2 3 3 2" xfId="58523"/>
    <cellStyle name="Обычный 5 4 7 2 3 4" xfId="38623"/>
    <cellStyle name="Обычный 5 4 7 2 4" xfId="12082"/>
    <cellStyle name="Обычный 5 4 7 2 4 2" xfId="41937"/>
    <cellStyle name="Обычный 5 4 7 2 5" xfId="22032"/>
    <cellStyle name="Обычный 5 4 7 2 5 2" xfId="51887"/>
    <cellStyle name="Обычный 5 4 7 2 6" xfId="31987"/>
    <cellStyle name="Обычный 5 4 7 3" xfId="4279"/>
    <cellStyle name="Обычный 5 4 7 3 2" xfId="14231"/>
    <cellStyle name="Обычный 5 4 7 3 2 2" xfId="44086"/>
    <cellStyle name="Обычный 5 4 7 3 3" xfId="24181"/>
    <cellStyle name="Обычный 5 4 7 3 3 2" xfId="54036"/>
    <cellStyle name="Обычный 5 4 7 3 4" xfId="34136"/>
    <cellStyle name="Обычный 5 4 7 4" xfId="8767"/>
    <cellStyle name="Обычный 5 4 7 4 2" xfId="18717"/>
    <cellStyle name="Обычный 5 4 7 4 2 2" xfId="48572"/>
    <cellStyle name="Обычный 5 4 7 4 3" xfId="28667"/>
    <cellStyle name="Обычный 5 4 7 4 3 2" xfId="58522"/>
    <cellStyle name="Обычный 5 4 7 4 4" xfId="38622"/>
    <cellStyle name="Обычный 5 4 7 5" xfId="12081"/>
    <cellStyle name="Обычный 5 4 7 5 2" xfId="41936"/>
    <cellStyle name="Обычный 5 4 7 6" xfId="22031"/>
    <cellStyle name="Обычный 5 4 7 6 2" xfId="51886"/>
    <cellStyle name="Обычный 5 4 7 7" xfId="31986"/>
    <cellStyle name="Обычный 5 4 8" xfId="2127"/>
    <cellStyle name="Обычный 5 4 8 2" xfId="6068"/>
    <cellStyle name="Обычный 5 4 8 2 2" xfId="16020"/>
    <cellStyle name="Обычный 5 4 8 2 2 2" xfId="45875"/>
    <cellStyle name="Обычный 5 4 8 2 3" xfId="25970"/>
    <cellStyle name="Обычный 5 4 8 2 3 2" xfId="55825"/>
    <cellStyle name="Обычный 5 4 8 2 4" xfId="35925"/>
    <cellStyle name="Обычный 5 4 8 3" xfId="8769"/>
    <cellStyle name="Обычный 5 4 8 3 2" xfId="18719"/>
    <cellStyle name="Обычный 5 4 8 3 2 2" xfId="48574"/>
    <cellStyle name="Обычный 5 4 8 3 3" xfId="28669"/>
    <cellStyle name="Обычный 5 4 8 3 3 2" xfId="58524"/>
    <cellStyle name="Обычный 5 4 8 3 4" xfId="38624"/>
    <cellStyle name="Обычный 5 4 8 4" xfId="12083"/>
    <cellStyle name="Обычный 5 4 8 4 2" xfId="41938"/>
    <cellStyle name="Обычный 5 4 8 5" xfId="22033"/>
    <cellStyle name="Обычный 5 4 8 5 2" xfId="51888"/>
    <cellStyle name="Обычный 5 4 8 6" xfId="31988"/>
    <cellStyle name="Обычный 5 4 9" xfId="3456"/>
    <cellStyle name="Обычный 5 4 9 2" xfId="13408"/>
    <cellStyle name="Обычный 5 4 9 2 2" xfId="43263"/>
    <cellStyle name="Обычный 5 4 9 3" xfId="23358"/>
    <cellStyle name="Обычный 5 4 9 3 2" xfId="53213"/>
    <cellStyle name="Обычный 5 4 9 4" xfId="33313"/>
    <cellStyle name="Обычный 5 5" xfId="2128"/>
    <cellStyle name="Обычный 5 5 10" xfId="8770"/>
    <cellStyle name="Обычный 5 5 10 2" xfId="18720"/>
    <cellStyle name="Обычный 5 5 10 2 2" xfId="48575"/>
    <cellStyle name="Обычный 5 5 10 3" xfId="28670"/>
    <cellStyle name="Обычный 5 5 10 3 2" xfId="58525"/>
    <cellStyle name="Обычный 5 5 10 4" xfId="38625"/>
    <cellStyle name="Обычный 5 5 11" xfId="12084"/>
    <cellStyle name="Обычный 5 5 11 2" xfId="41939"/>
    <cellStyle name="Обычный 5 5 12" xfId="22034"/>
    <cellStyle name="Обычный 5 5 12 2" xfId="51889"/>
    <cellStyle name="Обычный 5 5 13" xfId="31989"/>
    <cellStyle name="Обычный 5 5 2" xfId="2129"/>
    <cellStyle name="Обычный 5 5 2 2" xfId="2130"/>
    <cellStyle name="Обычный 5 5 2 2 2" xfId="2131"/>
    <cellStyle name="Обычный 5 5 2 2 2 2" xfId="2132"/>
    <cellStyle name="Обычный 5 5 2 2 2 2 2" xfId="6069"/>
    <cellStyle name="Обычный 5 5 2 2 2 2 2 2" xfId="16021"/>
    <cellStyle name="Обычный 5 5 2 2 2 2 2 2 2" xfId="45876"/>
    <cellStyle name="Обычный 5 5 2 2 2 2 2 3" xfId="25971"/>
    <cellStyle name="Обычный 5 5 2 2 2 2 2 3 2" xfId="55826"/>
    <cellStyle name="Обычный 5 5 2 2 2 2 2 4" xfId="35926"/>
    <cellStyle name="Обычный 5 5 2 2 2 2 3" xfId="8774"/>
    <cellStyle name="Обычный 5 5 2 2 2 2 3 2" xfId="18724"/>
    <cellStyle name="Обычный 5 5 2 2 2 2 3 2 2" xfId="48579"/>
    <cellStyle name="Обычный 5 5 2 2 2 2 3 3" xfId="28674"/>
    <cellStyle name="Обычный 5 5 2 2 2 2 3 3 2" xfId="58529"/>
    <cellStyle name="Обычный 5 5 2 2 2 2 3 4" xfId="38629"/>
    <cellStyle name="Обычный 5 5 2 2 2 2 4" xfId="12088"/>
    <cellStyle name="Обычный 5 5 2 2 2 2 4 2" xfId="41943"/>
    <cellStyle name="Обычный 5 5 2 2 2 2 5" xfId="22038"/>
    <cellStyle name="Обычный 5 5 2 2 2 2 5 2" xfId="51893"/>
    <cellStyle name="Обычный 5 5 2 2 2 2 6" xfId="31993"/>
    <cellStyle name="Обычный 5 5 2 2 2 3" xfId="4757"/>
    <cellStyle name="Обычный 5 5 2 2 2 3 2" xfId="14709"/>
    <cellStyle name="Обычный 5 5 2 2 2 3 2 2" xfId="44564"/>
    <cellStyle name="Обычный 5 5 2 2 2 3 3" xfId="24659"/>
    <cellStyle name="Обычный 5 5 2 2 2 3 3 2" xfId="54514"/>
    <cellStyle name="Обычный 5 5 2 2 2 3 4" xfId="34614"/>
    <cellStyle name="Обычный 5 5 2 2 2 4" xfId="8773"/>
    <cellStyle name="Обычный 5 5 2 2 2 4 2" xfId="18723"/>
    <cellStyle name="Обычный 5 5 2 2 2 4 2 2" xfId="48578"/>
    <cellStyle name="Обычный 5 5 2 2 2 4 3" xfId="28673"/>
    <cellStyle name="Обычный 5 5 2 2 2 4 3 2" xfId="58528"/>
    <cellStyle name="Обычный 5 5 2 2 2 4 4" xfId="38628"/>
    <cellStyle name="Обычный 5 5 2 2 2 5" xfId="12087"/>
    <cellStyle name="Обычный 5 5 2 2 2 5 2" xfId="41942"/>
    <cellStyle name="Обычный 5 5 2 2 2 6" xfId="22037"/>
    <cellStyle name="Обычный 5 5 2 2 2 6 2" xfId="51892"/>
    <cellStyle name="Обычный 5 5 2 2 2 7" xfId="31992"/>
    <cellStyle name="Обычный 5 5 2 2 3" xfId="2133"/>
    <cellStyle name="Обычный 5 5 2 2 3 2" xfId="6070"/>
    <cellStyle name="Обычный 5 5 2 2 3 2 2" xfId="16022"/>
    <cellStyle name="Обычный 5 5 2 2 3 2 2 2" xfId="45877"/>
    <cellStyle name="Обычный 5 5 2 2 3 2 3" xfId="25972"/>
    <cellStyle name="Обычный 5 5 2 2 3 2 3 2" xfId="55827"/>
    <cellStyle name="Обычный 5 5 2 2 3 2 4" xfId="35927"/>
    <cellStyle name="Обычный 5 5 2 2 3 3" xfId="8775"/>
    <cellStyle name="Обычный 5 5 2 2 3 3 2" xfId="18725"/>
    <cellStyle name="Обычный 5 5 2 2 3 3 2 2" xfId="48580"/>
    <cellStyle name="Обычный 5 5 2 2 3 3 3" xfId="28675"/>
    <cellStyle name="Обычный 5 5 2 2 3 3 3 2" xfId="58530"/>
    <cellStyle name="Обычный 5 5 2 2 3 3 4" xfId="38630"/>
    <cellStyle name="Обычный 5 5 2 2 3 4" xfId="12089"/>
    <cellStyle name="Обычный 5 5 2 2 3 4 2" xfId="41944"/>
    <cellStyle name="Обычный 5 5 2 2 3 5" xfId="22039"/>
    <cellStyle name="Обычный 5 5 2 2 3 5 2" xfId="51894"/>
    <cellStyle name="Обычный 5 5 2 2 3 6" xfId="31994"/>
    <cellStyle name="Обычный 5 5 2 2 4" xfId="3934"/>
    <cellStyle name="Обычный 5 5 2 2 4 2" xfId="13886"/>
    <cellStyle name="Обычный 5 5 2 2 4 2 2" xfId="43741"/>
    <cellStyle name="Обычный 5 5 2 2 4 3" xfId="23836"/>
    <cellStyle name="Обычный 5 5 2 2 4 3 2" xfId="53691"/>
    <cellStyle name="Обычный 5 5 2 2 4 4" xfId="33791"/>
    <cellStyle name="Обычный 5 5 2 2 5" xfId="8772"/>
    <cellStyle name="Обычный 5 5 2 2 5 2" xfId="18722"/>
    <cellStyle name="Обычный 5 5 2 2 5 2 2" xfId="48577"/>
    <cellStyle name="Обычный 5 5 2 2 5 3" xfId="28672"/>
    <cellStyle name="Обычный 5 5 2 2 5 3 2" xfId="58527"/>
    <cellStyle name="Обычный 5 5 2 2 5 4" xfId="38627"/>
    <cellStyle name="Обычный 5 5 2 2 6" xfId="12086"/>
    <cellStyle name="Обычный 5 5 2 2 6 2" xfId="41941"/>
    <cellStyle name="Обычный 5 5 2 2 7" xfId="22036"/>
    <cellStyle name="Обычный 5 5 2 2 7 2" xfId="51891"/>
    <cellStyle name="Обычный 5 5 2 2 8" xfId="31991"/>
    <cellStyle name="Обычный 5 5 2 3" xfId="2134"/>
    <cellStyle name="Обычный 5 5 2 3 2" xfId="2135"/>
    <cellStyle name="Обычный 5 5 2 3 2 2" xfId="6071"/>
    <cellStyle name="Обычный 5 5 2 3 2 2 2" xfId="16023"/>
    <cellStyle name="Обычный 5 5 2 3 2 2 2 2" xfId="45878"/>
    <cellStyle name="Обычный 5 5 2 3 2 2 3" xfId="25973"/>
    <cellStyle name="Обычный 5 5 2 3 2 2 3 2" xfId="55828"/>
    <cellStyle name="Обычный 5 5 2 3 2 2 4" xfId="35928"/>
    <cellStyle name="Обычный 5 5 2 3 2 3" xfId="8777"/>
    <cellStyle name="Обычный 5 5 2 3 2 3 2" xfId="18727"/>
    <cellStyle name="Обычный 5 5 2 3 2 3 2 2" xfId="48582"/>
    <cellStyle name="Обычный 5 5 2 3 2 3 3" xfId="28677"/>
    <cellStyle name="Обычный 5 5 2 3 2 3 3 2" xfId="58532"/>
    <cellStyle name="Обычный 5 5 2 3 2 3 4" xfId="38632"/>
    <cellStyle name="Обычный 5 5 2 3 2 4" xfId="12091"/>
    <cellStyle name="Обычный 5 5 2 3 2 4 2" xfId="41946"/>
    <cellStyle name="Обычный 5 5 2 3 2 5" xfId="22041"/>
    <cellStyle name="Обычный 5 5 2 3 2 5 2" xfId="51896"/>
    <cellStyle name="Обычный 5 5 2 3 2 6" xfId="31996"/>
    <cellStyle name="Обычный 5 5 2 3 3" xfId="4441"/>
    <cellStyle name="Обычный 5 5 2 3 3 2" xfId="14393"/>
    <cellStyle name="Обычный 5 5 2 3 3 2 2" xfId="44248"/>
    <cellStyle name="Обычный 5 5 2 3 3 3" xfId="24343"/>
    <cellStyle name="Обычный 5 5 2 3 3 3 2" xfId="54198"/>
    <cellStyle name="Обычный 5 5 2 3 3 4" xfId="34298"/>
    <cellStyle name="Обычный 5 5 2 3 4" xfId="8776"/>
    <cellStyle name="Обычный 5 5 2 3 4 2" xfId="18726"/>
    <cellStyle name="Обычный 5 5 2 3 4 2 2" xfId="48581"/>
    <cellStyle name="Обычный 5 5 2 3 4 3" xfId="28676"/>
    <cellStyle name="Обычный 5 5 2 3 4 3 2" xfId="58531"/>
    <cellStyle name="Обычный 5 5 2 3 4 4" xfId="38631"/>
    <cellStyle name="Обычный 5 5 2 3 5" xfId="12090"/>
    <cellStyle name="Обычный 5 5 2 3 5 2" xfId="41945"/>
    <cellStyle name="Обычный 5 5 2 3 6" xfId="22040"/>
    <cellStyle name="Обычный 5 5 2 3 6 2" xfId="51895"/>
    <cellStyle name="Обычный 5 5 2 3 7" xfId="31995"/>
    <cellStyle name="Обычный 5 5 2 4" xfId="2136"/>
    <cellStyle name="Обычный 5 5 2 4 2" xfId="6072"/>
    <cellStyle name="Обычный 5 5 2 4 2 2" xfId="16024"/>
    <cellStyle name="Обычный 5 5 2 4 2 2 2" xfId="45879"/>
    <cellStyle name="Обычный 5 5 2 4 2 3" xfId="25974"/>
    <cellStyle name="Обычный 5 5 2 4 2 3 2" xfId="55829"/>
    <cellStyle name="Обычный 5 5 2 4 2 4" xfId="35929"/>
    <cellStyle name="Обычный 5 5 2 4 3" xfId="8778"/>
    <cellStyle name="Обычный 5 5 2 4 3 2" xfId="18728"/>
    <cellStyle name="Обычный 5 5 2 4 3 2 2" xfId="48583"/>
    <cellStyle name="Обычный 5 5 2 4 3 3" xfId="28678"/>
    <cellStyle name="Обычный 5 5 2 4 3 3 2" xfId="58533"/>
    <cellStyle name="Обычный 5 5 2 4 3 4" xfId="38633"/>
    <cellStyle name="Обычный 5 5 2 4 4" xfId="12092"/>
    <cellStyle name="Обычный 5 5 2 4 4 2" xfId="41947"/>
    <cellStyle name="Обычный 5 5 2 4 5" xfId="22042"/>
    <cellStyle name="Обычный 5 5 2 4 5 2" xfId="51897"/>
    <cellStyle name="Обычный 5 5 2 4 6" xfId="31997"/>
    <cellStyle name="Обычный 5 5 2 5" xfId="3618"/>
    <cellStyle name="Обычный 5 5 2 5 2" xfId="13570"/>
    <cellStyle name="Обычный 5 5 2 5 2 2" xfId="43425"/>
    <cellStyle name="Обычный 5 5 2 5 3" xfId="23520"/>
    <cellStyle name="Обычный 5 5 2 5 3 2" xfId="53375"/>
    <cellStyle name="Обычный 5 5 2 5 4" xfId="33475"/>
    <cellStyle name="Обычный 5 5 2 6" xfId="8771"/>
    <cellStyle name="Обычный 5 5 2 6 2" xfId="18721"/>
    <cellStyle name="Обычный 5 5 2 6 2 2" xfId="48576"/>
    <cellStyle name="Обычный 5 5 2 6 3" xfId="28671"/>
    <cellStyle name="Обычный 5 5 2 6 3 2" xfId="58526"/>
    <cellStyle name="Обычный 5 5 2 6 4" xfId="38626"/>
    <cellStyle name="Обычный 5 5 2 7" xfId="12085"/>
    <cellStyle name="Обычный 5 5 2 7 2" xfId="41940"/>
    <cellStyle name="Обычный 5 5 2 8" xfId="22035"/>
    <cellStyle name="Обычный 5 5 2 8 2" xfId="51890"/>
    <cellStyle name="Обычный 5 5 2 9" xfId="31990"/>
    <cellStyle name="Обычный 5 5 3" xfId="2137"/>
    <cellStyle name="Обычный 5 5 3 2" xfId="2138"/>
    <cellStyle name="Обычный 5 5 3 2 2" xfId="2139"/>
    <cellStyle name="Обычный 5 5 3 2 2 2" xfId="2140"/>
    <cellStyle name="Обычный 5 5 3 2 2 2 2" xfId="6073"/>
    <cellStyle name="Обычный 5 5 3 2 2 2 2 2" xfId="16025"/>
    <cellStyle name="Обычный 5 5 3 2 2 2 2 2 2" xfId="45880"/>
    <cellStyle name="Обычный 5 5 3 2 2 2 2 3" xfId="25975"/>
    <cellStyle name="Обычный 5 5 3 2 2 2 2 3 2" xfId="55830"/>
    <cellStyle name="Обычный 5 5 3 2 2 2 2 4" xfId="35930"/>
    <cellStyle name="Обычный 5 5 3 2 2 2 3" xfId="8782"/>
    <cellStyle name="Обычный 5 5 3 2 2 2 3 2" xfId="18732"/>
    <cellStyle name="Обычный 5 5 3 2 2 2 3 2 2" xfId="48587"/>
    <cellStyle name="Обычный 5 5 3 2 2 2 3 3" xfId="28682"/>
    <cellStyle name="Обычный 5 5 3 2 2 2 3 3 2" xfId="58537"/>
    <cellStyle name="Обычный 5 5 3 2 2 2 3 4" xfId="38637"/>
    <cellStyle name="Обычный 5 5 3 2 2 2 4" xfId="12096"/>
    <cellStyle name="Обычный 5 5 3 2 2 2 4 2" xfId="41951"/>
    <cellStyle name="Обычный 5 5 3 2 2 2 5" xfId="22046"/>
    <cellStyle name="Обычный 5 5 3 2 2 2 5 2" xfId="51901"/>
    <cellStyle name="Обычный 5 5 3 2 2 2 6" xfId="32001"/>
    <cellStyle name="Обычный 5 5 3 2 2 3" xfId="4758"/>
    <cellStyle name="Обычный 5 5 3 2 2 3 2" xfId="14710"/>
    <cellStyle name="Обычный 5 5 3 2 2 3 2 2" xfId="44565"/>
    <cellStyle name="Обычный 5 5 3 2 2 3 3" xfId="24660"/>
    <cellStyle name="Обычный 5 5 3 2 2 3 3 2" xfId="54515"/>
    <cellStyle name="Обычный 5 5 3 2 2 3 4" xfId="34615"/>
    <cellStyle name="Обычный 5 5 3 2 2 4" xfId="8781"/>
    <cellStyle name="Обычный 5 5 3 2 2 4 2" xfId="18731"/>
    <cellStyle name="Обычный 5 5 3 2 2 4 2 2" xfId="48586"/>
    <cellStyle name="Обычный 5 5 3 2 2 4 3" xfId="28681"/>
    <cellStyle name="Обычный 5 5 3 2 2 4 3 2" xfId="58536"/>
    <cellStyle name="Обычный 5 5 3 2 2 4 4" xfId="38636"/>
    <cellStyle name="Обычный 5 5 3 2 2 5" xfId="12095"/>
    <cellStyle name="Обычный 5 5 3 2 2 5 2" xfId="41950"/>
    <cellStyle name="Обычный 5 5 3 2 2 6" xfId="22045"/>
    <cellStyle name="Обычный 5 5 3 2 2 6 2" xfId="51900"/>
    <cellStyle name="Обычный 5 5 3 2 2 7" xfId="32000"/>
    <cellStyle name="Обычный 5 5 3 2 3" xfId="2141"/>
    <cellStyle name="Обычный 5 5 3 2 3 2" xfId="6074"/>
    <cellStyle name="Обычный 5 5 3 2 3 2 2" xfId="16026"/>
    <cellStyle name="Обычный 5 5 3 2 3 2 2 2" xfId="45881"/>
    <cellStyle name="Обычный 5 5 3 2 3 2 3" xfId="25976"/>
    <cellStyle name="Обычный 5 5 3 2 3 2 3 2" xfId="55831"/>
    <cellStyle name="Обычный 5 5 3 2 3 2 4" xfId="35931"/>
    <cellStyle name="Обычный 5 5 3 2 3 3" xfId="8783"/>
    <cellStyle name="Обычный 5 5 3 2 3 3 2" xfId="18733"/>
    <cellStyle name="Обычный 5 5 3 2 3 3 2 2" xfId="48588"/>
    <cellStyle name="Обычный 5 5 3 2 3 3 3" xfId="28683"/>
    <cellStyle name="Обычный 5 5 3 2 3 3 3 2" xfId="58538"/>
    <cellStyle name="Обычный 5 5 3 2 3 3 4" xfId="38638"/>
    <cellStyle name="Обычный 5 5 3 2 3 4" xfId="12097"/>
    <cellStyle name="Обычный 5 5 3 2 3 4 2" xfId="41952"/>
    <cellStyle name="Обычный 5 5 3 2 3 5" xfId="22047"/>
    <cellStyle name="Обычный 5 5 3 2 3 5 2" xfId="51902"/>
    <cellStyle name="Обычный 5 5 3 2 3 6" xfId="32002"/>
    <cellStyle name="Обычный 5 5 3 2 4" xfId="3935"/>
    <cellStyle name="Обычный 5 5 3 2 4 2" xfId="13887"/>
    <cellStyle name="Обычный 5 5 3 2 4 2 2" xfId="43742"/>
    <cellStyle name="Обычный 5 5 3 2 4 3" xfId="23837"/>
    <cellStyle name="Обычный 5 5 3 2 4 3 2" xfId="53692"/>
    <cellStyle name="Обычный 5 5 3 2 4 4" xfId="33792"/>
    <cellStyle name="Обычный 5 5 3 2 5" xfId="8780"/>
    <cellStyle name="Обычный 5 5 3 2 5 2" xfId="18730"/>
    <cellStyle name="Обычный 5 5 3 2 5 2 2" xfId="48585"/>
    <cellStyle name="Обычный 5 5 3 2 5 3" xfId="28680"/>
    <cellStyle name="Обычный 5 5 3 2 5 3 2" xfId="58535"/>
    <cellStyle name="Обычный 5 5 3 2 5 4" xfId="38635"/>
    <cellStyle name="Обычный 5 5 3 2 6" xfId="12094"/>
    <cellStyle name="Обычный 5 5 3 2 6 2" xfId="41949"/>
    <cellStyle name="Обычный 5 5 3 2 7" xfId="22044"/>
    <cellStyle name="Обычный 5 5 3 2 7 2" xfId="51899"/>
    <cellStyle name="Обычный 5 5 3 2 8" xfId="31999"/>
    <cellStyle name="Обычный 5 5 3 3" xfId="2142"/>
    <cellStyle name="Обычный 5 5 3 3 2" xfId="2143"/>
    <cellStyle name="Обычный 5 5 3 3 2 2" xfId="6075"/>
    <cellStyle name="Обычный 5 5 3 3 2 2 2" xfId="16027"/>
    <cellStyle name="Обычный 5 5 3 3 2 2 2 2" xfId="45882"/>
    <cellStyle name="Обычный 5 5 3 3 2 2 3" xfId="25977"/>
    <cellStyle name="Обычный 5 5 3 3 2 2 3 2" xfId="55832"/>
    <cellStyle name="Обычный 5 5 3 3 2 2 4" xfId="35932"/>
    <cellStyle name="Обычный 5 5 3 3 2 3" xfId="8785"/>
    <cellStyle name="Обычный 5 5 3 3 2 3 2" xfId="18735"/>
    <cellStyle name="Обычный 5 5 3 3 2 3 2 2" xfId="48590"/>
    <cellStyle name="Обычный 5 5 3 3 2 3 3" xfId="28685"/>
    <cellStyle name="Обычный 5 5 3 3 2 3 3 2" xfId="58540"/>
    <cellStyle name="Обычный 5 5 3 3 2 3 4" xfId="38640"/>
    <cellStyle name="Обычный 5 5 3 3 2 4" xfId="12099"/>
    <cellStyle name="Обычный 5 5 3 3 2 4 2" xfId="41954"/>
    <cellStyle name="Обычный 5 5 3 3 2 5" xfId="22049"/>
    <cellStyle name="Обычный 5 5 3 3 2 5 2" xfId="51904"/>
    <cellStyle name="Обычный 5 5 3 3 2 6" xfId="32004"/>
    <cellStyle name="Обычный 5 5 3 3 3" xfId="4528"/>
    <cellStyle name="Обычный 5 5 3 3 3 2" xfId="14480"/>
    <cellStyle name="Обычный 5 5 3 3 3 2 2" xfId="44335"/>
    <cellStyle name="Обычный 5 5 3 3 3 3" xfId="24430"/>
    <cellStyle name="Обычный 5 5 3 3 3 3 2" xfId="54285"/>
    <cellStyle name="Обычный 5 5 3 3 3 4" xfId="34385"/>
    <cellStyle name="Обычный 5 5 3 3 4" xfId="8784"/>
    <cellStyle name="Обычный 5 5 3 3 4 2" xfId="18734"/>
    <cellStyle name="Обычный 5 5 3 3 4 2 2" xfId="48589"/>
    <cellStyle name="Обычный 5 5 3 3 4 3" xfId="28684"/>
    <cellStyle name="Обычный 5 5 3 3 4 3 2" xfId="58539"/>
    <cellStyle name="Обычный 5 5 3 3 4 4" xfId="38639"/>
    <cellStyle name="Обычный 5 5 3 3 5" xfId="12098"/>
    <cellStyle name="Обычный 5 5 3 3 5 2" xfId="41953"/>
    <cellStyle name="Обычный 5 5 3 3 6" xfId="22048"/>
    <cellStyle name="Обычный 5 5 3 3 6 2" xfId="51903"/>
    <cellStyle name="Обычный 5 5 3 3 7" xfId="32003"/>
    <cellStyle name="Обычный 5 5 3 4" xfId="2144"/>
    <cellStyle name="Обычный 5 5 3 4 2" xfId="6076"/>
    <cellStyle name="Обычный 5 5 3 4 2 2" xfId="16028"/>
    <cellStyle name="Обычный 5 5 3 4 2 2 2" xfId="45883"/>
    <cellStyle name="Обычный 5 5 3 4 2 3" xfId="25978"/>
    <cellStyle name="Обычный 5 5 3 4 2 3 2" xfId="55833"/>
    <cellStyle name="Обычный 5 5 3 4 2 4" xfId="35933"/>
    <cellStyle name="Обычный 5 5 3 4 3" xfId="8786"/>
    <cellStyle name="Обычный 5 5 3 4 3 2" xfId="18736"/>
    <cellStyle name="Обычный 5 5 3 4 3 2 2" xfId="48591"/>
    <cellStyle name="Обычный 5 5 3 4 3 3" xfId="28686"/>
    <cellStyle name="Обычный 5 5 3 4 3 3 2" xfId="58541"/>
    <cellStyle name="Обычный 5 5 3 4 3 4" xfId="38641"/>
    <cellStyle name="Обычный 5 5 3 4 4" xfId="12100"/>
    <cellStyle name="Обычный 5 5 3 4 4 2" xfId="41955"/>
    <cellStyle name="Обычный 5 5 3 4 5" xfId="22050"/>
    <cellStyle name="Обычный 5 5 3 4 5 2" xfId="51905"/>
    <cellStyle name="Обычный 5 5 3 4 6" xfId="32005"/>
    <cellStyle name="Обычный 5 5 3 5" xfId="3705"/>
    <cellStyle name="Обычный 5 5 3 5 2" xfId="13657"/>
    <cellStyle name="Обычный 5 5 3 5 2 2" xfId="43512"/>
    <cellStyle name="Обычный 5 5 3 5 3" xfId="23607"/>
    <cellStyle name="Обычный 5 5 3 5 3 2" xfId="53462"/>
    <cellStyle name="Обычный 5 5 3 5 4" xfId="33562"/>
    <cellStyle name="Обычный 5 5 3 6" xfId="8779"/>
    <cellStyle name="Обычный 5 5 3 6 2" xfId="18729"/>
    <cellStyle name="Обычный 5 5 3 6 2 2" xfId="48584"/>
    <cellStyle name="Обычный 5 5 3 6 3" xfId="28679"/>
    <cellStyle name="Обычный 5 5 3 6 3 2" xfId="58534"/>
    <cellStyle name="Обычный 5 5 3 6 4" xfId="38634"/>
    <cellStyle name="Обычный 5 5 3 7" xfId="12093"/>
    <cellStyle name="Обычный 5 5 3 7 2" xfId="41948"/>
    <cellStyle name="Обычный 5 5 3 8" xfId="22043"/>
    <cellStyle name="Обычный 5 5 3 8 2" xfId="51898"/>
    <cellStyle name="Обычный 5 5 3 9" xfId="31998"/>
    <cellStyle name="Обычный 5 5 4" xfId="2145"/>
    <cellStyle name="Обычный 5 5 4 2" xfId="2146"/>
    <cellStyle name="Обычный 5 5 4 2 2" xfId="2147"/>
    <cellStyle name="Обычный 5 5 4 2 2 2" xfId="6077"/>
    <cellStyle name="Обычный 5 5 4 2 2 2 2" xfId="16029"/>
    <cellStyle name="Обычный 5 5 4 2 2 2 2 2" xfId="45884"/>
    <cellStyle name="Обычный 5 5 4 2 2 2 3" xfId="25979"/>
    <cellStyle name="Обычный 5 5 4 2 2 2 3 2" xfId="55834"/>
    <cellStyle name="Обычный 5 5 4 2 2 2 4" xfId="35934"/>
    <cellStyle name="Обычный 5 5 4 2 2 3" xfId="8789"/>
    <cellStyle name="Обычный 5 5 4 2 2 3 2" xfId="18739"/>
    <cellStyle name="Обычный 5 5 4 2 2 3 2 2" xfId="48594"/>
    <cellStyle name="Обычный 5 5 4 2 2 3 3" xfId="28689"/>
    <cellStyle name="Обычный 5 5 4 2 2 3 3 2" xfId="58544"/>
    <cellStyle name="Обычный 5 5 4 2 2 3 4" xfId="38644"/>
    <cellStyle name="Обычный 5 5 4 2 2 4" xfId="12103"/>
    <cellStyle name="Обычный 5 5 4 2 2 4 2" xfId="41958"/>
    <cellStyle name="Обычный 5 5 4 2 2 5" xfId="22053"/>
    <cellStyle name="Обычный 5 5 4 2 2 5 2" xfId="51908"/>
    <cellStyle name="Обычный 5 5 4 2 2 6" xfId="32008"/>
    <cellStyle name="Обычный 5 5 4 2 3" xfId="4756"/>
    <cellStyle name="Обычный 5 5 4 2 3 2" xfId="14708"/>
    <cellStyle name="Обычный 5 5 4 2 3 2 2" xfId="44563"/>
    <cellStyle name="Обычный 5 5 4 2 3 3" xfId="24658"/>
    <cellStyle name="Обычный 5 5 4 2 3 3 2" xfId="54513"/>
    <cellStyle name="Обычный 5 5 4 2 3 4" xfId="34613"/>
    <cellStyle name="Обычный 5 5 4 2 4" xfId="8788"/>
    <cellStyle name="Обычный 5 5 4 2 4 2" xfId="18738"/>
    <cellStyle name="Обычный 5 5 4 2 4 2 2" xfId="48593"/>
    <cellStyle name="Обычный 5 5 4 2 4 3" xfId="28688"/>
    <cellStyle name="Обычный 5 5 4 2 4 3 2" xfId="58543"/>
    <cellStyle name="Обычный 5 5 4 2 4 4" xfId="38643"/>
    <cellStyle name="Обычный 5 5 4 2 5" xfId="12102"/>
    <cellStyle name="Обычный 5 5 4 2 5 2" xfId="41957"/>
    <cellStyle name="Обычный 5 5 4 2 6" xfId="22052"/>
    <cellStyle name="Обычный 5 5 4 2 6 2" xfId="51907"/>
    <cellStyle name="Обычный 5 5 4 2 7" xfId="32007"/>
    <cellStyle name="Обычный 5 5 4 3" xfId="2148"/>
    <cellStyle name="Обычный 5 5 4 3 2" xfId="6078"/>
    <cellStyle name="Обычный 5 5 4 3 2 2" xfId="16030"/>
    <cellStyle name="Обычный 5 5 4 3 2 2 2" xfId="45885"/>
    <cellStyle name="Обычный 5 5 4 3 2 3" xfId="25980"/>
    <cellStyle name="Обычный 5 5 4 3 2 3 2" xfId="55835"/>
    <cellStyle name="Обычный 5 5 4 3 2 4" xfId="35935"/>
    <cellStyle name="Обычный 5 5 4 3 3" xfId="8790"/>
    <cellStyle name="Обычный 5 5 4 3 3 2" xfId="18740"/>
    <cellStyle name="Обычный 5 5 4 3 3 2 2" xfId="48595"/>
    <cellStyle name="Обычный 5 5 4 3 3 3" xfId="28690"/>
    <cellStyle name="Обычный 5 5 4 3 3 3 2" xfId="58545"/>
    <cellStyle name="Обычный 5 5 4 3 3 4" xfId="38645"/>
    <cellStyle name="Обычный 5 5 4 3 4" xfId="12104"/>
    <cellStyle name="Обычный 5 5 4 3 4 2" xfId="41959"/>
    <cellStyle name="Обычный 5 5 4 3 5" xfId="22054"/>
    <cellStyle name="Обычный 5 5 4 3 5 2" xfId="51909"/>
    <cellStyle name="Обычный 5 5 4 3 6" xfId="32009"/>
    <cellStyle name="Обычный 5 5 4 4" xfId="3933"/>
    <cellStyle name="Обычный 5 5 4 4 2" xfId="13885"/>
    <cellStyle name="Обычный 5 5 4 4 2 2" xfId="43740"/>
    <cellStyle name="Обычный 5 5 4 4 3" xfId="23835"/>
    <cellStyle name="Обычный 5 5 4 4 3 2" xfId="53690"/>
    <cellStyle name="Обычный 5 5 4 4 4" xfId="33790"/>
    <cellStyle name="Обычный 5 5 4 5" xfId="8787"/>
    <cellStyle name="Обычный 5 5 4 5 2" xfId="18737"/>
    <cellStyle name="Обычный 5 5 4 5 2 2" xfId="48592"/>
    <cellStyle name="Обычный 5 5 4 5 3" xfId="28687"/>
    <cellStyle name="Обычный 5 5 4 5 3 2" xfId="58542"/>
    <cellStyle name="Обычный 5 5 4 5 4" xfId="38642"/>
    <cellStyle name="Обычный 5 5 4 6" xfId="12101"/>
    <cellStyle name="Обычный 5 5 4 6 2" xfId="41956"/>
    <cellStyle name="Обычный 5 5 4 7" xfId="22051"/>
    <cellStyle name="Обычный 5 5 4 7 2" xfId="51906"/>
    <cellStyle name="Обычный 5 5 4 8" xfId="32006"/>
    <cellStyle name="Обычный 5 5 5" xfId="2149"/>
    <cellStyle name="Обычный 5 5 5 2" xfId="2150"/>
    <cellStyle name="Обычный 5 5 5 2 2" xfId="2151"/>
    <cellStyle name="Обычный 5 5 5 2 2 2" xfId="6079"/>
    <cellStyle name="Обычный 5 5 5 2 2 2 2" xfId="16031"/>
    <cellStyle name="Обычный 5 5 5 2 2 2 2 2" xfId="45886"/>
    <cellStyle name="Обычный 5 5 5 2 2 2 3" xfId="25981"/>
    <cellStyle name="Обычный 5 5 5 2 2 2 3 2" xfId="55836"/>
    <cellStyle name="Обычный 5 5 5 2 2 2 4" xfId="35936"/>
    <cellStyle name="Обычный 5 5 5 2 2 3" xfId="8793"/>
    <cellStyle name="Обычный 5 5 5 2 2 3 2" xfId="18743"/>
    <cellStyle name="Обычный 5 5 5 2 2 3 2 2" xfId="48598"/>
    <cellStyle name="Обычный 5 5 5 2 2 3 3" xfId="28693"/>
    <cellStyle name="Обычный 5 5 5 2 2 3 3 2" xfId="58548"/>
    <cellStyle name="Обычный 5 5 5 2 2 3 4" xfId="38648"/>
    <cellStyle name="Обычный 5 5 5 2 2 4" xfId="12107"/>
    <cellStyle name="Обычный 5 5 5 2 2 4 2" xfId="41962"/>
    <cellStyle name="Обычный 5 5 5 2 2 5" xfId="22057"/>
    <cellStyle name="Обычный 5 5 5 2 2 5 2" xfId="51912"/>
    <cellStyle name="Обычный 5 5 5 2 2 6" xfId="32012"/>
    <cellStyle name="Обычный 5 5 5 2 3" xfId="4937"/>
    <cellStyle name="Обычный 5 5 5 2 3 2" xfId="14889"/>
    <cellStyle name="Обычный 5 5 5 2 3 2 2" xfId="44744"/>
    <cellStyle name="Обычный 5 5 5 2 3 3" xfId="24839"/>
    <cellStyle name="Обычный 5 5 5 2 3 3 2" xfId="54694"/>
    <cellStyle name="Обычный 5 5 5 2 3 4" xfId="34794"/>
    <cellStyle name="Обычный 5 5 5 2 4" xfId="8792"/>
    <cellStyle name="Обычный 5 5 5 2 4 2" xfId="18742"/>
    <cellStyle name="Обычный 5 5 5 2 4 2 2" xfId="48597"/>
    <cellStyle name="Обычный 5 5 5 2 4 3" xfId="28692"/>
    <cellStyle name="Обычный 5 5 5 2 4 3 2" xfId="58547"/>
    <cellStyle name="Обычный 5 5 5 2 4 4" xfId="38647"/>
    <cellStyle name="Обычный 5 5 5 2 5" xfId="12106"/>
    <cellStyle name="Обычный 5 5 5 2 5 2" xfId="41961"/>
    <cellStyle name="Обычный 5 5 5 2 6" xfId="22056"/>
    <cellStyle name="Обычный 5 5 5 2 6 2" xfId="51911"/>
    <cellStyle name="Обычный 5 5 5 2 7" xfId="32011"/>
    <cellStyle name="Обычный 5 5 5 3" xfId="2152"/>
    <cellStyle name="Обычный 5 5 5 3 2" xfId="6080"/>
    <cellStyle name="Обычный 5 5 5 3 2 2" xfId="16032"/>
    <cellStyle name="Обычный 5 5 5 3 2 2 2" xfId="45887"/>
    <cellStyle name="Обычный 5 5 5 3 2 3" xfId="25982"/>
    <cellStyle name="Обычный 5 5 5 3 2 3 2" xfId="55837"/>
    <cellStyle name="Обычный 5 5 5 3 2 4" xfId="35937"/>
    <cellStyle name="Обычный 5 5 5 3 3" xfId="8794"/>
    <cellStyle name="Обычный 5 5 5 3 3 2" xfId="18744"/>
    <cellStyle name="Обычный 5 5 5 3 3 2 2" xfId="48599"/>
    <cellStyle name="Обычный 5 5 5 3 3 3" xfId="28694"/>
    <cellStyle name="Обычный 5 5 5 3 3 3 2" xfId="58549"/>
    <cellStyle name="Обычный 5 5 5 3 3 4" xfId="38649"/>
    <cellStyle name="Обычный 5 5 5 3 4" xfId="12108"/>
    <cellStyle name="Обычный 5 5 5 3 4 2" xfId="41963"/>
    <cellStyle name="Обычный 5 5 5 3 5" xfId="22058"/>
    <cellStyle name="Обычный 5 5 5 3 5 2" xfId="51913"/>
    <cellStyle name="Обычный 5 5 5 3 6" xfId="32013"/>
    <cellStyle name="Обычный 5 5 5 4" xfId="4114"/>
    <cellStyle name="Обычный 5 5 5 4 2" xfId="14066"/>
    <cellStyle name="Обычный 5 5 5 4 2 2" xfId="43921"/>
    <cellStyle name="Обычный 5 5 5 4 3" xfId="24016"/>
    <cellStyle name="Обычный 5 5 5 4 3 2" xfId="53871"/>
    <cellStyle name="Обычный 5 5 5 4 4" xfId="33971"/>
    <cellStyle name="Обычный 5 5 5 5" xfId="8791"/>
    <cellStyle name="Обычный 5 5 5 5 2" xfId="18741"/>
    <cellStyle name="Обычный 5 5 5 5 2 2" xfId="48596"/>
    <cellStyle name="Обычный 5 5 5 5 3" xfId="28691"/>
    <cellStyle name="Обычный 5 5 5 5 3 2" xfId="58546"/>
    <cellStyle name="Обычный 5 5 5 5 4" xfId="38646"/>
    <cellStyle name="Обычный 5 5 5 6" xfId="12105"/>
    <cellStyle name="Обычный 5 5 5 6 2" xfId="41960"/>
    <cellStyle name="Обычный 5 5 5 7" xfId="22055"/>
    <cellStyle name="Обычный 5 5 5 7 2" xfId="51910"/>
    <cellStyle name="Обычный 5 5 5 8" xfId="32010"/>
    <cellStyle name="Обычный 5 5 6" xfId="2153"/>
    <cellStyle name="Обычный 5 5 6 2" xfId="2154"/>
    <cellStyle name="Обычный 5 5 6 2 2" xfId="2155"/>
    <cellStyle name="Обычный 5 5 6 2 2 2" xfId="6081"/>
    <cellStyle name="Обычный 5 5 6 2 2 2 2" xfId="16033"/>
    <cellStyle name="Обычный 5 5 6 2 2 2 2 2" xfId="45888"/>
    <cellStyle name="Обычный 5 5 6 2 2 2 3" xfId="25983"/>
    <cellStyle name="Обычный 5 5 6 2 2 2 3 2" xfId="55838"/>
    <cellStyle name="Обычный 5 5 6 2 2 2 4" xfId="35938"/>
    <cellStyle name="Обычный 5 5 6 2 2 3" xfId="8797"/>
    <cellStyle name="Обычный 5 5 6 2 2 3 2" xfId="18747"/>
    <cellStyle name="Обычный 5 5 6 2 2 3 2 2" xfId="48602"/>
    <cellStyle name="Обычный 5 5 6 2 2 3 3" xfId="28697"/>
    <cellStyle name="Обычный 5 5 6 2 2 3 3 2" xfId="58552"/>
    <cellStyle name="Обычный 5 5 6 2 2 3 4" xfId="38652"/>
    <cellStyle name="Обычный 5 5 6 2 2 4" xfId="12111"/>
    <cellStyle name="Обычный 5 5 6 2 2 4 2" xfId="41966"/>
    <cellStyle name="Обычный 5 5 6 2 2 5" xfId="22061"/>
    <cellStyle name="Обычный 5 5 6 2 2 5 2" xfId="51916"/>
    <cellStyle name="Обычный 5 5 6 2 2 6" xfId="32016"/>
    <cellStyle name="Обычный 5 5 6 2 3" xfId="5024"/>
    <cellStyle name="Обычный 5 5 6 2 3 2" xfId="14976"/>
    <cellStyle name="Обычный 5 5 6 2 3 2 2" xfId="44831"/>
    <cellStyle name="Обычный 5 5 6 2 3 3" xfId="24926"/>
    <cellStyle name="Обычный 5 5 6 2 3 3 2" xfId="54781"/>
    <cellStyle name="Обычный 5 5 6 2 3 4" xfId="34881"/>
    <cellStyle name="Обычный 5 5 6 2 4" xfId="8796"/>
    <cellStyle name="Обычный 5 5 6 2 4 2" xfId="18746"/>
    <cellStyle name="Обычный 5 5 6 2 4 2 2" xfId="48601"/>
    <cellStyle name="Обычный 5 5 6 2 4 3" xfId="28696"/>
    <cellStyle name="Обычный 5 5 6 2 4 3 2" xfId="58551"/>
    <cellStyle name="Обычный 5 5 6 2 4 4" xfId="38651"/>
    <cellStyle name="Обычный 5 5 6 2 5" xfId="12110"/>
    <cellStyle name="Обычный 5 5 6 2 5 2" xfId="41965"/>
    <cellStyle name="Обычный 5 5 6 2 6" xfId="22060"/>
    <cellStyle name="Обычный 5 5 6 2 6 2" xfId="51915"/>
    <cellStyle name="Обычный 5 5 6 2 7" xfId="32015"/>
    <cellStyle name="Обычный 5 5 6 3" xfId="2156"/>
    <cellStyle name="Обычный 5 5 6 3 2" xfId="6082"/>
    <cellStyle name="Обычный 5 5 6 3 2 2" xfId="16034"/>
    <cellStyle name="Обычный 5 5 6 3 2 2 2" xfId="45889"/>
    <cellStyle name="Обычный 5 5 6 3 2 3" xfId="25984"/>
    <cellStyle name="Обычный 5 5 6 3 2 3 2" xfId="55839"/>
    <cellStyle name="Обычный 5 5 6 3 2 4" xfId="35939"/>
    <cellStyle name="Обычный 5 5 6 3 3" xfId="8798"/>
    <cellStyle name="Обычный 5 5 6 3 3 2" xfId="18748"/>
    <cellStyle name="Обычный 5 5 6 3 3 2 2" xfId="48603"/>
    <cellStyle name="Обычный 5 5 6 3 3 3" xfId="28698"/>
    <cellStyle name="Обычный 5 5 6 3 3 3 2" xfId="58553"/>
    <cellStyle name="Обычный 5 5 6 3 3 4" xfId="38653"/>
    <cellStyle name="Обычный 5 5 6 3 4" xfId="12112"/>
    <cellStyle name="Обычный 5 5 6 3 4 2" xfId="41967"/>
    <cellStyle name="Обычный 5 5 6 3 5" xfId="22062"/>
    <cellStyle name="Обычный 5 5 6 3 5 2" xfId="51917"/>
    <cellStyle name="Обычный 5 5 6 3 6" xfId="32017"/>
    <cellStyle name="Обычный 5 5 6 4" xfId="4201"/>
    <cellStyle name="Обычный 5 5 6 4 2" xfId="14153"/>
    <cellStyle name="Обычный 5 5 6 4 2 2" xfId="44008"/>
    <cellStyle name="Обычный 5 5 6 4 3" xfId="24103"/>
    <cellStyle name="Обычный 5 5 6 4 3 2" xfId="53958"/>
    <cellStyle name="Обычный 5 5 6 4 4" xfId="34058"/>
    <cellStyle name="Обычный 5 5 6 5" xfId="8795"/>
    <cellStyle name="Обычный 5 5 6 5 2" xfId="18745"/>
    <cellStyle name="Обычный 5 5 6 5 2 2" xfId="48600"/>
    <cellStyle name="Обычный 5 5 6 5 3" xfId="28695"/>
    <cellStyle name="Обычный 5 5 6 5 3 2" xfId="58550"/>
    <cellStyle name="Обычный 5 5 6 5 4" xfId="38650"/>
    <cellStyle name="Обычный 5 5 6 6" xfId="12109"/>
    <cellStyle name="Обычный 5 5 6 6 2" xfId="41964"/>
    <cellStyle name="Обычный 5 5 6 7" xfId="22059"/>
    <cellStyle name="Обычный 5 5 6 7 2" xfId="51914"/>
    <cellStyle name="Обычный 5 5 6 8" xfId="32014"/>
    <cellStyle name="Обычный 5 5 7" xfId="2157"/>
    <cellStyle name="Обычный 5 5 7 2" xfId="2158"/>
    <cellStyle name="Обычный 5 5 7 2 2" xfId="6083"/>
    <cellStyle name="Обычный 5 5 7 2 2 2" xfId="16035"/>
    <cellStyle name="Обычный 5 5 7 2 2 2 2" xfId="45890"/>
    <cellStyle name="Обычный 5 5 7 2 2 3" xfId="25985"/>
    <cellStyle name="Обычный 5 5 7 2 2 3 2" xfId="55840"/>
    <cellStyle name="Обычный 5 5 7 2 2 4" xfId="35940"/>
    <cellStyle name="Обычный 5 5 7 2 3" xfId="8800"/>
    <cellStyle name="Обычный 5 5 7 2 3 2" xfId="18750"/>
    <cellStyle name="Обычный 5 5 7 2 3 2 2" xfId="48605"/>
    <cellStyle name="Обычный 5 5 7 2 3 3" xfId="28700"/>
    <cellStyle name="Обычный 5 5 7 2 3 3 2" xfId="58555"/>
    <cellStyle name="Обычный 5 5 7 2 3 4" xfId="38655"/>
    <cellStyle name="Обычный 5 5 7 2 4" xfId="12114"/>
    <cellStyle name="Обычный 5 5 7 2 4 2" xfId="41969"/>
    <cellStyle name="Обычный 5 5 7 2 5" xfId="22064"/>
    <cellStyle name="Обычный 5 5 7 2 5 2" xfId="51919"/>
    <cellStyle name="Обычный 5 5 7 2 6" xfId="32019"/>
    <cellStyle name="Обычный 5 5 7 3" xfId="4312"/>
    <cellStyle name="Обычный 5 5 7 3 2" xfId="14264"/>
    <cellStyle name="Обычный 5 5 7 3 2 2" xfId="44119"/>
    <cellStyle name="Обычный 5 5 7 3 3" xfId="24214"/>
    <cellStyle name="Обычный 5 5 7 3 3 2" xfId="54069"/>
    <cellStyle name="Обычный 5 5 7 3 4" xfId="34169"/>
    <cellStyle name="Обычный 5 5 7 4" xfId="8799"/>
    <cellStyle name="Обычный 5 5 7 4 2" xfId="18749"/>
    <cellStyle name="Обычный 5 5 7 4 2 2" xfId="48604"/>
    <cellStyle name="Обычный 5 5 7 4 3" xfId="28699"/>
    <cellStyle name="Обычный 5 5 7 4 3 2" xfId="58554"/>
    <cellStyle name="Обычный 5 5 7 4 4" xfId="38654"/>
    <cellStyle name="Обычный 5 5 7 5" xfId="12113"/>
    <cellStyle name="Обычный 5 5 7 5 2" xfId="41968"/>
    <cellStyle name="Обычный 5 5 7 6" xfId="22063"/>
    <cellStyle name="Обычный 5 5 7 6 2" xfId="51918"/>
    <cellStyle name="Обычный 5 5 7 7" xfId="32018"/>
    <cellStyle name="Обычный 5 5 8" xfId="2159"/>
    <cellStyle name="Обычный 5 5 8 2" xfId="6084"/>
    <cellStyle name="Обычный 5 5 8 2 2" xfId="16036"/>
    <cellStyle name="Обычный 5 5 8 2 2 2" xfId="45891"/>
    <cellStyle name="Обычный 5 5 8 2 3" xfId="25986"/>
    <cellStyle name="Обычный 5 5 8 2 3 2" xfId="55841"/>
    <cellStyle name="Обычный 5 5 8 2 4" xfId="35941"/>
    <cellStyle name="Обычный 5 5 8 3" xfId="8801"/>
    <cellStyle name="Обычный 5 5 8 3 2" xfId="18751"/>
    <cellStyle name="Обычный 5 5 8 3 2 2" xfId="48606"/>
    <cellStyle name="Обычный 5 5 8 3 3" xfId="28701"/>
    <cellStyle name="Обычный 5 5 8 3 3 2" xfId="58556"/>
    <cellStyle name="Обычный 5 5 8 3 4" xfId="38656"/>
    <cellStyle name="Обычный 5 5 8 4" xfId="12115"/>
    <cellStyle name="Обычный 5 5 8 4 2" xfId="41970"/>
    <cellStyle name="Обычный 5 5 8 5" xfId="22065"/>
    <cellStyle name="Обычный 5 5 8 5 2" xfId="51920"/>
    <cellStyle name="Обычный 5 5 8 6" xfId="32020"/>
    <cellStyle name="Обычный 5 5 9" xfId="3489"/>
    <cellStyle name="Обычный 5 5 9 2" xfId="13441"/>
    <cellStyle name="Обычный 5 5 9 2 2" xfId="43296"/>
    <cellStyle name="Обычный 5 5 9 3" xfId="23391"/>
    <cellStyle name="Обычный 5 5 9 3 2" xfId="53246"/>
    <cellStyle name="Обычный 5 5 9 4" xfId="33346"/>
    <cellStyle name="Обычный 5 6" xfId="2160"/>
    <cellStyle name="Обычный 5 6 2" xfId="2161"/>
    <cellStyle name="Обычный 5 6 2 2" xfId="2162"/>
    <cellStyle name="Обычный 5 6 2 2 2" xfId="2163"/>
    <cellStyle name="Обычный 5 6 2 2 2 2" xfId="6085"/>
    <cellStyle name="Обычный 5 6 2 2 2 2 2" xfId="16037"/>
    <cellStyle name="Обычный 5 6 2 2 2 2 2 2" xfId="45892"/>
    <cellStyle name="Обычный 5 6 2 2 2 2 3" xfId="25987"/>
    <cellStyle name="Обычный 5 6 2 2 2 2 3 2" xfId="55842"/>
    <cellStyle name="Обычный 5 6 2 2 2 2 4" xfId="35942"/>
    <cellStyle name="Обычный 5 6 2 2 2 3" xfId="8805"/>
    <cellStyle name="Обычный 5 6 2 2 2 3 2" xfId="18755"/>
    <cellStyle name="Обычный 5 6 2 2 2 3 2 2" xfId="48610"/>
    <cellStyle name="Обычный 5 6 2 2 2 3 3" xfId="28705"/>
    <cellStyle name="Обычный 5 6 2 2 2 3 3 2" xfId="58560"/>
    <cellStyle name="Обычный 5 6 2 2 2 3 4" xfId="38660"/>
    <cellStyle name="Обычный 5 6 2 2 2 4" xfId="12119"/>
    <cellStyle name="Обычный 5 6 2 2 2 4 2" xfId="41974"/>
    <cellStyle name="Обычный 5 6 2 2 2 5" xfId="22069"/>
    <cellStyle name="Обычный 5 6 2 2 2 5 2" xfId="51924"/>
    <cellStyle name="Обычный 5 6 2 2 2 6" xfId="32024"/>
    <cellStyle name="Обычный 5 6 2 2 3" xfId="4759"/>
    <cellStyle name="Обычный 5 6 2 2 3 2" xfId="14711"/>
    <cellStyle name="Обычный 5 6 2 2 3 2 2" xfId="44566"/>
    <cellStyle name="Обычный 5 6 2 2 3 3" xfId="24661"/>
    <cellStyle name="Обычный 5 6 2 2 3 3 2" xfId="54516"/>
    <cellStyle name="Обычный 5 6 2 2 3 4" xfId="34616"/>
    <cellStyle name="Обычный 5 6 2 2 4" xfId="8804"/>
    <cellStyle name="Обычный 5 6 2 2 4 2" xfId="18754"/>
    <cellStyle name="Обычный 5 6 2 2 4 2 2" xfId="48609"/>
    <cellStyle name="Обычный 5 6 2 2 4 3" xfId="28704"/>
    <cellStyle name="Обычный 5 6 2 2 4 3 2" xfId="58559"/>
    <cellStyle name="Обычный 5 6 2 2 4 4" xfId="38659"/>
    <cellStyle name="Обычный 5 6 2 2 5" xfId="12118"/>
    <cellStyle name="Обычный 5 6 2 2 5 2" xfId="41973"/>
    <cellStyle name="Обычный 5 6 2 2 6" xfId="22068"/>
    <cellStyle name="Обычный 5 6 2 2 6 2" xfId="51923"/>
    <cellStyle name="Обычный 5 6 2 2 7" xfId="32023"/>
    <cellStyle name="Обычный 5 6 2 3" xfId="2164"/>
    <cellStyle name="Обычный 5 6 2 3 2" xfId="6086"/>
    <cellStyle name="Обычный 5 6 2 3 2 2" xfId="16038"/>
    <cellStyle name="Обычный 5 6 2 3 2 2 2" xfId="45893"/>
    <cellStyle name="Обычный 5 6 2 3 2 3" xfId="25988"/>
    <cellStyle name="Обычный 5 6 2 3 2 3 2" xfId="55843"/>
    <cellStyle name="Обычный 5 6 2 3 2 4" xfId="35943"/>
    <cellStyle name="Обычный 5 6 2 3 3" xfId="8806"/>
    <cellStyle name="Обычный 5 6 2 3 3 2" xfId="18756"/>
    <cellStyle name="Обычный 5 6 2 3 3 2 2" xfId="48611"/>
    <cellStyle name="Обычный 5 6 2 3 3 3" xfId="28706"/>
    <cellStyle name="Обычный 5 6 2 3 3 3 2" xfId="58561"/>
    <cellStyle name="Обычный 5 6 2 3 3 4" xfId="38661"/>
    <cellStyle name="Обычный 5 6 2 3 4" xfId="12120"/>
    <cellStyle name="Обычный 5 6 2 3 4 2" xfId="41975"/>
    <cellStyle name="Обычный 5 6 2 3 5" xfId="22070"/>
    <cellStyle name="Обычный 5 6 2 3 5 2" xfId="51925"/>
    <cellStyle name="Обычный 5 6 2 3 6" xfId="32025"/>
    <cellStyle name="Обычный 5 6 2 4" xfId="3936"/>
    <cellStyle name="Обычный 5 6 2 4 2" xfId="13888"/>
    <cellStyle name="Обычный 5 6 2 4 2 2" xfId="43743"/>
    <cellStyle name="Обычный 5 6 2 4 3" xfId="23838"/>
    <cellStyle name="Обычный 5 6 2 4 3 2" xfId="53693"/>
    <cellStyle name="Обычный 5 6 2 4 4" xfId="33793"/>
    <cellStyle name="Обычный 5 6 2 5" xfId="8803"/>
    <cellStyle name="Обычный 5 6 2 5 2" xfId="18753"/>
    <cellStyle name="Обычный 5 6 2 5 2 2" xfId="48608"/>
    <cellStyle name="Обычный 5 6 2 5 3" xfId="28703"/>
    <cellStyle name="Обычный 5 6 2 5 3 2" xfId="58558"/>
    <cellStyle name="Обычный 5 6 2 5 4" xfId="38658"/>
    <cellStyle name="Обычный 5 6 2 6" xfId="12117"/>
    <cellStyle name="Обычный 5 6 2 6 2" xfId="41972"/>
    <cellStyle name="Обычный 5 6 2 7" xfId="22067"/>
    <cellStyle name="Обычный 5 6 2 7 2" xfId="51922"/>
    <cellStyle name="Обычный 5 6 2 8" xfId="32022"/>
    <cellStyle name="Обычный 5 6 3" xfId="2165"/>
    <cellStyle name="Обычный 5 6 3 2" xfId="2166"/>
    <cellStyle name="Обычный 5 6 3 2 2" xfId="6087"/>
    <cellStyle name="Обычный 5 6 3 2 2 2" xfId="16039"/>
    <cellStyle name="Обычный 5 6 3 2 2 2 2" xfId="45894"/>
    <cellStyle name="Обычный 5 6 3 2 2 3" xfId="25989"/>
    <cellStyle name="Обычный 5 6 3 2 2 3 2" xfId="55844"/>
    <cellStyle name="Обычный 5 6 3 2 2 4" xfId="35944"/>
    <cellStyle name="Обычный 5 6 3 2 3" xfId="8808"/>
    <cellStyle name="Обычный 5 6 3 2 3 2" xfId="18758"/>
    <cellStyle name="Обычный 5 6 3 2 3 2 2" xfId="48613"/>
    <cellStyle name="Обычный 5 6 3 2 3 3" xfId="28708"/>
    <cellStyle name="Обычный 5 6 3 2 3 3 2" xfId="58563"/>
    <cellStyle name="Обычный 5 6 3 2 3 4" xfId="38663"/>
    <cellStyle name="Обычный 5 6 3 2 4" xfId="12122"/>
    <cellStyle name="Обычный 5 6 3 2 4 2" xfId="41977"/>
    <cellStyle name="Обычный 5 6 3 2 5" xfId="22072"/>
    <cellStyle name="Обычный 5 6 3 2 5 2" xfId="51927"/>
    <cellStyle name="Обычный 5 6 3 2 6" xfId="32027"/>
    <cellStyle name="Обычный 5 6 3 3" xfId="4333"/>
    <cellStyle name="Обычный 5 6 3 3 2" xfId="14285"/>
    <cellStyle name="Обычный 5 6 3 3 2 2" xfId="44140"/>
    <cellStyle name="Обычный 5 6 3 3 3" xfId="24235"/>
    <cellStyle name="Обычный 5 6 3 3 3 2" xfId="54090"/>
    <cellStyle name="Обычный 5 6 3 3 4" xfId="34190"/>
    <cellStyle name="Обычный 5 6 3 4" xfId="8807"/>
    <cellStyle name="Обычный 5 6 3 4 2" xfId="18757"/>
    <cellStyle name="Обычный 5 6 3 4 2 2" xfId="48612"/>
    <cellStyle name="Обычный 5 6 3 4 3" xfId="28707"/>
    <cellStyle name="Обычный 5 6 3 4 3 2" xfId="58562"/>
    <cellStyle name="Обычный 5 6 3 4 4" xfId="38662"/>
    <cellStyle name="Обычный 5 6 3 5" xfId="12121"/>
    <cellStyle name="Обычный 5 6 3 5 2" xfId="41976"/>
    <cellStyle name="Обычный 5 6 3 6" xfId="22071"/>
    <cellStyle name="Обычный 5 6 3 6 2" xfId="51926"/>
    <cellStyle name="Обычный 5 6 3 7" xfId="32026"/>
    <cellStyle name="Обычный 5 6 4" xfId="2167"/>
    <cellStyle name="Обычный 5 6 4 2" xfId="6088"/>
    <cellStyle name="Обычный 5 6 4 2 2" xfId="16040"/>
    <cellStyle name="Обычный 5 6 4 2 2 2" xfId="45895"/>
    <cellStyle name="Обычный 5 6 4 2 3" xfId="25990"/>
    <cellStyle name="Обычный 5 6 4 2 3 2" xfId="55845"/>
    <cellStyle name="Обычный 5 6 4 2 4" xfId="35945"/>
    <cellStyle name="Обычный 5 6 4 3" xfId="8809"/>
    <cellStyle name="Обычный 5 6 4 3 2" xfId="18759"/>
    <cellStyle name="Обычный 5 6 4 3 2 2" xfId="48614"/>
    <cellStyle name="Обычный 5 6 4 3 3" xfId="28709"/>
    <cellStyle name="Обычный 5 6 4 3 3 2" xfId="58564"/>
    <cellStyle name="Обычный 5 6 4 3 4" xfId="38664"/>
    <cellStyle name="Обычный 5 6 4 4" xfId="12123"/>
    <cellStyle name="Обычный 5 6 4 4 2" xfId="41978"/>
    <cellStyle name="Обычный 5 6 4 5" xfId="22073"/>
    <cellStyle name="Обычный 5 6 4 5 2" xfId="51928"/>
    <cellStyle name="Обычный 5 6 4 6" xfId="32028"/>
    <cellStyle name="Обычный 5 6 5" xfId="3510"/>
    <cellStyle name="Обычный 5 6 5 2" xfId="13462"/>
    <cellStyle name="Обычный 5 6 5 2 2" xfId="43317"/>
    <cellStyle name="Обычный 5 6 5 3" xfId="23412"/>
    <cellStyle name="Обычный 5 6 5 3 2" xfId="53267"/>
    <cellStyle name="Обычный 5 6 5 4" xfId="33367"/>
    <cellStyle name="Обычный 5 6 6" xfId="8802"/>
    <cellStyle name="Обычный 5 6 6 2" xfId="18752"/>
    <cellStyle name="Обычный 5 6 6 2 2" xfId="48607"/>
    <cellStyle name="Обычный 5 6 6 3" xfId="28702"/>
    <cellStyle name="Обычный 5 6 6 3 2" xfId="58557"/>
    <cellStyle name="Обычный 5 6 6 4" xfId="38657"/>
    <cellStyle name="Обычный 5 6 7" xfId="12116"/>
    <cellStyle name="Обычный 5 6 7 2" xfId="41971"/>
    <cellStyle name="Обычный 5 6 8" xfId="22066"/>
    <cellStyle name="Обычный 5 6 8 2" xfId="51921"/>
    <cellStyle name="Обычный 5 6 9" xfId="32021"/>
    <cellStyle name="Обычный 5 7" xfId="2168"/>
    <cellStyle name="Обычный 5 7 2" xfId="2169"/>
    <cellStyle name="Обычный 5 7 2 2" xfId="2170"/>
    <cellStyle name="Обычный 5 7 2 2 2" xfId="2171"/>
    <cellStyle name="Обычный 5 7 2 2 2 2" xfId="6089"/>
    <cellStyle name="Обычный 5 7 2 2 2 2 2" xfId="16041"/>
    <cellStyle name="Обычный 5 7 2 2 2 2 2 2" xfId="45896"/>
    <cellStyle name="Обычный 5 7 2 2 2 2 3" xfId="25991"/>
    <cellStyle name="Обычный 5 7 2 2 2 2 3 2" xfId="55846"/>
    <cellStyle name="Обычный 5 7 2 2 2 2 4" xfId="35946"/>
    <cellStyle name="Обычный 5 7 2 2 2 3" xfId="8813"/>
    <cellStyle name="Обычный 5 7 2 2 2 3 2" xfId="18763"/>
    <cellStyle name="Обычный 5 7 2 2 2 3 2 2" xfId="48618"/>
    <cellStyle name="Обычный 5 7 2 2 2 3 3" xfId="28713"/>
    <cellStyle name="Обычный 5 7 2 2 2 3 3 2" xfId="58568"/>
    <cellStyle name="Обычный 5 7 2 2 2 3 4" xfId="38668"/>
    <cellStyle name="Обычный 5 7 2 2 2 4" xfId="12127"/>
    <cellStyle name="Обычный 5 7 2 2 2 4 2" xfId="41982"/>
    <cellStyle name="Обычный 5 7 2 2 2 5" xfId="22077"/>
    <cellStyle name="Обычный 5 7 2 2 2 5 2" xfId="51932"/>
    <cellStyle name="Обычный 5 7 2 2 2 6" xfId="32032"/>
    <cellStyle name="Обычный 5 7 2 2 3" xfId="4760"/>
    <cellStyle name="Обычный 5 7 2 2 3 2" xfId="14712"/>
    <cellStyle name="Обычный 5 7 2 2 3 2 2" xfId="44567"/>
    <cellStyle name="Обычный 5 7 2 2 3 3" xfId="24662"/>
    <cellStyle name="Обычный 5 7 2 2 3 3 2" xfId="54517"/>
    <cellStyle name="Обычный 5 7 2 2 3 4" xfId="34617"/>
    <cellStyle name="Обычный 5 7 2 2 4" xfId="8812"/>
    <cellStyle name="Обычный 5 7 2 2 4 2" xfId="18762"/>
    <cellStyle name="Обычный 5 7 2 2 4 2 2" xfId="48617"/>
    <cellStyle name="Обычный 5 7 2 2 4 3" xfId="28712"/>
    <cellStyle name="Обычный 5 7 2 2 4 3 2" xfId="58567"/>
    <cellStyle name="Обычный 5 7 2 2 4 4" xfId="38667"/>
    <cellStyle name="Обычный 5 7 2 2 5" xfId="12126"/>
    <cellStyle name="Обычный 5 7 2 2 5 2" xfId="41981"/>
    <cellStyle name="Обычный 5 7 2 2 6" xfId="22076"/>
    <cellStyle name="Обычный 5 7 2 2 6 2" xfId="51931"/>
    <cellStyle name="Обычный 5 7 2 2 7" xfId="32031"/>
    <cellStyle name="Обычный 5 7 2 3" xfId="2172"/>
    <cellStyle name="Обычный 5 7 2 3 2" xfId="6090"/>
    <cellStyle name="Обычный 5 7 2 3 2 2" xfId="16042"/>
    <cellStyle name="Обычный 5 7 2 3 2 2 2" xfId="45897"/>
    <cellStyle name="Обычный 5 7 2 3 2 3" xfId="25992"/>
    <cellStyle name="Обычный 5 7 2 3 2 3 2" xfId="55847"/>
    <cellStyle name="Обычный 5 7 2 3 2 4" xfId="35947"/>
    <cellStyle name="Обычный 5 7 2 3 3" xfId="8814"/>
    <cellStyle name="Обычный 5 7 2 3 3 2" xfId="18764"/>
    <cellStyle name="Обычный 5 7 2 3 3 2 2" xfId="48619"/>
    <cellStyle name="Обычный 5 7 2 3 3 3" xfId="28714"/>
    <cellStyle name="Обычный 5 7 2 3 3 3 2" xfId="58569"/>
    <cellStyle name="Обычный 5 7 2 3 3 4" xfId="38669"/>
    <cellStyle name="Обычный 5 7 2 3 4" xfId="12128"/>
    <cellStyle name="Обычный 5 7 2 3 4 2" xfId="41983"/>
    <cellStyle name="Обычный 5 7 2 3 5" xfId="22078"/>
    <cellStyle name="Обычный 5 7 2 3 5 2" xfId="51933"/>
    <cellStyle name="Обычный 5 7 2 3 6" xfId="32033"/>
    <cellStyle name="Обычный 5 7 2 4" xfId="3937"/>
    <cellStyle name="Обычный 5 7 2 4 2" xfId="13889"/>
    <cellStyle name="Обычный 5 7 2 4 2 2" xfId="43744"/>
    <cellStyle name="Обычный 5 7 2 4 3" xfId="23839"/>
    <cellStyle name="Обычный 5 7 2 4 3 2" xfId="53694"/>
    <cellStyle name="Обычный 5 7 2 4 4" xfId="33794"/>
    <cellStyle name="Обычный 5 7 2 5" xfId="8811"/>
    <cellStyle name="Обычный 5 7 2 5 2" xfId="18761"/>
    <cellStyle name="Обычный 5 7 2 5 2 2" xfId="48616"/>
    <cellStyle name="Обычный 5 7 2 5 3" xfId="28711"/>
    <cellStyle name="Обычный 5 7 2 5 3 2" xfId="58566"/>
    <cellStyle name="Обычный 5 7 2 5 4" xfId="38666"/>
    <cellStyle name="Обычный 5 7 2 6" xfId="12125"/>
    <cellStyle name="Обычный 5 7 2 6 2" xfId="41980"/>
    <cellStyle name="Обычный 5 7 2 7" xfId="22075"/>
    <cellStyle name="Обычный 5 7 2 7 2" xfId="51930"/>
    <cellStyle name="Обычный 5 7 2 8" xfId="32030"/>
    <cellStyle name="Обычный 5 7 3" xfId="2173"/>
    <cellStyle name="Обычный 5 7 3 2" xfId="2174"/>
    <cellStyle name="Обычный 5 7 3 2 2" xfId="6091"/>
    <cellStyle name="Обычный 5 7 3 2 2 2" xfId="16043"/>
    <cellStyle name="Обычный 5 7 3 2 2 2 2" xfId="45898"/>
    <cellStyle name="Обычный 5 7 3 2 2 3" xfId="25993"/>
    <cellStyle name="Обычный 5 7 3 2 2 3 2" xfId="55848"/>
    <cellStyle name="Обычный 5 7 3 2 2 4" xfId="35948"/>
    <cellStyle name="Обычный 5 7 3 2 3" xfId="8816"/>
    <cellStyle name="Обычный 5 7 3 2 3 2" xfId="18766"/>
    <cellStyle name="Обычный 5 7 3 2 3 2 2" xfId="48621"/>
    <cellStyle name="Обычный 5 7 3 2 3 3" xfId="28716"/>
    <cellStyle name="Обычный 5 7 3 2 3 3 2" xfId="58571"/>
    <cellStyle name="Обычный 5 7 3 2 3 4" xfId="38671"/>
    <cellStyle name="Обычный 5 7 3 2 4" xfId="12130"/>
    <cellStyle name="Обычный 5 7 3 2 4 2" xfId="41985"/>
    <cellStyle name="Обычный 5 7 3 2 5" xfId="22080"/>
    <cellStyle name="Обычный 5 7 3 2 5 2" xfId="51935"/>
    <cellStyle name="Обычный 5 7 3 2 6" xfId="32035"/>
    <cellStyle name="Обычный 5 7 3 3" xfId="4345"/>
    <cellStyle name="Обычный 5 7 3 3 2" xfId="14297"/>
    <cellStyle name="Обычный 5 7 3 3 2 2" xfId="44152"/>
    <cellStyle name="Обычный 5 7 3 3 3" xfId="24247"/>
    <cellStyle name="Обычный 5 7 3 3 3 2" xfId="54102"/>
    <cellStyle name="Обычный 5 7 3 3 4" xfId="34202"/>
    <cellStyle name="Обычный 5 7 3 4" xfId="8815"/>
    <cellStyle name="Обычный 5 7 3 4 2" xfId="18765"/>
    <cellStyle name="Обычный 5 7 3 4 2 2" xfId="48620"/>
    <cellStyle name="Обычный 5 7 3 4 3" xfId="28715"/>
    <cellStyle name="Обычный 5 7 3 4 3 2" xfId="58570"/>
    <cellStyle name="Обычный 5 7 3 4 4" xfId="38670"/>
    <cellStyle name="Обычный 5 7 3 5" xfId="12129"/>
    <cellStyle name="Обычный 5 7 3 5 2" xfId="41984"/>
    <cellStyle name="Обычный 5 7 3 6" xfId="22079"/>
    <cellStyle name="Обычный 5 7 3 6 2" xfId="51934"/>
    <cellStyle name="Обычный 5 7 3 7" xfId="32034"/>
    <cellStyle name="Обычный 5 7 4" xfId="2175"/>
    <cellStyle name="Обычный 5 7 4 2" xfId="6092"/>
    <cellStyle name="Обычный 5 7 4 2 2" xfId="16044"/>
    <cellStyle name="Обычный 5 7 4 2 2 2" xfId="45899"/>
    <cellStyle name="Обычный 5 7 4 2 3" xfId="25994"/>
    <cellStyle name="Обычный 5 7 4 2 3 2" xfId="55849"/>
    <cellStyle name="Обычный 5 7 4 2 4" xfId="35949"/>
    <cellStyle name="Обычный 5 7 4 3" xfId="8817"/>
    <cellStyle name="Обычный 5 7 4 3 2" xfId="18767"/>
    <cellStyle name="Обычный 5 7 4 3 2 2" xfId="48622"/>
    <cellStyle name="Обычный 5 7 4 3 3" xfId="28717"/>
    <cellStyle name="Обычный 5 7 4 3 3 2" xfId="58572"/>
    <cellStyle name="Обычный 5 7 4 3 4" xfId="38672"/>
    <cellStyle name="Обычный 5 7 4 4" xfId="12131"/>
    <cellStyle name="Обычный 5 7 4 4 2" xfId="41986"/>
    <cellStyle name="Обычный 5 7 4 5" xfId="22081"/>
    <cellStyle name="Обычный 5 7 4 5 2" xfId="51936"/>
    <cellStyle name="Обычный 5 7 4 6" xfId="32036"/>
    <cellStyle name="Обычный 5 7 5" xfId="3522"/>
    <cellStyle name="Обычный 5 7 5 2" xfId="13474"/>
    <cellStyle name="Обычный 5 7 5 2 2" xfId="43329"/>
    <cellStyle name="Обычный 5 7 5 3" xfId="23424"/>
    <cellStyle name="Обычный 5 7 5 3 2" xfId="53279"/>
    <cellStyle name="Обычный 5 7 5 4" xfId="33379"/>
    <cellStyle name="Обычный 5 7 6" xfId="8810"/>
    <cellStyle name="Обычный 5 7 6 2" xfId="18760"/>
    <cellStyle name="Обычный 5 7 6 2 2" xfId="48615"/>
    <cellStyle name="Обычный 5 7 6 3" xfId="28710"/>
    <cellStyle name="Обычный 5 7 6 3 2" xfId="58565"/>
    <cellStyle name="Обычный 5 7 6 4" xfId="38665"/>
    <cellStyle name="Обычный 5 7 7" xfId="12124"/>
    <cellStyle name="Обычный 5 7 7 2" xfId="41979"/>
    <cellStyle name="Обычный 5 7 8" xfId="22074"/>
    <cellStyle name="Обычный 5 7 8 2" xfId="51929"/>
    <cellStyle name="Обычный 5 7 9" xfId="32029"/>
    <cellStyle name="Обычный 5 8" xfId="2176"/>
    <cellStyle name="Обычный 5 8 2" xfId="2177"/>
    <cellStyle name="Обычный 5 8 2 2" xfId="2178"/>
    <cellStyle name="Обычный 5 8 2 2 2" xfId="2179"/>
    <cellStyle name="Обычный 5 8 2 2 2 2" xfId="6093"/>
    <cellStyle name="Обычный 5 8 2 2 2 2 2" xfId="16045"/>
    <cellStyle name="Обычный 5 8 2 2 2 2 2 2" xfId="45900"/>
    <cellStyle name="Обычный 5 8 2 2 2 2 3" xfId="25995"/>
    <cellStyle name="Обычный 5 8 2 2 2 2 3 2" xfId="55850"/>
    <cellStyle name="Обычный 5 8 2 2 2 2 4" xfId="35950"/>
    <cellStyle name="Обычный 5 8 2 2 2 3" xfId="8821"/>
    <cellStyle name="Обычный 5 8 2 2 2 3 2" xfId="18771"/>
    <cellStyle name="Обычный 5 8 2 2 2 3 2 2" xfId="48626"/>
    <cellStyle name="Обычный 5 8 2 2 2 3 3" xfId="28721"/>
    <cellStyle name="Обычный 5 8 2 2 2 3 3 2" xfId="58576"/>
    <cellStyle name="Обычный 5 8 2 2 2 3 4" xfId="38676"/>
    <cellStyle name="Обычный 5 8 2 2 2 4" xfId="12135"/>
    <cellStyle name="Обычный 5 8 2 2 2 4 2" xfId="41990"/>
    <cellStyle name="Обычный 5 8 2 2 2 5" xfId="22085"/>
    <cellStyle name="Обычный 5 8 2 2 2 5 2" xfId="51940"/>
    <cellStyle name="Обычный 5 8 2 2 2 6" xfId="32040"/>
    <cellStyle name="Обычный 5 8 2 2 3" xfId="4761"/>
    <cellStyle name="Обычный 5 8 2 2 3 2" xfId="14713"/>
    <cellStyle name="Обычный 5 8 2 2 3 2 2" xfId="44568"/>
    <cellStyle name="Обычный 5 8 2 2 3 3" xfId="24663"/>
    <cellStyle name="Обычный 5 8 2 2 3 3 2" xfId="54518"/>
    <cellStyle name="Обычный 5 8 2 2 3 4" xfId="34618"/>
    <cellStyle name="Обычный 5 8 2 2 4" xfId="8820"/>
    <cellStyle name="Обычный 5 8 2 2 4 2" xfId="18770"/>
    <cellStyle name="Обычный 5 8 2 2 4 2 2" xfId="48625"/>
    <cellStyle name="Обычный 5 8 2 2 4 3" xfId="28720"/>
    <cellStyle name="Обычный 5 8 2 2 4 3 2" xfId="58575"/>
    <cellStyle name="Обычный 5 8 2 2 4 4" xfId="38675"/>
    <cellStyle name="Обычный 5 8 2 2 5" xfId="12134"/>
    <cellStyle name="Обычный 5 8 2 2 5 2" xfId="41989"/>
    <cellStyle name="Обычный 5 8 2 2 6" xfId="22084"/>
    <cellStyle name="Обычный 5 8 2 2 6 2" xfId="51939"/>
    <cellStyle name="Обычный 5 8 2 2 7" xfId="32039"/>
    <cellStyle name="Обычный 5 8 2 3" xfId="2180"/>
    <cellStyle name="Обычный 5 8 2 3 2" xfId="6094"/>
    <cellStyle name="Обычный 5 8 2 3 2 2" xfId="16046"/>
    <cellStyle name="Обычный 5 8 2 3 2 2 2" xfId="45901"/>
    <cellStyle name="Обычный 5 8 2 3 2 3" xfId="25996"/>
    <cellStyle name="Обычный 5 8 2 3 2 3 2" xfId="55851"/>
    <cellStyle name="Обычный 5 8 2 3 2 4" xfId="35951"/>
    <cellStyle name="Обычный 5 8 2 3 3" xfId="8822"/>
    <cellStyle name="Обычный 5 8 2 3 3 2" xfId="18772"/>
    <cellStyle name="Обычный 5 8 2 3 3 2 2" xfId="48627"/>
    <cellStyle name="Обычный 5 8 2 3 3 3" xfId="28722"/>
    <cellStyle name="Обычный 5 8 2 3 3 3 2" xfId="58577"/>
    <cellStyle name="Обычный 5 8 2 3 3 4" xfId="38677"/>
    <cellStyle name="Обычный 5 8 2 3 4" xfId="12136"/>
    <cellStyle name="Обычный 5 8 2 3 4 2" xfId="41991"/>
    <cellStyle name="Обычный 5 8 2 3 5" xfId="22086"/>
    <cellStyle name="Обычный 5 8 2 3 5 2" xfId="51941"/>
    <cellStyle name="Обычный 5 8 2 3 6" xfId="32041"/>
    <cellStyle name="Обычный 5 8 2 4" xfId="3938"/>
    <cellStyle name="Обычный 5 8 2 4 2" xfId="13890"/>
    <cellStyle name="Обычный 5 8 2 4 2 2" xfId="43745"/>
    <cellStyle name="Обычный 5 8 2 4 3" xfId="23840"/>
    <cellStyle name="Обычный 5 8 2 4 3 2" xfId="53695"/>
    <cellStyle name="Обычный 5 8 2 4 4" xfId="33795"/>
    <cellStyle name="Обычный 5 8 2 5" xfId="8819"/>
    <cellStyle name="Обычный 5 8 2 5 2" xfId="18769"/>
    <cellStyle name="Обычный 5 8 2 5 2 2" xfId="48624"/>
    <cellStyle name="Обычный 5 8 2 5 3" xfId="28719"/>
    <cellStyle name="Обычный 5 8 2 5 3 2" xfId="58574"/>
    <cellStyle name="Обычный 5 8 2 5 4" xfId="38674"/>
    <cellStyle name="Обычный 5 8 2 6" xfId="12133"/>
    <cellStyle name="Обычный 5 8 2 6 2" xfId="41988"/>
    <cellStyle name="Обычный 5 8 2 7" xfId="22083"/>
    <cellStyle name="Обычный 5 8 2 7 2" xfId="51938"/>
    <cellStyle name="Обычный 5 8 2 8" xfId="32038"/>
    <cellStyle name="Обычный 5 8 3" xfId="2181"/>
    <cellStyle name="Обычный 5 8 3 2" xfId="2182"/>
    <cellStyle name="Обычный 5 8 3 2 2" xfId="6095"/>
    <cellStyle name="Обычный 5 8 3 2 2 2" xfId="16047"/>
    <cellStyle name="Обычный 5 8 3 2 2 2 2" xfId="45902"/>
    <cellStyle name="Обычный 5 8 3 2 2 3" xfId="25997"/>
    <cellStyle name="Обычный 5 8 3 2 2 3 2" xfId="55852"/>
    <cellStyle name="Обычный 5 8 3 2 2 4" xfId="35952"/>
    <cellStyle name="Обычный 5 8 3 2 3" xfId="8824"/>
    <cellStyle name="Обычный 5 8 3 2 3 2" xfId="18774"/>
    <cellStyle name="Обычный 5 8 3 2 3 2 2" xfId="48629"/>
    <cellStyle name="Обычный 5 8 3 2 3 3" xfId="28724"/>
    <cellStyle name="Обычный 5 8 3 2 3 3 2" xfId="58579"/>
    <cellStyle name="Обычный 5 8 3 2 3 4" xfId="38679"/>
    <cellStyle name="Обычный 5 8 3 2 4" xfId="12138"/>
    <cellStyle name="Обычный 5 8 3 2 4 2" xfId="41993"/>
    <cellStyle name="Обычный 5 8 3 2 5" xfId="22088"/>
    <cellStyle name="Обычный 5 8 3 2 5 2" xfId="51943"/>
    <cellStyle name="Обычный 5 8 3 2 6" xfId="32043"/>
    <cellStyle name="Обычный 5 8 3 3" xfId="4366"/>
    <cellStyle name="Обычный 5 8 3 3 2" xfId="14318"/>
    <cellStyle name="Обычный 5 8 3 3 2 2" xfId="44173"/>
    <cellStyle name="Обычный 5 8 3 3 3" xfId="24268"/>
    <cellStyle name="Обычный 5 8 3 3 3 2" xfId="54123"/>
    <cellStyle name="Обычный 5 8 3 3 4" xfId="34223"/>
    <cellStyle name="Обычный 5 8 3 4" xfId="8823"/>
    <cellStyle name="Обычный 5 8 3 4 2" xfId="18773"/>
    <cellStyle name="Обычный 5 8 3 4 2 2" xfId="48628"/>
    <cellStyle name="Обычный 5 8 3 4 3" xfId="28723"/>
    <cellStyle name="Обычный 5 8 3 4 3 2" xfId="58578"/>
    <cellStyle name="Обычный 5 8 3 4 4" xfId="38678"/>
    <cellStyle name="Обычный 5 8 3 5" xfId="12137"/>
    <cellStyle name="Обычный 5 8 3 5 2" xfId="41992"/>
    <cellStyle name="Обычный 5 8 3 6" xfId="22087"/>
    <cellStyle name="Обычный 5 8 3 6 2" xfId="51942"/>
    <cellStyle name="Обычный 5 8 3 7" xfId="32042"/>
    <cellStyle name="Обычный 5 8 4" xfId="2183"/>
    <cellStyle name="Обычный 5 8 4 2" xfId="6096"/>
    <cellStyle name="Обычный 5 8 4 2 2" xfId="16048"/>
    <cellStyle name="Обычный 5 8 4 2 2 2" xfId="45903"/>
    <cellStyle name="Обычный 5 8 4 2 3" xfId="25998"/>
    <cellStyle name="Обычный 5 8 4 2 3 2" xfId="55853"/>
    <cellStyle name="Обычный 5 8 4 2 4" xfId="35953"/>
    <cellStyle name="Обычный 5 8 4 3" xfId="8825"/>
    <cellStyle name="Обычный 5 8 4 3 2" xfId="18775"/>
    <cellStyle name="Обычный 5 8 4 3 2 2" xfId="48630"/>
    <cellStyle name="Обычный 5 8 4 3 3" xfId="28725"/>
    <cellStyle name="Обычный 5 8 4 3 3 2" xfId="58580"/>
    <cellStyle name="Обычный 5 8 4 3 4" xfId="38680"/>
    <cellStyle name="Обычный 5 8 4 4" xfId="12139"/>
    <cellStyle name="Обычный 5 8 4 4 2" xfId="41994"/>
    <cellStyle name="Обычный 5 8 4 5" xfId="22089"/>
    <cellStyle name="Обычный 5 8 4 5 2" xfId="51944"/>
    <cellStyle name="Обычный 5 8 4 6" xfId="32044"/>
    <cellStyle name="Обычный 5 8 5" xfId="3543"/>
    <cellStyle name="Обычный 5 8 5 2" xfId="13495"/>
    <cellStyle name="Обычный 5 8 5 2 2" xfId="43350"/>
    <cellStyle name="Обычный 5 8 5 3" xfId="23445"/>
    <cellStyle name="Обычный 5 8 5 3 2" xfId="53300"/>
    <cellStyle name="Обычный 5 8 5 4" xfId="33400"/>
    <cellStyle name="Обычный 5 8 6" xfId="8818"/>
    <cellStyle name="Обычный 5 8 6 2" xfId="18768"/>
    <cellStyle name="Обычный 5 8 6 2 2" xfId="48623"/>
    <cellStyle name="Обычный 5 8 6 3" xfId="28718"/>
    <cellStyle name="Обычный 5 8 6 3 2" xfId="58573"/>
    <cellStyle name="Обычный 5 8 6 4" xfId="38673"/>
    <cellStyle name="Обычный 5 8 7" xfId="12132"/>
    <cellStyle name="Обычный 5 8 7 2" xfId="41987"/>
    <cellStyle name="Обычный 5 8 8" xfId="22082"/>
    <cellStyle name="Обычный 5 8 8 2" xfId="51937"/>
    <cellStyle name="Обычный 5 8 9" xfId="32037"/>
    <cellStyle name="Обычный 5 9" xfId="2184"/>
    <cellStyle name="Обычный 5 9 2" xfId="2185"/>
    <cellStyle name="Обычный 5 9 2 2" xfId="2186"/>
    <cellStyle name="Обычный 5 9 2 2 2" xfId="2187"/>
    <cellStyle name="Обычный 5 9 2 2 2 2" xfId="6097"/>
    <cellStyle name="Обычный 5 9 2 2 2 2 2" xfId="16049"/>
    <cellStyle name="Обычный 5 9 2 2 2 2 2 2" xfId="45904"/>
    <cellStyle name="Обычный 5 9 2 2 2 2 3" xfId="25999"/>
    <cellStyle name="Обычный 5 9 2 2 2 2 3 2" xfId="55854"/>
    <cellStyle name="Обычный 5 9 2 2 2 2 4" xfId="35954"/>
    <cellStyle name="Обычный 5 9 2 2 2 3" xfId="8829"/>
    <cellStyle name="Обычный 5 9 2 2 2 3 2" xfId="18779"/>
    <cellStyle name="Обычный 5 9 2 2 2 3 2 2" xfId="48634"/>
    <cellStyle name="Обычный 5 9 2 2 2 3 3" xfId="28729"/>
    <cellStyle name="Обычный 5 9 2 2 2 3 3 2" xfId="58584"/>
    <cellStyle name="Обычный 5 9 2 2 2 3 4" xfId="38684"/>
    <cellStyle name="Обычный 5 9 2 2 2 4" xfId="12143"/>
    <cellStyle name="Обычный 5 9 2 2 2 4 2" xfId="41998"/>
    <cellStyle name="Обычный 5 9 2 2 2 5" xfId="22093"/>
    <cellStyle name="Обычный 5 9 2 2 2 5 2" xfId="51948"/>
    <cellStyle name="Обычный 5 9 2 2 2 6" xfId="32048"/>
    <cellStyle name="Обычный 5 9 2 2 3" xfId="4762"/>
    <cellStyle name="Обычный 5 9 2 2 3 2" xfId="14714"/>
    <cellStyle name="Обычный 5 9 2 2 3 2 2" xfId="44569"/>
    <cellStyle name="Обычный 5 9 2 2 3 3" xfId="24664"/>
    <cellStyle name="Обычный 5 9 2 2 3 3 2" xfId="54519"/>
    <cellStyle name="Обычный 5 9 2 2 3 4" xfId="34619"/>
    <cellStyle name="Обычный 5 9 2 2 4" xfId="8828"/>
    <cellStyle name="Обычный 5 9 2 2 4 2" xfId="18778"/>
    <cellStyle name="Обычный 5 9 2 2 4 2 2" xfId="48633"/>
    <cellStyle name="Обычный 5 9 2 2 4 3" xfId="28728"/>
    <cellStyle name="Обычный 5 9 2 2 4 3 2" xfId="58583"/>
    <cellStyle name="Обычный 5 9 2 2 4 4" xfId="38683"/>
    <cellStyle name="Обычный 5 9 2 2 5" xfId="12142"/>
    <cellStyle name="Обычный 5 9 2 2 5 2" xfId="41997"/>
    <cellStyle name="Обычный 5 9 2 2 6" xfId="22092"/>
    <cellStyle name="Обычный 5 9 2 2 6 2" xfId="51947"/>
    <cellStyle name="Обычный 5 9 2 2 7" xfId="32047"/>
    <cellStyle name="Обычный 5 9 2 3" xfId="2188"/>
    <cellStyle name="Обычный 5 9 2 3 2" xfId="6098"/>
    <cellStyle name="Обычный 5 9 2 3 2 2" xfId="16050"/>
    <cellStyle name="Обычный 5 9 2 3 2 2 2" xfId="45905"/>
    <cellStyle name="Обычный 5 9 2 3 2 3" xfId="26000"/>
    <cellStyle name="Обычный 5 9 2 3 2 3 2" xfId="55855"/>
    <cellStyle name="Обычный 5 9 2 3 2 4" xfId="35955"/>
    <cellStyle name="Обычный 5 9 2 3 3" xfId="8830"/>
    <cellStyle name="Обычный 5 9 2 3 3 2" xfId="18780"/>
    <cellStyle name="Обычный 5 9 2 3 3 2 2" xfId="48635"/>
    <cellStyle name="Обычный 5 9 2 3 3 3" xfId="28730"/>
    <cellStyle name="Обычный 5 9 2 3 3 3 2" xfId="58585"/>
    <cellStyle name="Обычный 5 9 2 3 3 4" xfId="38685"/>
    <cellStyle name="Обычный 5 9 2 3 4" xfId="12144"/>
    <cellStyle name="Обычный 5 9 2 3 4 2" xfId="41999"/>
    <cellStyle name="Обычный 5 9 2 3 5" xfId="22094"/>
    <cellStyle name="Обычный 5 9 2 3 5 2" xfId="51949"/>
    <cellStyle name="Обычный 5 9 2 3 6" xfId="32049"/>
    <cellStyle name="Обычный 5 9 2 4" xfId="3939"/>
    <cellStyle name="Обычный 5 9 2 4 2" xfId="13891"/>
    <cellStyle name="Обычный 5 9 2 4 2 2" xfId="43746"/>
    <cellStyle name="Обычный 5 9 2 4 3" xfId="23841"/>
    <cellStyle name="Обычный 5 9 2 4 3 2" xfId="53696"/>
    <cellStyle name="Обычный 5 9 2 4 4" xfId="33796"/>
    <cellStyle name="Обычный 5 9 2 5" xfId="8827"/>
    <cellStyle name="Обычный 5 9 2 5 2" xfId="18777"/>
    <cellStyle name="Обычный 5 9 2 5 2 2" xfId="48632"/>
    <cellStyle name="Обычный 5 9 2 5 3" xfId="28727"/>
    <cellStyle name="Обычный 5 9 2 5 3 2" xfId="58582"/>
    <cellStyle name="Обычный 5 9 2 5 4" xfId="38682"/>
    <cellStyle name="Обычный 5 9 2 6" xfId="12141"/>
    <cellStyle name="Обычный 5 9 2 6 2" xfId="41996"/>
    <cellStyle name="Обычный 5 9 2 7" xfId="22091"/>
    <cellStyle name="Обычный 5 9 2 7 2" xfId="51946"/>
    <cellStyle name="Обычный 5 9 2 8" xfId="32046"/>
    <cellStyle name="Обычный 5 9 3" xfId="2189"/>
    <cellStyle name="Обычный 5 9 3 2" xfId="2190"/>
    <cellStyle name="Обычный 5 9 3 2 2" xfId="6099"/>
    <cellStyle name="Обычный 5 9 3 2 2 2" xfId="16051"/>
    <cellStyle name="Обычный 5 9 3 2 2 2 2" xfId="45906"/>
    <cellStyle name="Обычный 5 9 3 2 2 3" xfId="26001"/>
    <cellStyle name="Обычный 5 9 3 2 2 3 2" xfId="55856"/>
    <cellStyle name="Обычный 5 9 3 2 2 4" xfId="35956"/>
    <cellStyle name="Обычный 5 9 3 2 3" xfId="8832"/>
    <cellStyle name="Обычный 5 9 3 2 3 2" xfId="18782"/>
    <cellStyle name="Обычный 5 9 3 2 3 2 2" xfId="48637"/>
    <cellStyle name="Обычный 5 9 3 2 3 3" xfId="28732"/>
    <cellStyle name="Обычный 5 9 3 2 3 3 2" xfId="58587"/>
    <cellStyle name="Обычный 5 9 3 2 3 4" xfId="38687"/>
    <cellStyle name="Обычный 5 9 3 2 4" xfId="12146"/>
    <cellStyle name="Обычный 5 9 3 2 4 2" xfId="42001"/>
    <cellStyle name="Обычный 5 9 3 2 5" xfId="22096"/>
    <cellStyle name="Обычный 5 9 3 2 5 2" xfId="51951"/>
    <cellStyle name="Обычный 5 9 3 2 6" xfId="32051"/>
    <cellStyle name="Обычный 5 9 3 3" xfId="4453"/>
    <cellStyle name="Обычный 5 9 3 3 2" xfId="14405"/>
    <cellStyle name="Обычный 5 9 3 3 2 2" xfId="44260"/>
    <cellStyle name="Обычный 5 9 3 3 3" xfId="24355"/>
    <cellStyle name="Обычный 5 9 3 3 3 2" xfId="54210"/>
    <cellStyle name="Обычный 5 9 3 3 4" xfId="34310"/>
    <cellStyle name="Обычный 5 9 3 4" xfId="8831"/>
    <cellStyle name="Обычный 5 9 3 4 2" xfId="18781"/>
    <cellStyle name="Обычный 5 9 3 4 2 2" xfId="48636"/>
    <cellStyle name="Обычный 5 9 3 4 3" xfId="28731"/>
    <cellStyle name="Обычный 5 9 3 4 3 2" xfId="58586"/>
    <cellStyle name="Обычный 5 9 3 4 4" xfId="38686"/>
    <cellStyle name="Обычный 5 9 3 5" xfId="12145"/>
    <cellStyle name="Обычный 5 9 3 5 2" xfId="42000"/>
    <cellStyle name="Обычный 5 9 3 6" xfId="22095"/>
    <cellStyle name="Обычный 5 9 3 6 2" xfId="51950"/>
    <cellStyle name="Обычный 5 9 3 7" xfId="32050"/>
    <cellStyle name="Обычный 5 9 4" xfId="2191"/>
    <cellStyle name="Обычный 5 9 4 2" xfId="6100"/>
    <cellStyle name="Обычный 5 9 4 2 2" xfId="16052"/>
    <cellStyle name="Обычный 5 9 4 2 2 2" xfId="45907"/>
    <cellStyle name="Обычный 5 9 4 2 3" xfId="26002"/>
    <cellStyle name="Обычный 5 9 4 2 3 2" xfId="55857"/>
    <cellStyle name="Обычный 5 9 4 2 4" xfId="35957"/>
    <cellStyle name="Обычный 5 9 4 3" xfId="8833"/>
    <cellStyle name="Обычный 5 9 4 3 2" xfId="18783"/>
    <cellStyle name="Обычный 5 9 4 3 2 2" xfId="48638"/>
    <cellStyle name="Обычный 5 9 4 3 3" xfId="28733"/>
    <cellStyle name="Обычный 5 9 4 3 3 2" xfId="58588"/>
    <cellStyle name="Обычный 5 9 4 3 4" xfId="38688"/>
    <cellStyle name="Обычный 5 9 4 4" xfId="12147"/>
    <cellStyle name="Обычный 5 9 4 4 2" xfId="42002"/>
    <cellStyle name="Обычный 5 9 4 5" xfId="22097"/>
    <cellStyle name="Обычный 5 9 4 5 2" xfId="51952"/>
    <cellStyle name="Обычный 5 9 4 6" xfId="32052"/>
    <cellStyle name="Обычный 5 9 5" xfId="3630"/>
    <cellStyle name="Обычный 5 9 5 2" xfId="13582"/>
    <cellStyle name="Обычный 5 9 5 2 2" xfId="43437"/>
    <cellStyle name="Обычный 5 9 5 3" xfId="23532"/>
    <cellStyle name="Обычный 5 9 5 3 2" xfId="53387"/>
    <cellStyle name="Обычный 5 9 5 4" xfId="33487"/>
    <cellStyle name="Обычный 5 9 6" xfId="8826"/>
    <cellStyle name="Обычный 5 9 6 2" xfId="18776"/>
    <cellStyle name="Обычный 5 9 6 2 2" xfId="48631"/>
    <cellStyle name="Обычный 5 9 6 3" xfId="28726"/>
    <cellStyle name="Обычный 5 9 6 3 2" xfId="58581"/>
    <cellStyle name="Обычный 5 9 6 4" xfId="38681"/>
    <cellStyle name="Обычный 5 9 7" xfId="12140"/>
    <cellStyle name="Обычный 5 9 7 2" xfId="41995"/>
    <cellStyle name="Обычный 5 9 8" xfId="22090"/>
    <cellStyle name="Обычный 5 9 8 2" xfId="51945"/>
    <cellStyle name="Обычный 5 9 9" xfId="32045"/>
    <cellStyle name="Обычный 6" xfId="11"/>
    <cellStyle name="Обычный 6 10" xfId="2193"/>
    <cellStyle name="Обычный 6 10 2" xfId="2194"/>
    <cellStyle name="Обычный 6 10 2 2" xfId="2195"/>
    <cellStyle name="Обычный 6 10 2 2 2" xfId="2196"/>
    <cellStyle name="Обычный 6 10 2 2 2 2" xfId="6101"/>
    <cellStyle name="Обычный 6 10 2 2 2 2 2" xfId="16053"/>
    <cellStyle name="Обычный 6 10 2 2 2 2 2 2" xfId="45908"/>
    <cellStyle name="Обычный 6 10 2 2 2 2 3" xfId="26003"/>
    <cellStyle name="Обычный 6 10 2 2 2 2 3 2" xfId="55858"/>
    <cellStyle name="Обычный 6 10 2 2 2 2 4" xfId="35958"/>
    <cellStyle name="Обычный 6 10 2 2 2 3" xfId="8838"/>
    <cellStyle name="Обычный 6 10 2 2 2 3 2" xfId="18788"/>
    <cellStyle name="Обычный 6 10 2 2 2 3 2 2" xfId="48643"/>
    <cellStyle name="Обычный 6 10 2 2 2 3 3" xfId="28738"/>
    <cellStyle name="Обычный 6 10 2 2 2 3 3 2" xfId="58593"/>
    <cellStyle name="Обычный 6 10 2 2 2 3 4" xfId="38693"/>
    <cellStyle name="Обычный 6 10 2 2 2 4" xfId="12152"/>
    <cellStyle name="Обычный 6 10 2 2 2 4 2" xfId="42007"/>
    <cellStyle name="Обычный 6 10 2 2 2 5" xfId="22102"/>
    <cellStyle name="Обычный 6 10 2 2 2 5 2" xfId="51957"/>
    <cellStyle name="Обычный 6 10 2 2 2 6" xfId="32057"/>
    <cellStyle name="Обычный 6 10 2 2 3" xfId="4764"/>
    <cellStyle name="Обычный 6 10 2 2 3 2" xfId="14716"/>
    <cellStyle name="Обычный 6 10 2 2 3 2 2" xfId="44571"/>
    <cellStyle name="Обычный 6 10 2 2 3 3" xfId="24666"/>
    <cellStyle name="Обычный 6 10 2 2 3 3 2" xfId="54521"/>
    <cellStyle name="Обычный 6 10 2 2 3 4" xfId="34621"/>
    <cellStyle name="Обычный 6 10 2 2 4" xfId="8837"/>
    <cellStyle name="Обычный 6 10 2 2 4 2" xfId="18787"/>
    <cellStyle name="Обычный 6 10 2 2 4 2 2" xfId="48642"/>
    <cellStyle name="Обычный 6 10 2 2 4 3" xfId="28737"/>
    <cellStyle name="Обычный 6 10 2 2 4 3 2" xfId="58592"/>
    <cellStyle name="Обычный 6 10 2 2 4 4" xfId="38692"/>
    <cellStyle name="Обычный 6 10 2 2 5" xfId="12151"/>
    <cellStyle name="Обычный 6 10 2 2 5 2" xfId="42006"/>
    <cellStyle name="Обычный 6 10 2 2 6" xfId="22101"/>
    <cellStyle name="Обычный 6 10 2 2 6 2" xfId="51956"/>
    <cellStyle name="Обычный 6 10 2 2 7" xfId="32056"/>
    <cellStyle name="Обычный 6 10 2 3" xfId="2197"/>
    <cellStyle name="Обычный 6 10 2 3 2" xfId="6102"/>
    <cellStyle name="Обычный 6 10 2 3 2 2" xfId="16054"/>
    <cellStyle name="Обычный 6 10 2 3 2 2 2" xfId="45909"/>
    <cellStyle name="Обычный 6 10 2 3 2 3" xfId="26004"/>
    <cellStyle name="Обычный 6 10 2 3 2 3 2" xfId="55859"/>
    <cellStyle name="Обычный 6 10 2 3 2 4" xfId="35959"/>
    <cellStyle name="Обычный 6 10 2 3 3" xfId="8839"/>
    <cellStyle name="Обычный 6 10 2 3 3 2" xfId="18789"/>
    <cellStyle name="Обычный 6 10 2 3 3 2 2" xfId="48644"/>
    <cellStyle name="Обычный 6 10 2 3 3 3" xfId="28739"/>
    <cellStyle name="Обычный 6 10 2 3 3 3 2" xfId="58594"/>
    <cellStyle name="Обычный 6 10 2 3 3 4" xfId="38694"/>
    <cellStyle name="Обычный 6 10 2 3 4" xfId="12153"/>
    <cellStyle name="Обычный 6 10 2 3 4 2" xfId="42008"/>
    <cellStyle name="Обычный 6 10 2 3 5" xfId="22103"/>
    <cellStyle name="Обычный 6 10 2 3 5 2" xfId="51958"/>
    <cellStyle name="Обычный 6 10 2 3 6" xfId="32058"/>
    <cellStyle name="Обычный 6 10 2 4" xfId="3941"/>
    <cellStyle name="Обычный 6 10 2 4 2" xfId="13893"/>
    <cellStyle name="Обычный 6 10 2 4 2 2" xfId="43748"/>
    <cellStyle name="Обычный 6 10 2 4 3" xfId="23843"/>
    <cellStyle name="Обычный 6 10 2 4 3 2" xfId="53698"/>
    <cellStyle name="Обычный 6 10 2 4 4" xfId="33798"/>
    <cellStyle name="Обычный 6 10 2 5" xfId="8836"/>
    <cellStyle name="Обычный 6 10 2 5 2" xfId="18786"/>
    <cellStyle name="Обычный 6 10 2 5 2 2" xfId="48641"/>
    <cellStyle name="Обычный 6 10 2 5 3" xfId="28736"/>
    <cellStyle name="Обычный 6 10 2 5 3 2" xfId="58591"/>
    <cellStyle name="Обычный 6 10 2 5 4" xfId="38691"/>
    <cellStyle name="Обычный 6 10 2 6" xfId="12150"/>
    <cellStyle name="Обычный 6 10 2 6 2" xfId="42005"/>
    <cellStyle name="Обычный 6 10 2 7" xfId="22100"/>
    <cellStyle name="Обычный 6 10 2 7 2" xfId="51955"/>
    <cellStyle name="Обычный 6 10 2 8" xfId="32055"/>
    <cellStyle name="Обычный 6 10 3" xfId="2198"/>
    <cellStyle name="Обычный 6 10 3 2" xfId="2199"/>
    <cellStyle name="Обычный 6 10 3 2 2" xfId="6103"/>
    <cellStyle name="Обычный 6 10 3 2 2 2" xfId="16055"/>
    <cellStyle name="Обычный 6 10 3 2 2 2 2" xfId="45910"/>
    <cellStyle name="Обычный 6 10 3 2 2 3" xfId="26005"/>
    <cellStyle name="Обычный 6 10 3 2 2 3 2" xfId="55860"/>
    <cellStyle name="Обычный 6 10 3 2 2 4" xfId="35960"/>
    <cellStyle name="Обычный 6 10 3 2 3" xfId="8841"/>
    <cellStyle name="Обычный 6 10 3 2 3 2" xfId="18791"/>
    <cellStyle name="Обычный 6 10 3 2 3 2 2" xfId="48646"/>
    <cellStyle name="Обычный 6 10 3 2 3 3" xfId="28741"/>
    <cellStyle name="Обычный 6 10 3 2 3 3 2" xfId="58596"/>
    <cellStyle name="Обычный 6 10 3 2 3 4" xfId="38696"/>
    <cellStyle name="Обычный 6 10 3 2 4" xfId="12155"/>
    <cellStyle name="Обычный 6 10 3 2 4 2" xfId="42010"/>
    <cellStyle name="Обычный 6 10 3 2 5" xfId="22105"/>
    <cellStyle name="Обычный 6 10 3 2 5 2" xfId="51960"/>
    <cellStyle name="Обычный 6 10 3 2 6" xfId="32060"/>
    <cellStyle name="Обычный 6 10 3 3" xfId="4541"/>
    <cellStyle name="Обычный 6 10 3 3 2" xfId="14493"/>
    <cellStyle name="Обычный 6 10 3 3 2 2" xfId="44348"/>
    <cellStyle name="Обычный 6 10 3 3 3" xfId="24443"/>
    <cellStyle name="Обычный 6 10 3 3 3 2" xfId="54298"/>
    <cellStyle name="Обычный 6 10 3 3 4" xfId="34398"/>
    <cellStyle name="Обычный 6 10 3 4" xfId="8840"/>
    <cellStyle name="Обычный 6 10 3 4 2" xfId="18790"/>
    <cellStyle name="Обычный 6 10 3 4 2 2" xfId="48645"/>
    <cellStyle name="Обычный 6 10 3 4 3" xfId="28740"/>
    <cellStyle name="Обычный 6 10 3 4 3 2" xfId="58595"/>
    <cellStyle name="Обычный 6 10 3 4 4" xfId="38695"/>
    <cellStyle name="Обычный 6 10 3 5" xfId="12154"/>
    <cellStyle name="Обычный 6 10 3 5 2" xfId="42009"/>
    <cellStyle name="Обычный 6 10 3 6" xfId="22104"/>
    <cellStyle name="Обычный 6 10 3 6 2" xfId="51959"/>
    <cellStyle name="Обычный 6 10 3 7" xfId="32059"/>
    <cellStyle name="Обычный 6 10 4" xfId="2200"/>
    <cellStyle name="Обычный 6 10 4 2" xfId="6104"/>
    <cellStyle name="Обычный 6 10 4 2 2" xfId="16056"/>
    <cellStyle name="Обычный 6 10 4 2 2 2" xfId="45911"/>
    <cellStyle name="Обычный 6 10 4 2 3" xfId="26006"/>
    <cellStyle name="Обычный 6 10 4 2 3 2" xfId="55861"/>
    <cellStyle name="Обычный 6 10 4 2 4" xfId="35961"/>
    <cellStyle name="Обычный 6 10 4 3" xfId="8842"/>
    <cellStyle name="Обычный 6 10 4 3 2" xfId="18792"/>
    <cellStyle name="Обычный 6 10 4 3 2 2" xfId="48647"/>
    <cellStyle name="Обычный 6 10 4 3 3" xfId="28742"/>
    <cellStyle name="Обычный 6 10 4 3 3 2" xfId="58597"/>
    <cellStyle name="Обычный 6 10 4 3 4" xfId="38697"/>
    <cellStyle name="Обычный 6 10 4 4" xfId="12156"/>
    <cellStyle name="Обычный 6 10 4 4 2" xfId="42011"/>
    <cellStyle name="Обычный 6 10 4 5" xfId="22106"/>
    <cellStyle name="Обычный 6 10 4 5 2" xfId="51961"/>
    <cellStyle name="Обычный 6 10 4 6" xfId="32061"/>
    <cellStyle name="Обычный 6 10 5" xfId="3718"/>
    <cellStyle name="Обычный 6 10 5 2" xfId="13670"/>
    <cellStyle name="Обычный 6 10 5 2 2" xfId="43525"/>
    <cellStyle name="Обычный 6 10 5 3" xfId="23620"/>
    <cellStyle name="Обычный 6 10 5 3 2" xfId="53475"/>
    <cellStyle name="Обычный 6 10 5 4" xfId="33575"/>
    <cellStyle name="Обычный 6 10 6" xfId="8835"/>
    <cellStyle name="Обычный 6 10 6 2" xfId="18785"/>
    <cellStyle name="Обычный 6 10 6 2 2" xfId="48640"/>
    <cellStyle name="Обычный 6 10 6 3" xfId="28735"/>
    <cellStyle name="Обычный 6 10 6 3 2" xfId="58590"/>
    <cellStyle name="Обычный 6 10 6 4" xfId="38690"/>
    <cellStyle name="Обычный 6 10 7" xfId="12149"/>
    <cellStyle name="Обычный 6 10 7 2" xfId="42004"/>
    <cellStyle name="Обычный 6 10 8" xfId="22099"/>
    <cellStyle name="Обычный 6 10 8 2" xfId="51954"/>
    <cellStyle name="Обычный 6 10 9" xfId="32054"/>
    <cellStyle name="Обычный 6 11" xfId="2201"/>
    <cellStyle name="Обычный 6 11 2" xfId="2202"/>
    <cellStyle name="Обычный 6 11 2 2" xfId="2203"/>
    <cellStyle name="Обычный 6 11 2 2 2" xfId="6105"/>
    <cellStyle name="Обычный 6 11 2 2 2 2" xfId="16057"/>
    <cellStyle name="Обычный 6 11 2 2 2 2 2" xfId="45912"/>
    <cellStyle name="Обычный 6 11 2 2 2 3" xfId="26007"/>
    <cellStyle name="Обычный 6 11 2 2 2 3 2" xfId="55862"/>
    <cellStyle name="Обычный 6 11 2 2 2 4" xfId="35962"/>
    <cellStyle name="Обычный 6 11 2 2 3" xfId="8845"/>
    <cellStyle name="Обычный 6 11 2 2 3 2" xfId="18795"/>
    <cellStyle name="Обычный 6 11 2 2 3 2 2" xfId="48650"/>
    <cellStyle name="Обычный 6 11 2 2 3 3" xfId="28745"/>
    <cellStyle name="Обычный 6 11 2 2 3 3 2" xfId="58600"/>
    <cellStyle name="Обычный 6 11 2 2 3 4" xfId="38700"/>
    <cellStyle name="Обычный 6 11 2 2 4" xfId="12159"/>
    <cellStyle name="Обычный 6 11 2 2 4 2" xfId="42014"/>
    <cellStyle name="Обычный 6 11 2 2 5" xfId="22109"/>
    <cellStyle name="Обычный 6 11 2 2 5 2" xfId="51964"/>
    <cellStyle name="Обычный 6 11 2 2 6" xfId="32064"/>
    <cellStyle name="Обычный 6 11 2 3" xfId="4763"/>
    <cellStyle name="Обычный 6 11 2 3 2" xfId="14715"/>
    <cellStyle name="Обычный 6 11 2 3 2 2" xfId="44570"/>
    <cellStyle name="Обычный 6 11 2 3 3" xfId="24665"/>
    <cellStyle name="Обычный 6 11 2 3 3 2" xfId="54520"/>
    <cellStyle name="Обычный 6 11 2 3 4" xfId="34620"/>
    <cellStyle name="Обычный 6 11 2 4" xfId="8844"/>
    <cellStyle name="Обычный 6 11 2 4 2" xfId="18794"/>
    <cellStyle name="Обычный 6 11 2 4 2 2" xfId="48649"/>
    <cellStyle name="Обычный 6 11 2 4 3" xfId="28744"/>
    <cellStyle name="Обычный 6 11 2 4 3 2" xfId="58599"/>
    <cellStyle name="Обычный 6 11 2 4 4" xfId="38699"/>
    <cellStyle name="Обычный 6 11 2 5" xfId="12158"/>
    <cellStyle name="Обычный 6 11 2 5 2" xfId="42013"/>
    <cellStyle name="Обычный 6 11 2 6" xfId="22108"/>
    <cellStyle name="Обычный 6 11 2 6 2" xfId="51963"/>
    <cellStyle name="Обычный 6 11 2 7" xfId="32063"/>
    <cellStyle name="Обычный 6 11 3" xfId="2204"/>
    <cellStyle name="Обычный 6 11 3 2" xfId="6106"/>
    <cellStyle name="Обычный 6 11 3 2 2" xfId="16058"/>
    <cellStyle name="Обычный 6 11 3 2 2 2" xfId="45913"/>
    <cellStyle name="Обычный 6 11 3 2 3" xfId="26008"/>
    <cellStyle name="Обычный 6 11 3 2 3 2" xfId="55863"/>
    <cellStyle name="Обычный 6 11 3 2 4" xfId="35963"/>
    <cellStyle name="Обычный 6 11 3 3" xfId="8846"/>
    <cellStyle name="Обычный 6 11 3 3 2" xfId="18796"/>
    <cellStyle name="Обычный 6 11 3 3 2 2" xfId="48651"/>
    <cellStyle name="Обычный 6 11 3 3 3" xfId="28746"/>
    <cellStyle name="Обычный 6 11 3 3 3 2" xfId="58601"/>
    <cellStyle name="Обычный 6 11 3 3 4" xfId="38701"/>
    <cellStyle name="Обычный 6 11 3 4" xfId="12160"/>
    <cellStyle name="Обычный 6 11 3 4 2" xfId="42015"/>
    <cellStyle name="Обычный 6 11 3 5" xfId="22110"/>
    <cellStyle name="Обычный 6 11 3 5 2" xfId="51965"/>
    <cellStyle name="Обычный 6 11 3 6" xfId="32065"/>
    <cellStyle name="Обычный 6 11 4" xfId="3940"/>
    <cellStyle name="Обычный 6 11 4 2" xfId="13892"/>
    <cellStyle name="Обычный 6 11 4 2 2" xfId="43747"/>
    <cellStyle name="Обычный 6 11 4 3" xfId="23842"/>
    <cellStyle name="Обычный 6 11 4 3 2" xfId="53697"/>
    <cellStyle name="Обычный 6 11 4 4" xfId="33797"/>
    <cellStyle name="Обычный 6 11 5" xfId="8843"/>
    <cellStyle name="Обычный 6 11 5 2" xfId="18793"/>
    <cellStyle name="Обычный 6 11 5 2 2" xfId="48648"/>
    <cellStyle name="Обычный 6 11 5 3" xfId="28743"/>
    <cellStyle name="Обычный 6 11 5 3 2" xfId="58598"/>
    <cellStyle name="Обычный 6 11 5 4" xfId="38698"/>
    <cellStyle name="Обычный 6 11 6" xfId="12157"/>
    <cellStyle name="Обычный 6 11 6 2" xfId="42012"/>
    <cellStyle name="Обычный 6 11 7" xfId="22107"/>
    <cellStyle name="Обычный 6 11 7 2" xfId="51962"/>
    <cellStyle name="Обычный 6 11 8" xfId="32062"/>
    <cellStyle name="Обычный 6 12" xfId="2205"/>
    <cellStyle name="Обычный 6 12 2" xfId="2206"/>
    <cellStyle name="Обычный 6 12 2 2" xfId="2207"/>
    <cellStyle name="Обычный 6 12 2 2 2" xfId="6107"/>
    <cellStyle name="Обычный 6 12 2 2 2 2" xfId="16059"/>
    <cellStyle name="Обычный 6 12 2 2 2 2 2" xfId="45914"/>
    <cellStyle name="Обычный 6 12 2 2 2 3" xfId="26009"/>
    <cellStyle name="Обычный 6 12 2 2 2 3 2" xfId="55864"/>
    <cellStyle name="Обычный 6 12 2 2 2 4" xfId="35964"/>
    <cellStyle name="Обычный 6 12 2 2 3" xfId="8849"/>
    <cellStyle name="Обычный 6 12 2 2 3 2" xfId="18799"/>
    <cellStyle name="Обычный 6 12 2 2 3 2 2" xfId="48654"/>
    <cellStyle name="Обычный 6 12 2 2 3 3" xfId="28749"/>
    <cellStyle name="Обычный 6 12 2 2 3 3 2" xfId="58604"/>
    <cellStyle name="Обычный 6 12 2 2 3 4" xfId="38704"/>
    <cellStyle name="Обычный 6 12 2 2 4" xfId="12163"/>
    <cellStyle name="Обычный 6 12 2 2 4 2" xfId="42018"/>
    <cellStyle name="Обычный 6 12 2 2 5" xfId="22113"/>
    <cellStyle name="Обычный 6 12 2 2 5 2" xfId="51968"/>
    <cellStyle name="Обычный 6 12 2 2 6" xfId="32068"/>
    <cellStyle name="Обычный 6 12 2 3" xfId="4938"/>
    <cellStyle name="Обычный 6 12 2 3 2" xfId="14890"/>
    <cellStyle name="Обычный 6 12 2 3 2 2" xfId="44745"/>
    <cellStyle name="Обычный 6 12 2 3 3" xfId="24840"/>
    <cellStyle name="Обычный 6 12 2 3 3 2" xfId="54695"/>
    <cellStyle name="Обычный 6 12 2 3 4" xfId="34795"/>
    <cellStyle name="Обычный 6 12 2 4" xfId="8848"/>
    <cellStyle name="Обычный 6 12 2 4 2" xfId="18798"/>
    <cellStyle name="Обычный 6 12 2 4 2 2" xfId="48653"/>
    <cellStyle name="Обычный 6 12 2 4 3" xfId="28748"/>
    <cellStyle name="Обычный 6 12 2 4 3 2" xfId="58603"/>
    <cellStyle name="Обычный 6 12 2 4 4" xfId="38703"/>
    <cellStyle name="Обычный 6 12 2 5" xfId="12162"/>
    <cellStyle name="Обычный 6 12 2 5 2" xfId="42017"/>
    <cellStyle name="Обычный 6 12 2 6" xfId="22112"/>
    <cellStyle name="Обычный 6 12 2 6 2" xfId="51967"/>
    <cellStyle name="Обычный 6 12 2 7" xfId="32067"/>
    <cellStyle name="Обычный 6 12 3" xfId="2208"/>
    <cellStyle name="Обычный 6 12 3 2" xfId="6108"/>
    <cellStyle name="Обычный 6 12 3 2 2" xfId="16060"/>
    <cellStyle name="Обычный 6 12 3 2 2 2" xfId="45915"/>
    <cellStyle name="Обычный 6 12 3 2 3" xfId="26010"/>
    <cellStyle name="Обычный 6 12 3 2 3 2" xfId="55865"/>
    <cellStyle name="Обычный 6 12 3 2 4" xfId="35965"/>
    <cellStyle name="Обычный 6 12 3 3" xfId="8850"/>
    <cellStyle name="Обычный 6 12 3 3 2" xfId="18800"/>
    <cellStyle name="Обычный 6 12 3 3 2 2" xfId="48655"/>
    <cellStyle name="Обычный 6 12 3 3 3" xfId="28750"/>
    <cellStyle name="Обычный 6 12 3 3 3 2" xfId="58605"/>
    <cellStyle name="Обычный 6 12 3 3 4" xfId="38705"/>
    <cellStyle name="Обычный 6 12 3 4" xfId="12164"/>
    <cellStyle name="Обычный 6 12 3 4 2" xfId="42019"/>
    <cellStyle name="Обычный 6 12 3 5" xfId="22114"/>
    <cellStyle name="Обычный 6 12 3 5 2" xfId="51969"/>
    <cellStyle name="Обычный 6 12 3 6" xfId="32069"/>
    <cellStyle name="Обычный 6 12 4" xfId="4115"/>
    <cellStyle name="Обычный 6 12 4 2" xfId="14067"/>
    <cellStyle name="Обычный 6 12 4 2 2" xfId="43922"/>
    <cellStyle name="Обычный 6 12 4 3" xfId="24017"/>
    <cellStyle name="Обычный 6 12 4 3 2" xfId="53872"/>
    <cellStyle name="Обычный 6 12 4 4" xfId="33972"/>
    <cellStyle name="Обычный 6 12 5" xfId="8847"/>
    <cellStyle name="Обычный 6 12 5 2" xfId="18797"/>
    <cellStyle name="Обычный 6 12 5 2 2" xfId="48652"/>
    <cellStyle name="Обычный 6 12 5 3" xfId="28747"/>
    <cellStyle name="Обычный 6 12 5 3 2" xfId="58602"/>
    <cellStyle name="Обычный 6 12 5 4" xfId="38702"/>
    <cellStyle name="Обычный 6 12 6" xfId="12161"/>
    <cellStyle name="Обычный 6 12 6 2" xfId="42016"/>
    <cellStyle name="Обычный 6 12 7" xfId="22111"/>
    <cellStyle name="Обычный 6 12 7 2" xfId="51966"/>
    <cellStyle name="Обычный 6 12 8" xfId="32066"/>
    <cellStyle name="Обычный 6 13" xfId="2209"/>
    <cellStyle name="Обычный 6 13 2" xfId="2210"/>
    <cellStyle name="Обычный 6 13 2 2" xfId="2211"/>
    <cellStyle name="Обычный 6 13 2 2 2" xfId="6109"/>
    <cellStyle name="Обычный 6 13 2 2 2 2" xfId="16061"/>
    <cellStyle name="Обычный 6 13 2 2 2 2 2" xfId="45916"/>
    <cellStyle name="Обычный 6 13 2 2 2 3" xfId="26011"/>
    <cellStyle name="Обычный 6 13 2 2 2 3 2" xfId="55866"/>
    <cellStyle name="Обычный 6 13 2 2 2 4" xfId="35966"/>
    <cellStyle name="Обычный 6 13 2 2 3" xfId="8853"/>
    <cellStyle name="Обычный 6 13 2 2 3 2" xfId="18803"/>
    <cellStyle name="Обычный 6 13 2 2 3 2 2" xfId="48658"/>
    <cellStyle name="Обычный 6 13 2 2 3 3" xfId="28753"/>
    <cellStyle name="Обычный 6 13 2 2 3 3 2" xfId="58608"/>
    <cellStyle name="Обычный 6 13 2 2 3 4" xfId="38708"/>
    <cellStyle name="Обычный 6 13 2 2 4" xfId="12167"/>
    <cellStyle name="Обычный 6 13 2 2 4 2" xfId="42022"/>
    <cellStyle name="Обычный 6 13 2 2 5" xfId="22117"/>
    <cellStyle name="Обычный 6 13 2 2 5 2" xfId="51972"/>
    <cellStyle name="Обычный 6 13 2 2 6" xfId="32072"/>
    <cellStyle name="Обычный 6 13 2 3" xfId="5025"/>
    <cellStyle name="Обычный 6 13 2 3 2" xfId="14977"/>
    <cellStyle name="Обычный 6 13 2 3 2 2" xfId="44832"/>
    <cellStyle name="Обычный 6 13 2 3 3" xfId="24927"/>
    <cellStyle name="Обычный 6 13 2 3 3 2" xfId="54782"/>
    <cellStyle name="Обычный 6 13 2 3 4" xfId="34882"/>
    <cellStyle name="Обычный 6 13 2 4" xfId="8852"/>
    <cellStyle name="Обычный 6 13 2 4 2" xfId="18802"/>
    <cellStyle name="Обычный 6 13 2 4 2 2" xfId="48657"/>
    <cellStyle name="Обычный 6 13 2 4 3" xfId="28752"/>
    <cellStyle name="Обычный 6 13 2 4 3 2" xfId="58607"/>
    <cellStyle name="Обычный 6 13 2 4 4" xfId="38707"/>
    <cellStyle name="Обычный 6 13 2 5" xfId="12166"/>
    <cellStyle name="Обычный 6 13 2 5 2" xfId="42021"/>
    <cellStyle name="Обычный 6 13 2 6" xfId="22116"/>
    <cellStyle name="Обычный 6 13 2 6 2" xfId="51971"/>
    <cellStyle name="Обычный 6 13 2 7" xfId="32071"/>
    <cellStyle name="Обычный 6 13 3" xfId="2212"/>
    <cellStyle name="Обычный 6 13 3 2" xfId="6110"/>
    <cellStyle name="Обычный 6 13 3 2 2" xfId="16062"/>
    <cellStyle name="Обычный 6 13 3 2 2 2" xfId="45917"/>
    <cellStyle name="Обычный 6 13 3 2 3" xfId="26012"/>
    <cellStyle name="Обычный 6 13 3 2 3 2" xfId="55867"/>
    <cellStyle name="Обычный 6 13 3 2 4" xfId="35967"/>
    <cellStyle name="Обычный 6 13 3 3" xfId="8854"/>
    <cellStyle name="Обычный 6 13 3 3 2" xfId="18804"/>
    <cellStyle name="Обычный 6 13 3 3 2 2" xfId="48659"/>
    <cellStyle name="Обычный 6 13 3 3 3" xfId="28754"/>
    <cellStyle name="Обычный 6 13 3 3 3 2" xfId="58609"/>
    <cellStyle name="Обычный 6 13 3 3 4" xfId="38709"/>
    <cellStyle name="Обычный 6 13 3 4" xfId="12168"/>
    <cellStyle name="Обычный 6 13 3 4 2" xfId="42023"/>
    <cellStyle name="Обычный 6 13 3 5" xfId="22118"/>
    <cellStyle name="Обычный 6 13 3 5 2" xfId="51973"/>
    <cellStyle name="Обычный 6 13 3 6" xfId="32073"/>
    <cellStyle name="Обычный 6 13 4" xfId="4202"/>
    <cellStyle name="Обычный 6 13 4 2" xfId="14154"/>
    <cellStyle name="Обычный 6 13 4 2 2" xfId="44009"/>
    <cellStyle name="Обычный 6 13 4 3" xfId="24104"/>
    <cellStyle name="Обычный 6 13 4 3 2" xfId="53959"/>
    <cellStyle name="Обычный 6 13 4 4" xfId="34059"/>
    <cellStyle name="Обычный 6 13 5" xfId="8851"/>
    <cellStyle name="Обычный 6 13 5 2" xfId="18801"/>
    <cellStyle name="Обычный 6 13 5 2 2" xfId="48656"/>
    <cellStyle name="Обычный 6 13 5 3" xfId="28751"/>
    <cellStyle name="Обычный 6 13 5 3 2" xfId="58606"/>
    <cellStyle name="Обычный 6 13 5 4" xfId="38706"/>
    <cellStyle name="Обычный 6 13 6" xfId="12165"/>
    <cellStyle name="Обычный 6 13 6 2" xfId="42020"/>
    <cellStyle name="Обычный 6 13 7" xfId="22115"/>
    <cellStyle name="Обычный 6 13 7 2" xfId="51970"/>
    <cellStyle name="Обычный 6 13 8" xfId="32070"/>
    <cellStyle name="Обычный 6 14" xfId="2213"/>
    <cellStyle name="Обычный 6 14 2" xfId="2214"/>
    <cellStyle name="Обычный 6 14 2 2" xfId="6111"/>
    <cellStyle name="Обычный 6 14 2 2 2" xfId="16063"/>
    <cellStyle name="Обычный 6 14 2 2 2 2" xfId="45918"/>
    <cellStyle name="Обычный 6 14 2 2 3" xfId="26013"/>
    <cellStyle name="Обычный 6 14 2 2 3 2" xfId="55868"/>
    <cellStyle name="Обычный 6 14 2 2 4" xfId="35968"/>
    <cellStyle name="Обычный 6 14 2 3" xfId="8856"/>
    <cellStyle name="Обычный 6 14 2 3 2" xfId="18806"/>
    <cellStyle name="Обычный 6 14 2 3 2 2" xfId="48661"/>
    <cellStyle name="Обычный 6 14 2 3 3" xfId="28756"/>
    <cellStyle name="Обычный 6 14 2 3 3 2" xfId="58611"/>
    <cellStyle name="Обычный 6 14 2 3 4" xfId="38711"/>
    <cellStyle name="Обычный 6 14 2 4" xfId="12170"/>
    <cellStyle name="Обычный 6 14 2 4 2" xfId="42025"/>
    <cellStyle name="Обычный 6 14 2 5" xfId="22120"/>
    <cellStyle name="Обычный 6 14 2 5 2" xfId="51975"/>
    <cellStyle name="Обычный 6 14 2 6" xfId="32075"/>
    <cellStyle name="Обычный 6 14 3" xfId="4238"/>
    <cellStyle name="Обычный 6 14 3 2" xfId="14190"/>
    <cellStyle name="Обычный 6 14 3 2 2" xfId="44045"/>
    <cellStyle name="Обычный 6 14 3 3" xfId="24140"/>
    <cellStyle name="Обычный 6 14 3 3 2" xfId="53995"/>
    <cellStyle name="Обычный 6 14 3 4" xfId="34095"/>
    <cellStyle name="Обычный 6 14 4" xfId="8855"/>
    <cellStyle name="Обычный 6 14 4 2" xfId="18805"/>
    <cellStyle name="Обычный 6 14 4 2 2" xfId="48660"/>
    <cellStyle name="Обычный 6 14 4 3" xfId="28755"/>
    <cellStyle name="Обычный 6 14 4 3 2" xfId="58610"/>
    <cellStyle name="Обычный 6 14 4 4" xfId="38710"/>
    <cellStyle name="Обычный 6 14 5" xfId="12169"/>
    <cellStyle name="Обычный 6 14 5 2" xfId="42024"/>
    <cellStyle name="Обычный 6 14 6" xfId="22119"/>
    <cellStyle name="Обычный 6 14 6 2" xfId="51974"/>
    <cellStyle name="Обычный 6 14 7" xfId="32074"/>
    <cellStyle name="Обычный 6 15" xfId="2215"/>
    <cellStyle name="Обычный 6 15 2" xfId="6112"/>
    <cellStyle name="Обычный 6 15 2 2" xfId="16064"/>
    <cellStyle name="Обычный 6 15 2 2 2" xfId="45919"/>
    <cellStyle name="Обычный 6 15 2 3" xfId="26014"/>
    <cellStyle name="Обычный 6 15 2 3 2" xfId="55869"/>
    <cellStyle name="Обычный 6 15 2 4" xfId="35969"/>
    <cellStyle name="Обычный 6 15 3" xfId="8857"/>
    <cellStyle name="Обычный 6 15 3 2" xfId="18807"/>
    <cellStyle name="Обычный 6 15 3 2 2" xfId="48662"/>
    <cellStyle name="Обычный 6 15 3 3" xfId="28757"/>
    <cellStyle name="Обычный 6 15 3 3 2" xfId="58612"/>
    <cellStyle name="Обычный 6 15 3 4" xfId="38712"/>
    <cellStyle name="Обычный 6 15 4" xfId="12171"/>
    <cellStyle name="Обычный 6 15 4 2" xfId="42026"/>
    <cellStyle name="Обычный 6 15 5" xfId="22121"/>
    <cellStyle name="Обычный 6 15 5 2" xfId="51976"/>
    <cellStyle name="Обычный 6 15 6" xfId="32076"/>
    <cellStyle name="Обычный 6 16" xfId="2192"/>
    <cellStyle name="Обычный 6 16 2" xfId="6728"/>
    <cellStyle name="Обычный 6 16 2 2" xfId="16678"/>
    <cellStyle name="Обычный 6 16 2 2 2" xfId="46533"/>
    <cellStyle name="Обычный 6 16 2 3" xfId="26628"/>
    <cellStyle name="Обычный 6 16 2 3 2" xfId="56483"/>
    <cellStyle name="Обычный 6 16 2 4" xfId="36583"/>
    <cellStyle name="Обычный 6 16 3" xfId="8834"/>
    <cellStyle name="Обычный 6 16 3 2" xfId="18784"/>
    <cellStyle name="Обычный 6 16 3 2 2" xfId="48639"/>
    <cellStyle name="Обычный 6 16 3 3" xfId="28734"/>
    <cellStyle name="Обычный 6 16 3 3 2" xfId="58589"/>
    <cellStyle name="Обычный 6 16 3 4" xfId="38689"/>
    <cellStyle name="Обычный 6 16 4" xfId="12148"/>
    <cellStyle name="Обычный 6 16 4 2" xfId="42003"/>
    <cellStyle name="Обычный 6 16 5" xfId="22098"/>
    <cellStyle name="Обычный 6 16 5 2" xfId="51953"/>
    <cellStyle name="Обычный 6 16 6" xfId="32053"/>
    <cellStyle name="Обычный 6 17" xfId="3414"/>
    <cellStyle name="Обычный 6 17 2" xfId="13367"/>
    <cellStyle name="Обычный 6 17 2 2" xfId="43222"/>
    <cellStyle name="Обычный 6 17 3" xfId="23317"/>
    <cellStyle name="Обычный 6 17 3 2" xfId="53172"/>
    <cellStyle name="Обычный 6 17 4" xfId="33272"/>
    <cellStyle name="Обычный 6 2" xfId="2216"/>
    <cellStyle name="Обычный 6 2 10" xfId="2217"/>
    <cellStyle name="Обычный 6 2 10 2" xfId="2218"/>
    <cellStyle name="Обычный 6 2 10 2 2" xfId="2219"/>
    <cellStyle name="Обычный 6 2 10 2 2 2" xfId="6113"/>
    <cellStyle name="Обычный 6 2 10 2 2 2 2" xfId="16065"/>
    <cellStyle name="Обычный 6 2 10 2 2 2 2 2" xfId="45920"/>
    <cellStyle name="Обычный 6 2 10 2 2 2 3" xfId="26015"/>
    <cellStyle name="Обычный 6 2 10 2 2 2 3 2" xfId="55870"/>
    <cellStyle name="Обычный 6 2 10 2 2 2 4" xfId="35970"/>
    <cellStyle name="Обычный 6 2 10 2 2 3" xfId="8861"/>
    <cellStyle name="Обычный 6 2 10 2 2 3 2" xfId="18811"/>
    <cellStyle name="Обычный 6 2 10 2 2 3 2 2" xfId="48666"/>
    <cellStyle name="Обычный 6 2 10 2 2 3 3" xfId="28761"/>
    <cellStyle name="Обычный 6 2 10 2 2 3 3 2" xfId="58616"/>
    <cellStyle name="Обычный 6 2 10 2 2 3 4" xfId="38716"/>
    <cellStyle name="Обычный 6 2 10 2 2 4" xfId="12175"/>
    <cellStyle name="Обычный 6 2 10 2 2 4 2" xfId="42030"/>
    <cellStyle name="Обычный 6 2 10 2 2 5" xfId="22125"/>
    <cellStyle name="Обычный 6 2 10 2 2 5 2" xfId="51980"/>
    <cellStyle name="Обычный 6 2 10 2 2 6" xfId="32080"/>
    <cellStyle name="Обычный 6 2 10 2 3" xfId="4765"/>
    <cellStyle name="Обычный 6 2 10 2 3 2" xfId="14717"/>
    <cellStyle name="Обычный 6 2 10 2 3 2 2" xfId="44572"/>
    <cellStyle name="Обычный 6 2 10 2 3 3" xfId="24667"/>
    <cellStyle name="Обычный 6 2 10 2 3 3 2" xfId="54522"/>
    <cellStyle name="Обычный 6 2 10 2 3 4" xfId="34622"/>
    <cellStyle name="Обычный 6 2 10 2 4" xfId="8860"/>
    <cellStyle name="Обычный 6 2 10 2 4 2" xfId="18810"/>
    <cellStyle name="Обычный 6 2 10 2 4 2 2" xfId="48665"/>
    <cellStyle name="Обычный 6 2 10 2 4 3" xfId="28760"/>
    <cellStyle name="Обычный 6 2 10 2 4 3 2" xfId="58615"/>
    <cellStyle name="Обычный 6 2 10 2 4 4" xfId="38715"/>
    <cellStyle name="Обычный 6 2 10 2 5" xfId="12174"/>
    <cellStyle name="Обычный 6 2 10 2 5 2" xfId="42029"/>
    <cellStyle name="Обычный 6 2 10 2 6" xfId="22124"/>
    <cellStyle name="Обычный 6 2 10 2 6 2" xfId="51979"/>
    <cellStyle name="Обычный 6 2 10 2 7" xfId="32079"/>
    <cellStyle name="Обычный 6 2 10 3" xfId="2220"/>
    <cellStyle name="Обычный 6 2 10 3 2" xfId="6114"/>
    <cellStyle name="Обычный 6 2 10 3 2 2" xfId="16066"/>
    <cellStyle name="Обычный 6 2 10 3 2 2 2" xfId="45921"/>
    <cellStyle name="Обычный 6 2 10 3 2 3" xfId="26016"/>
    <cellStyle name="Обычный 6 2 10 3 2 3 2" xfId="55871"/>
    <cellStyle name="Обычный 6 2 10 3 2 4" xfId="35971"/>
    <cellStyle name="Обычный 6 2 10 3 3" xfId="8862"/>
    <cellStyle name="Обычный 6 2 10 3 3 2" xfId="18812"/>
    <cellStyle name="Обычный 6 2 10 3 3 2 2" xfId="48667"/>
    <cellStyle name="Обычный 6 2 10 3 3 3" xfId="28762"/>
    <cellStyle name="Обычный 6 2 10 3 3 3 2" xfId="58617"/>
    <cellStyle name="Обычный 6 2 10 3 3 4" xfId="38717"/>
    <cellStyle name="Обычный 6 2 10 3 4" xfId="12176"/>
    <cellStyle name="Обычный 6 2 10 3 4 2" xfId="42031"/>
    <cellStyle name="Обычный 6 2 10 3 5" xfId="22126"/>
    <cellStyle name="Обычный 6 2 10 3 5 2" xfId="51981"/>
    <cellStyle name="Обычный 6 2 10 3 6" xfId="32081"/>
    <cellStyle name="Обычный 6 2 10 4" xfId="3942"/>
    <cellStyle name="Обычный 6 2 10 4 2" xfId="13894"/>
    <cellStyle name="Обычный 6 2 10 4 2 2" xfId="43749"/>
    <cellStyle name="Обычный 6 2 10 4 3" xfId="23844"/>
    <cellStyle name="Обычный 6 2 10 4 3 2" xfId="53699"/>
    <cellStyle name="Обычный 6 2 10 4 4" xfId="33799"/>
    <cellStyle name="Обычный 6 2 10 5" xfId="8859"/>
    <cellStyle name="Обычный 6 2 10 5 2" xfId="18809"/>
    <cellStyle name="Обычный 6 2 10 5 2 2" xfId="48664"/>
    <cellStyle name="Обычный 6 2 10 5 3" xfId="28759"/>
    <cellStyle name="Обычный 6 2 10 5 3 2" xfId="58614"/>
    <cellStyle name="Обычный 6 2 10 5 4" xfId="38714"/>
    <cellStyle name="Обычный 6 2 10 6" xfId="12173"/>
    <cellStyle name="Обычный 6 2 10 6 2" xfId="42028"/>
    <cellStyle name="Обычный 6 2 10 7" xfId="22123"/>
    <cellStyle name="Обычный 6 2 10 7 2" xfId="51978"/>
    <cellStyle name="Обычный 6 2 10 8" xfId="32078"/>
    <cellStyle name="Обычный 6 2 11" xfId="2221"/>
    <cellStyle name="Обычный 6 2 11 2" xfId="2222"/>
    <cellStyle name="Обычный 6 2 11 2 2" xfId="2223"/>
    <cellStyle name="Обычный 6 2 11 2 2 2" xfId="6115"/>
    <cellStyle name="Обычный 6 2 11 2 2 2 2" xfId="16067"/>
    <cellStyle name="Обычный 6 2 11 2 2 2 2 2" xfId="45922"/>
    <cellStyle name="Обычный 6 2 11 2 2 2 3" xfId="26017"/>
    <cellStyle name="Обычный 6 2 11 2 2 2 3 2" xfId="55872"/>
    <cellStyle name="Обычный 6 2 11 2 2 2 4" xfId="35972"/>
    <cellStyle name="Обычный 6 2 11 2 2 3" xfId="8865"/>
    <cellStyle name="Обычный 6 2 11 2 2 3 2" xfId="18815"/>
    <cellStyle name="Обычный 6 2 11 2 2 3 2 2" xfId="48670"/>
    <cellStyle name="Обычный 6 2 11 2 2 3 3" xfId="28765"/>
    <cellStyle name="Обычный 6 2 11 2 2 3 3 2" xfId="58620"/>
    <cellStyle name="Обычный 6 2 11 2 2 3 4" xfId="38720"/>
    <cellStyle name="Обычный 6 2 11 2 2 4" xfId="12179"/>
    <cellStyle name="Обычный 6 2 11 2 2 4 2" xfId="42034"/>
    <cellStyle name="Обычный 6 2 11 2 2 5" xfId="22129"/>
    <cellStyle name="Обычный 6 2 11 2 2 5 2" xfId="51984"/>
    <cellStyle name="Обычный 6 2 11 2 2 6" xfId="32084"/>
    <cellStyle name="Обычный 6 2 11 2 3" xfId="4939"/>
    <cellStyle name="Обычный 6 2 11 2 3 2" xfId="14891"/>
    <cellStyle name="Обычный 6 2 11 2 3 2 2" xfId="44746"/>
    <cellStyle name="Обычный 6 2 11 2 3 3" xfId="24841"/>
    <cellStyle name="Обычный 6 2 11 2 3 3 2" xfId="54696"/>
    <cellStyle name="Обычный 6 2 11 2 3 4" xfId="34796"/>
    <cellStyle name="Обычный 6 2 11 2 4" xfId="8864"/>
    <cellStyle name="Обычный 6 2 11 2 4 2" xfId="18814"/>
    <cellStyle name="Обычный 6 2 11 2 4 2 2" xfId="48669"/>
    <cellStyle name="Обычный 6 2 11 2 4 3" xfId="28764"/>
    <cellStyle name="Обычный 6 2 11 2 4 3 2" xfId="58619"/>
    <cellStyle name="Обычный 6 2 11 2 4 4" xfId="38719"/>
    <cellStyle name="Обычный 6 2 11 2 5" xfId="12178"/>
    <cellStyle name="Обычный 6 2 11 2 5 2" xfId="42033"/>
    <cellStyle name="Обычный 6 2 11 2 6" xfId="22128"/>
    <cellStyle name="Обычный 6 2 11 2 6 2" xfId="51983"/>
    <cellStyle name="Обычный 6 2 11 2 7" xfId="32083"/>
    <cellStyle name="Обычный 6 2 11 3" xfId="2224"/>
    <cellStyle name="Обычный 6 2 11 3 2" xfId="6116"/>
    <cellStyle name="Обычный 6 2 11 3 2 2" xfId="16068"/>
    <cellStyle name="Обычный 6 2 11 3 2 2 2" xfId="45923"/>
    <cellStyle name="Обычный 6 2 11 3 2 3" xfId="26018"/>
    <cellStyle name="Обычный 6 2 11 3 2 3 2" xfId="55873"/>
    <cellStyle name="Обычный 6 2 11 3 2 4" xfId="35973"/>
    <cellStyle name="Обычный 6 2 11 3 3" xfId="8866"/>
    <cellStyle name="Обычный 6 2 11 3 3 2" xfId="18816"/>
    <cellStyle name="Обычный 6 2 11 3 3 2 2" xfId="48671"/>
    <cellStyle name="Обычный 6 2 11 3 3 3" xfId="28766"/>
    <cellStyle name="Обычный 6 2 11 3 3 3 2" xfId="58621"/>
    <cellStyle name="Обычный 6 2 11 3 3 4" xfId="38721"/>
    <cellStyle name="Обычный 6 2 11 3 4" xfId="12180"/>
    <cellStyle name="Обычный 6 2 11 3 4 2" xfId="42035"/>
    <cellStyle name="Обычный 6 2 11 3 5" xfId="22130"/>
    <cellStyle name="Обычный 6 2 11 3 5 2" xfId="51985"/>
    <cellStyle name="Обычный 6 2 11 3 6" xfId="32085"/>
    <cellStyle name="Обычный 6 2 11 4" xfId="4116"/>
    <cellStyle name="Обычный 6 2 11 4 2" xfId="14068"/>
    <cellStyle name="Обычный 6 2 11 4 2 2" xfId="43923"/>
    <cellStyle name="Обычный 6 2 11 4 3" xfId="24018"/>
    <cellStyle name="Обычный 6 2 11 4 3 2" xfId="53873"/>
    <cellStyle name="Обычный 6 2 11 4 4" xfId="33973"/>
    <cellStyle name="Обычный 6 2 11 5" xfId="8863"/>
    <cellStyle name="Обычный 6 2 11 5 2" xfId="18813"/>
    <cellStyle name="Обычный 6 2 11 5 2 2" xfId="48668"/>
    <cellStyle name="Обычный 6 2 11 5 3" xfId="28763"/>
    <cellStyle name="Обычный 6 2 11 5 3 2" xfId="58618"/>
    <cellStyle name="Обычный 6 2 11 5 4" xfId="38718"/>
    <cellStyle name="Обычный 6 2 11 6" xfId="12177"/>
    <cellStyle name="Обычный 6 2 11 6 2" xfId="42032"/>
    <cellStyle name="Обычный 6 2 11 7" xfId="22127"/>
    <cellStyle name="Обычный 6 2 11 7 2" xfId="51982"/>
    <cellStyle name="Обычный 6 2 11 8" xfId="32082"/>
    <cellStyle name="Обычный 6 2 12" xfId="2225"/>
    <cellStyle name="Обычный 6 2 12 2" xfId="2226"/>
    <cellStyle name="Обычный 6 2 12 2 2" xfId="2227"/>
    <cellStyle name="Обычный 6 2 12 2 2 2" xfId="6117"/>
    <cellStyle name="Обычный 6 2 12 2 2 2 2" xfId="16069"/>
    <cellStyle name="Обычный 6 2 12 2 2 2 2 2" xfId="45924"/>
    <cellStyle name="Обычный 6 2 12 2 2 2 3" xfId="26019"/>
    <cellStyle name="Обычный 6 2 12 2 2 2 3 2" xfId="55874"/>
    <cellStyle name="Обычный 6 2 12 2 2 2 4" xfId="35974"/>
    <cellStyle name="Обычный 6 2 12 2 2 3" xfId="8869"/>
    <cellStyle name="Обычный 6 2 12 2 2 3 2" xfId="18819"/>
    <cellStyle name="Обычный 6 2 12 2 2 3 2 2" xfId="48674"/>
    <cellStyle name="Обычный 6 2 12 2 2 3 3" xfId="28769"/>
    <cellStyle name="Обычный 6 2 12 2 2 3 3 2" xfId="58624"/>
    <cellStyle name="Обычный 6 2 12 2 2 3 4" xfId="38724"/>
    <cellStyle name="Обычный 6 2 12 2 2 4" xfId="12183"/>
    <cellStyle name="Обычный 6 2 12 2 2 4 2" xfId="42038"/>
    <cellStyle name="Обычный 6 2 12 2 2 5" xfId="22133"/>
    <cellStyle name="Обычный 6 2 12 2 2 5 2" xfId="51988"/>
    <cellStyle name="Обычный 6 2 12 2 2 6" xfId="32088"/>
    <cellStyle name="Обычный 6 2 12 2 3" xfId="5026"/>
    <cellStyle name="Обычный 6 2 12 2 3 2" xfId="14978"/>
    <cellStyle name="Обычный 6 2 12 2 3 2 2" xfId="44833"/>
    <cellStyle name="Обычный 6 2 12 2 3 3" xfId="24928"/>
    <cellStyle name="Обычный 6 2 12 2 3 3 2" xfId="54783"/>
    <cellStyle name="Обычный 6 2 12 2 3 4" xfId="34883"/>
    <cellStyle name="Обычный 6 2 12 2 4" xfId="8868"/>
    <cellStyle name="Обычный 6 2 12 2 4 2" xfId="18818"/>
    <cellStyle name="Обычный 6 2 12 2 4 2 2" xfId="48673"/>
    <cellStyle name="Обычный 6 2 12 2 4 3" xfId="28768"/>
    <cellStyle name="Обычный 6 2 12 2 4 3 2" xfId="58623"/>
    <cellStyle name="Обычный 6 2 12 2 4 4" xfId="38723"/>
    <cellStyle name="Обычный 6 2 12 2 5" xfId="12182"/>
    <cellStyle name="Обычный 6 2 12 2 5 2" xfId="42037"/>
    <cellStyle name="Обычный 6 2 12 2 6" xfId="22132"/>
    <cellStyle name="Обычный 6 2 12 2 6 2" xfId="51987"/>
    <cellStyle name="Обычный 6 2 12 2 7" xfId="32087"/>
    <cellStyle name="Обычный 6 2 12 3" xfId="2228"/>
    <cellStyle name="Обычный 6 2 12 3 2" xfId="6118"/>
    <cellStyle name="Обычный 6 2 12 3 2 2" xfId="16070"/>
    <cellStyle name="Обычный 6 2 12 3 2 2 2" xfId="45925"/>
    <cellStyle name="Обычный 6 2 12 3 2 3" xfId="26020"/>
    <cellStyle name="Обычный 6 2 12 3 2 3 2" xfId="55875"/>
    <cellStyle name="Обычный 6 2 12 3 2 4" xfId="35975"/>
    <cellStyle name="Обычный 6 2 12 3 3" xfId="8870"/>
    <cellStyle name="Обычный 6 2 12 3 3 2" xfId="18820"/>
    <cellStyle name="Обычный 6 2 12 3 3 2 2" xfId="48675"/>
    <cellStyle name="Обычный 6 2 12 3 3 3" xfId="28770"/>
    <cellStyle name="Обычный 6 2 12 3 3 3 2" xfId="58625"/>
    <cellStyle name="Обычный 6 2 12 3 3 4" xfId="38725"/>
    <cellStyle name="Обычный 6 2 12 3 4" xfId="12184"/>
    <cellStyle name="Обычный 6 2 12 3 4 2" xfId="42039"/>
    <cellStyle name="Обычный 6 2 12 3 5" xfId="22134"/>
    <cellStyle name="Обычный 6 2 12 3 5 2" xfId="51989"/>
    <cellStyle name="Обычный 6 2 12 3 6" xfId="32089"/>
    <cellStyle name="Обычный 6 2 12 4" xfId="4203"/>
    <cellStyle name="Обычный 6 2 12 4 2" xfId="14155"/>
    <cellStyle name="Обычный 6 2 12 4 2 2" xfId="44010"/>
    <cellStyle name="Обычный 6 2 12 4 3" xfId="24105"/>
    <cellStyle name="Обычный 6 2 12 4 3 2" xfId="53960"/>
    <cellStyle name="Обычный 6 2 12 4 4" xfId="34060"/>
    <cellStyle name="Обычный 6 2 12 5" xfId="8867"/>
    <cellStyle name="Обычный 6 2 12 5 2" xfId="18817"/>
    <cellStyle name="Обычный 6 2 12 5 2 2" xfId="48672"/>
    <cellStyle name="Обычный 6 2 12 5 3" xfId="28767"/>
    <cellStyle name="Обычный 6 2 12 5 3 2" xfId="58622"/>
    <cellStyle name="Обычный 6 2 12 5 4" xfId="38722"/>
    <cellStyle name="Обычный 6 2 12 6" xfId="12181"/>
    <cellStyle name="Обычный 6 2 12 6 2" xfId="42036"/>
    <cellStyle name="Обычный 6 2 12 7" xfId="22131"/>
    <cellStyle name="Обычный 6 2 12 7 2" xfId="51986"/>
    <cellStyle name="Обычный 6 2 12 8" xfId="32086"/>
    <cellStyle name="Обычный 6 2 13" xfId="2229"/>
    <cellStyle name="Обычный 6 2 13 2" xfId="2230"/>
    <cellStyle name="Обычный 6 2 13 2 2" xfId="6119"/>
    <cellStyle name="Обычный 6 2 13 2 2 2" xfId="16071"/>
    <cellStyle name="Обычный 6 2 13 2 2 2 2" xfId="45926"/>
    <cellStyle name="Обычный 6 2 13 2 2 3" xfId="26021"/>
    <cellStyle name="Обычный 6 2 13 2 2 3 2" xfId="55876"/>
    <cellStyle name="Обычный 6 2 13 2 2 4" xfId="35976"/>
    <cellStyle name="Обычный 6 2 13 2 3" xfId="8872"/>
    <cellStyle name="Обычный 6 2 13 2 3 2" xfId="18822"/>
    <cellStyle name="Обычный 6 2 13 2 3 2 2" xfId="48677"/>
    <cellStyle name="Обычный 6 2 13 2 3 3" xfId="28772"/>
    <cellStyle name="Обычный 6 2 13 2 3 3 2" xfId="58627"/>
    <cellStyle name="Обычный 6 2 13 2 3 4" xfId="38727"/>
    <cellStyle name="Обычный 6 2 13 2 4" xfId="12186"/>
    <cellStyle name="Обычный 6 2 13 2 4 2" xfId="42041"/>
    <cellStyle name="Обычный 6 2 13 2 5" xfId="22136"/>
    <cellStyle name="Обычный 6 2 13 2 5 2" xfId="51991"/>
    <cellStyle name="Обычный 6 2 13 2 6" xfId="32091"/>
    <cellStyle name="Обычный 6 2 13 3" xfId="4247"/>
    <cellStyle name="Обычный 6 2 13 3 2" xfId="14199"/>
    <cellStyle name="Обычный 6 2 13 3 2 2" xfId="44054"/>
    <cellStyle name="Обычный 6 2 13 3 3" xfId="24149"/>
    <cellStyle name="Обычный 6 2 13 3 3 2" xfId="54004"/>
    <cellStyle name="Обычный 6 2 13 3 4" xfId="34104"/>
    <cellStyle name="Обычный 6 2 13 4" xfId="8871"/>
    <cellStyle name="Обычный 6 2 13 4 2" xfId="18821"/>
    <cellStyle name="Обычный 6 2 13 4 2 2" xfId="48676"/>
    <cellStyle name="Обычный 6 2 13 4 3" xfId="28771"/>
    <cellStyle name="Обычный 6 2 13 4 3 2" xfId="58626"/>
    <cellStyle name="Обычный 6 2 13 4 4" xfId="38726"/>
    <cellStyle name="Обычный 6 2 13 5" xfId="12185"/>
    <cellStyle name="Обычный 6 2 13 5 2" xfId="42040"/>
    <cellStyle name="Обычный 6 2 13 6" xfId="22135"/>
    <cellStyle name="Обычный 6 2 13 6 2" xfId="51990"/>
    <cellStyle name="Обычный 6 2 13 7" xfId="32090"/>
    <cellStyle name="Обычный 6 2 14" xfId="2231"/>
    <cellStyle name="Обычный 6 2 14 2" xfId="6120"/>
    <cellStyle name="Обычный 6 2 14 2 2" xfId="16072"/>
    <cellStyle name="Обычный 6 2 14 2 2 2" xfId="45927"/>
    <cellStyle name="Обычный 6 2 14 2 3" xfId="26022"/>
    <cellStyle name="Обычный 6 2 14 2 3 2" xfId="55877"/>
    <cellStyle name="Обычный 6 2 14 2 4" xfId="35977"/>
    <cellStyle name="Обычный 6 2 14 3" xfId="8873"/>
    <cellStyle name="Обычный 6 2 14 3 2" xfId="18823"/>
    <cellStyle name="Обычный 6 2 14 3 2 2" xfId="48678"/>
    <cellStyle name="Обычный 6 2 14 3 3" xfId="28773"/>
    <cellStyle name="Обычный 6 2 14 3 3 2" xfId="58628"/>
    <cellStyle name="Обычный 6 2 14 3 4" xfId="38728"/>
    <cellStyle name="Обычный 6 2 14 4" xfId="12187"/>
    <cellStyle name="Обычный 6 2 14 4 2" xfId="42042"/>
    <cellStyle name="Обычный 6 2 14 5" xfId="22137"/>
    <cellStyle name="Обычный 6 2 14 5 2" xfId="51992"/>
    <cellStyle name="Обычный 6 2 14 6" xfId="32092"/>
    <cellStyle name="Обычный 6 2 15" xfId="3423"/>
    <cellStyle name="Обычный 6 2 15 2" xfId="13376"/>
    <cellStyle name="Обычный 6 2 15 2 2" xfId="43231"/>
    <cellStyle name="Обычный 6 2 15 3" xfId="23326"/>
    <cellStyle name="Обычный 6 2 15 3 2" xfId="53181"/>
    <cellStyle name="Обычный 6 2 15 4" xfId="33281"/>
    <cellStyle name="Обычный 6 2 16" xfId="8858"/>
    <cellStyle name="Обычный 6 2 16 2" xfId="18808"/>
    <cellStyle name="Обычный 6 2 16 2 2" xfId="48663"/>
    <cellStyle name="Обычный 6 2 16 3" xfId="28758"/>
    <cellStyle name="Обычный 6 2 16 3 2" xfId="58613"/>
    <cellStyle name="Обычный 6 2 16 4" xfId="38713"/>
    <cellStyle name="Обычный 6 2 17" xfId="12172"/>
    <cellStyle name="Обычный 6 2 17 2" xfId="42027"/>
    <cellStyle name="Обычный 6 2 18" xfId="22122"/>
    <cellStyle name="Обычный 6 2 18 2" xfId="51977"/>
    <cellStyle name="Обычный 6 2 19" xfId="32077"/>
    <cellStyle name="Обычный 6 2 2" xfId="2232"/>
    <cellStyle name="Обычный 6 2 2 10" xfId="8874"/>
    <cellStyle name="Обычный 6 2 2 10 2" xfId="18824"/>
    <cellStyle name="Обычный 6 2 2 10 2 2" xfId="48679"/>
    <cellStyle name="Обычный 6 2 2 10 3" xfId="28774"/>
    <cellStyle name="Обычный 6 2 2 10 3 2" xfId="58629"/>
    <cellStyle name="Обычный 6 2 2 10 4" xfId="38729"/>
    <cellStyle name="Обычный 6 2 2 11" xfId="12188"/>
    <cellStyle name="Обычный 6 2 2 11 2" xfId="42043"/>
    <cellStyle name="Обычный 6 2 2 12" xfId="22138"/>
    <cellStyle name="Обычный 6 2 2 12 2" xfId="51993"/>
    <cellStyle name="Обычный 6 2 2 13" xfId="32093"/>
    <cellStyle name="Обычный 6 2 2 2" xfId="2233"/>
    <cellStyle name="Обычный 6 2 2 2 2" xfId="2234"/>
    <cellStyle name="Обычный 6 2 2 2 2 2" xfId="2235"/>
    <cellStyle name="Обычный 6 2 2 2 2 2 2" xfId="2236"/>
    <cellStyle name="Обычный 6 2 2 2 2 2 2 2" xfId="6121"/>
    <cellStyle name="Обычный 6 2 2 2 2 2 2 2 2" xfId="16073"/>
    <cellStyle name="Обычный 6 2 2 2 2 2 2 2 2 2" xfId="45928"/>
    <cellStyle name="Обычный 6 2 2 2 2 2 2 2 3" xfId="26023"/>
    <cellStyle name="Обычный 6 2 2 2 2 2 2 2 3 2" xfId="55878"/>
    <cellStyle name="Обычный 6 2 2 2 2 2 2 2 4" xfId="35978"/>
    <cellStyle name="Обычный 6 2 2 2 2 2 2 3" xfId="8878"/>
    <cellStyle name="Обычный 6 2 2 2 2 2 2 3 2" xfId="18828"/>
    <cellStyle name="Обычный 6 2 2 2 2 2 2 3 2 2" xfId="48683"/>
    <cellStyle name="Обычный 6 2 2 2 2 2 2 3 3" xfId="28778"/>
    <cellStyle name="Обычный 6 2 2 2 2 2 2 3 3 2" xfId="58633"/>
    <cellStyle name="Обычный 6 2 2 2 2 2 2 3 4" xfId="38733"/>
    <cellStyle name="Обычный 6 2 2 2 2 2 2 4" xfId="12192"/>
    <cellStyle name="Обычный 6 2 2 2 2 2 2 4 2" xfId="42047"/>
    <cellStyle name="Обычный 6 2 2 2 2 2 2 5" xfId="22142"/>
    <cellStyle name="Обычный 6 2 2 2 2 2 2 5 2" xfId="51997"/>
    <cellStyle name="Обычный 6 2 2 2 2 2 2 6" xfId="32097"/>
    <cellStyle name="Обычный 6 2 2 2 2 2 3" xfId="4767"/>
    <cellStyle name="Обычный 6 2 2 2 2 2 3 2" xfId="14719"/>
    <cellStyle name="Обычный 6 2 2 2 2 2 3 2 2" xfId="44574"/>
    <cellStyle name="Обычный 6 2 2 2 2 2 3 3" xfId="24669"/>
    <cellStyle name="Обычный 6 2 2 2 2 2 3 3 2" xfId="54524"/>
    <cellStyle name="Обычный 6 2 2 2 2 2 3 4" xfId="34624"/>
    <cellStyle name="Обычный 6 2 2 2 2 2 4" xfId="8877"/>
    <cellStyle name="Обычный 6 2 2 2 2 2 4 2" xfId="18827"/>
    <cellStyle name="Обычный 6 2 2 2 2 2 4 2 2" xfId="48682"/>
    <cellStyle name="Обычный 6 2 2 2 2 2 4 3" xfId="28777"/>
    <cellStyle name="Обычный 6 2 2 2 2 2 4 3 2" xfId="58632"/>
    <cellStyle name="Обычный 6 2 2 2 2 2 4 4" xfId="38732"/>
    <cellStyle name="Обычный 6 2 2 2 2 2 5" xfId="12191"/>
    <cellStyle name="Обычный 6 2 2 2 2 2 5 2" xfId="42046"/>
    <cellStyle name="Обычный 6 2 2 2 2 2 6" xfId="22141"/>
    <cellStyle name="Обычный 6 2 2 2 2 2 6 2" xfId="51996"/>
    <cellStyle name="Обычный 6 2 2 2 2 2 7" xfId="32096"/>
    <cellStyle name="Обычный 6 2 2 2 2 3" xfId="2237"/>
    <cellStyle name="Обычный 6 2 2 2 2 3 2" xfId="6122"/>
    <cellStyle name="Обычный 6 2 2 2 2 3 2 2" xfId="16074"/>
    <cellStyle name="Обычный 6 2 2 2 2 3 2 2 2" xfId="45929"/>
    <cellStyle name="Обычный 6 2 2 2 2 3 2 3" xfId="26024"/>
    <cellStyle name="Обычный 6 2 2 2 2 3 2 3 2" xfId="55879"/>
    <cellStyle name="Обычный 6 2 2 2 2 3 2 4" xfId="35979"/>
    <cellStyle name="Обычный 6 2 2 2 2 3 3" xfId="8879"/>
    <cellStyle name="Обычный 6 2 2 2 2 3 3 2" xfId="18829"/>
    <cellStyle name="Обычный 6 2 2 2 2 3 3 2 2" xfId="48684"/>
    <cellStyle name="Обычный 6 2 2 2 2 3 3 3" xfId="28779"/>
    <cellStyle name="Обычный 6 2 2 2 2 3 3 3 2" xfId="58634"/>
    <cellStyle name="Обычный 6 2 2 2 2 3 3 4" xfId="38734"/>
    <cellStyle name="Обычный 6 2 2 2 2 3 4" xfId="12193"/>
    <cellStyle name="Обычный 6 2 2 2 2 3 4 2" xfId="42048"/>
    <cellStyle name="Обычный 6 2 2 2 2 3 5" xfId="22143"/>
    <cellStyle name="Обычный 6 2 2 2 2 3 5 2" xfId="51998"/>
    <cellStyle name="Обычный 6 2 2 2 2 3 6" xfId="32098"/>
    <cellStyle name="Обычный 6 2 2 2 2 4" xfId="3944"/>
    <cellStyle name="Обычный 6 2 2 2 2 4 2" xfId="13896"/>
    <cellStyle name="Обычный 6 2 2 2 2 4 2 2" xfId="43751"/>
    <cellStyle name="Обычный 6 2 2 2 2 4 3" xfId="23846"/>
    <cellStyle name="Обычный 6 2 2 2 2 4 3 2" xfId="53701"/>
    <cellStyle name="Обычный 6 2 2 2 2 4 4" xfId="33801"/>
    <cellStyle name="Обычный 6 2 2 2 2 5" xfId="8876"/>
    <cellStyle name="Обычный 6 2 2 2 2 5 2" xfId="18826"/>
    <cellStyle name="Обычный 6 2 2 2 2 5 2 2" xfId="48681"/>
    <cellStyle name="Обычный 6 2 2 2 2 5 3" xfId="28776"/>
    <cellStyle name="Обычный 6 2 2 2 2 5 3 2" xfId="58631"/>
    <cellStyle name="Обычный 6 2 2 2 2 5 4" xfId="38731"/>
    <cellStyle name="Обычный 6 2 2 2 2 6" xfId="12190"/>
    <cellStyle name="Обычный 6 2 2 2 2 6 2" xfId="42045"/>
    <cellStyle name="Обычный 6 2 2 2 2 7" xfId="22140"/>
    <cellStyle name="Обычный 6 2 2 2 2 7 2" xfId="51995"/>
    <cellStyle name="Обычный 6 2 2 2 2 8" xfId="32095"/>
    <cellStyle name="Обычный 6 2 2 2 3" xfId="2238"/>
    <cellStyle name="Обычный 6 2 2 2 3 2" xfId="2239"/>
    <cellStyle name="Обычный 6 2 2 2 3 2 2" xfId="6123"/>
    <cellStyle name="Обычный 6 2 2 2 3 2 2 2" xfId="16075"/>
    <cellStyle name="Обычный 6 2 2 2 3 2 2 2 2" xfId="45930"/>
    <cellStyle name="Обычный 6 2 2 2 3 2 2 3" xfId="26025"/>
    <cellStyle name="Обычный 6 2 2 2 3 2 2 3 2" xfId="55880"/>
    <cellStyle name="Обычный 6 2 2 2 3 2 2 4" xfId="35980"/>
    <cellStyle name="Обычный 6 2 2 2 3 2 3" xfId="8881"/>
    <cellStyle name="Обычный 6 2 2 2 3 2 3 2" xfId="18831"/>
    <cellStyle name="Обычный 6 2 2 2 3 2 3 2 2" xfId="48686"/>
    <cellStyle name="Обычный 6 2 2 2 3 2 3 3" xfId="28781"/>
    <cellStyle name="Обычный 6 2 2 2 3 2 3 3 2" xfId="58636"/>
    <cellStyle name="Обычный 6 2 2 2 3 2 3 4" xfId="38736"/>
    <cellStyle name="Обычный 6 2 2 2 3 2 4" xfId="12195"/>
    <cellStyle name="Обычный 6 2 2 2 3 2 4 2" xfId="42050"/>
    <cellStyle name="Обычный 6 2 2 2 3 2 5" xfId="22145"/>
    <cellStyle name="Обычный 6 2 2 2 3 2 5 2" xfId="52000"/>
    <cellStyle name="Обычный 6 2 2 2 3 2 6" xfId="32100"/>
    <cellStyle name="Обычный 6 2 2 2 3 3" xfId="4394"/>
    <cellStyle name="Обычный 6 2 2 2 3 3 2" xfId="14346"/>
    <cellStyle name="Обычный 6 2 2 2 3 3 2 2" xfId="44201"/>
    <cellStyle name="Обычный 6 2 2 2 3 3 3" xfId="24296"/>
    <cellStyle name="Обычный 6 2 2 2 3 3 3 2" xfId="54151"/>
    <cellStyle name="Обычный 6 2 2 2 3 3 4" xfId="34251"/>
    <cellStyle name="Обычный 6 2 2 2 3 4" xfId="8880"/>
    <cellStyle name="Обычный 6 2 2 2 3 4 2" xfId="18830"/>
    <cellStyle name="Обычный 6 2 2 2 3 4 2 2" xfId="48685"/>
    <cellStyle name="Обычный 6 2 2 2 3 4 3" xfId="28780"/>
    <cellStyle name="Обычный 6 2 2 2 3 4 3 2" xfId="58635"/>
    <cellStyle name="Обычный 6 2 2 2 3 4 4" xfId="38735"/>
    <cellStyle name="Обычный 6 2 2 2 3 5" xfId="12194"/>
    <cellStyle name="Обычный 6 2 2 2 3 5 2" xfId="42049"/>
    <cellStyle name="Обычный 6 2 2 2 3 6" xfId="22144"/>
    <cellStyle name="Обычный 6 2 2 2 3 6 2" xfId="51999"/>
    <cellStyle name="Обычный 6 2 2 2 3 7" xfId="32099"/>
    <cellStyle name="Обычный 6 2 2 2 4" xfId="2240"/>
    <cellStyle name="Обычный 6 2 2 2 4 2" xfId="6124"/>
    <cellStyle name="Обычный 6 2 2 2 4 2 2" xfId="16076"/>
    <cellStyle name="Обычный 6 2 2 2 4 2 2 2" xfId="45931"/>
    <cellStyle name="Обычный 6 2 2 2 4 2 3" xfId="26026"/>
    <cellStyle name="Обычный 6 2 2 2 4 2 3 2" xfId="55881"/>
    <cellStyle name="Обычный 6 2 2 2 4 2 4" xfId="35981"/>
    <cellStyle name="Обычный 6 2 2 2 4 3" xfId="8882"/>
    <cellStyle name="Обычный 6 2 2 2 4 3 2" xfId="18832"/>
    <cellStyle name="Обычный 6 2 2 2 4 3 2 2" xfId="48687"/>
    <cellStyle name="Обычный 6 2 2 2 4 3 3" xfId="28782"/>
    <cellStyle name="Обычный 6 2 2 2 4 3 3 2" xfId="58637"/>
    <cellStyle name="Обычный 6 2 2 2 4 3 4" xfId="38737"/>
    <cellStyle name="Обычный 6 2 2 2 4 4" xfId="12196"/>
    <cellStyle name="Обычный 6 2 2 2 4 4 2" xfId="42051"/>
    <cellStyle name="Обычный 6 2 2 2 4 5" xfId="22146"/>
    <cellStyle name="Обычный 6 2 2 2 4 5 2" xfId="52001"/>
    <cellStyle name="Обычный 6 2 2 2 4 6" xfId="32101"/>
    <cellStyle name="Обычный 6 2 2 2 5" xfId="3571"/>
    <cellStyle name="Обычный 6 2 2 2 5 2" xfId="13523"/>
    <cellStyle name="Обычный 6 2 2 2 5 2 2" xfId="43378"/>
    <cellStyle name="Обычный 6 2 2 2 5 3" xfId="23473"/>
    <cellStyle name="Обычный 6 2 2 2 5 3 2" xfId="53328"/>
    <cellStyle name="Обычный 6 2 2 2 5 4" xfId="33428"/>
    <cellStyle name="Обычный 6 2 2 2 6" xfId="8875"/>
    <cellStyle name="Обычный 6 2 2 2 6 2" xfId="18825"/>
    <cellStyle name="Обычный 6 2 2 2 6 2 2" xfId="48680"/>
    <cellStyle name="Обычный 6 2 2 2 6 3" xfId="28775"/>
    <cellStyle name="Обычный 6 2 2 2 6 3 2" xfId="58630"/>
    <cellStyle name="Обычный 6 2 2 2 6 4" xfId="38730"/>
    <cellStyle name="Обычный 6 2 2 2 7" xfId="12189"/>
    <cellStyle name="Обычный 6 2 2 2 7 2" xfId="42044"/>
    <cellStyle name="Обычный 6 2 2 2 8" xfId="22139"/>
    <cellStyle name="Обычный 6 2 2 2 8 2" xfId="51994"/>
    <cellStyle name="Обычный 6 2 2 2 9" xfId="32094"/>
    <cellStyle name="Обычный 6 2 2 3" xfId="2241"/>
    <cellStyle name="Обычный 6 2 2 3 2" xfId="2242"/>
    <cellStyle name="Обычный 6 2 2 3 2 2" xfId="2243"/>
    <cellStyle name="Обычный 6 2 2 3 2 2 2" xfId="2244"/>
    <cellStyle name="Обычный 6 2 2 3 2 2 2 2" xfId="6125"/>
    <cellStyle name="Обычный 6 2 2 3 2 2 2 2 2" xfId="16077"/>
    <cellStyle name="Обычный 6 2 2 3 2 2 2 2 2 2" xfId="45932"/>
    <cellStyle name="Обычный 6 2 2 3 2 2 2 2 3" xfId="26027"/>
    <cellStyle name="Обычный 6 2 2 3 2 2 2 2 3 2" xfId="55882"/>
    <cellStyle name="Обычный 6 2 2 3 2 2 2 2 4" xfId="35982"/>
    <cellStyle name="Обычный 6 2 2 3 2 2 2 3" xfId="8886"/>
    <cellStyle name="Обычный 6 2 2 3 2 2 2 3 2" xfId="18836"/>
    <cellStyle name="Обычный 6 2 2 3 2 2 2 3 2 2" xfId="48691"/>
    <cellStyle name="Обычный 6 2 2 3 2 2 2 3 3" xfId="28786"/>
    <cellStyle name="Обычный 6 2 2 3 2 2 2 3 3 2" xfId="58641"/>
    <cellStyle name="Обычный 6 2 2 3 2 2 2 3 4" xfId="38741"/>
    <cellStyle name="Обычный 6 2 2 3 2 2 2 4" xfId="12200"/>
    <cellStyle name="Обычный 6 2 2 3 2 2 2 4 2" xfId="42055"/>
    <cellStyle name="Обычный 6 2 2 3 2 2 2 5" xfId="22150"/>
    <cellStyle name="Обычный 6 2 2 3 2 2 2 5 2" xfId="52005"/>
    <cellStyle name="Обычный 6 2 2 3 2 2 2 6" xfId="32105"/>
    <cellStyle name="Обычный 6 2 2 3 2 2 3" xfId="4768"/>
    <cellStyle name="Обычный 6 2 2 3 2 2 3 2" xfId="14720"/>
    <cellStyle name="Обычный 6 2 2 3 2 2 3 2 2" xfId="44575"/>
    <cellStyle name="Обычный 6 2 2 3 2 2 3 3" xfId="24670"/>
    <cellStyle name="Обычный 6 2 2 3 2 2 3 3 2" xfId="54525"/>
    <cellStyle name="Обычный 6 2 2 3 2 2 3 4" xfId="34625"/>
    <cellStyle name="Обычный 6 2 2 3 2 2 4" xfId="8885"/>
    <cellStyle name="Обычный 6 2 2 3 2 2 4 2" xfId="18835"/>
    <cellStyle name="Обычный 6 2 2 3 2 2 4 2 2" xfId="48690"/>
    <cellStyle name="Обычный 6 2 2 3 2 2 4 3" xfId="28785"/>
    <cellStyle name="Обычный 6 2 2 3 2 2 4 3 2" xfId="58640"/>
    <cellStyle name="Обычный 6 2 2 3 2 2 4 4" xfId="38740"/>
    <cellStyle name="Обычный 6 2 2 3 2 2 5" xfId="12199"/>
    <cellStyle name="Обычный 6 2 2 3 2 2 5 2" xfId="42054"/>
    <cellStyle name="Обычный 6 2 2 3 2 2 6" xfId="22149"/>
    <cellStyle name="Обычный 6 2 2 3 2 2 6 2" xfId="52004"/>
    <cellStyle name="Обычный 6 2 2 3 2 2 7" xfId="32104"/>
    <cellStyle name="Обычный 6 2 2 3 2 3" xfId="2245"/>
    <cellStyle name="Обычный 6 2 2 3 2 3 2" xfId="6126"/>
    <cellStyle name="Обычный 6 2 2 3 2 3 2 2" xfId="16078"/>
    <cellStyle name="Обычный 6 2 2 3 2 3 2 2 2" xfId="45933"/>
    <cellStyle name="Обычный 6 2 2 3 2 3 2 3" xfId="26028"/>
    <cellStyle name="Обычный 6 2 2 3 2 3 2 3 2" xfId="55883"/>
    <cellStyle name="Обычный 6 2 2 3 2 3 2 4" xfId="35983"/>
    <cellStyle name="Обычный 6 2 2 3 2 3 3" xfId="8887"/>
    <cellStyle name="Обычный 6 2 2 3 2 3 3 2" xfId="18837"/>
    <cellStyle name="Обычный 6 2 2 3 2 3 3 2 2" xfId="48692"/>
    <cellStyle name="Обычный 6 2 2 3 2 3 3 3" xfId="28787"/>
    <cellStyle name="Обычный 6 2 2 3 2 3 3 3 2" xfId="58642"/>
    <cellStyle name="Обычный 6 2 2 3 2 3 3 4" xfId="38742"/>
    <cellStyle name="Обычный 6 2 2 3 2 3 4" xfId="12201"/>
    <cellStyle name="Обычный 6 2 2 3 2 3 4 2" xfId="42056"/>
    <cellStyle name="Обычный 6 2 2 3 2 3 5" xfId="22151"/>
    <cellStyle name="Обычный 6 2 2 3 2 3 5 2" xfId="52006"/>
    <cellStyle name="Обычный 6 2 2 3 2 3 6" xfId="32106"/>
    <cellStyle name="Обычный 6 2 2 3 2 4" xfId="3945"/>
    <cellStyle name="Обычный 6 2 2 3 2 4 2" xfId="13897"/>
    <cellStyle name="Обычный 6 2 2 3 2 4 2 2" xfId="43752"/>
    <cellStyle name="Обычный 6 2 2 3 2 4 3" xfId="23847"/>
    <cellStyle name="Обычный 6 2 2 3 2 4 3 2" xfId="53702"/>
    <cellStyle name="Обычный 6 2 2 3 2 4 4" xfId="33802"/>
    <cellStyle name="Обычный 6 2 2 3 2 5" xfId="8884"/>
    <cellStyle name="Обычный 6 2 2 3 2 5 2" xfId="18834"/>
    <cellStyle name="Обычный 6 2 2 3 2 5 2 2" xfId="48689"/>
    <cellStyle name="Обычный 6 2 2 3 2 5 3" xfId="28784"/>
    <cellStyle name="Обычный 6 2 2 3 2 5 3 2" xfId="58639"/>
    <cellStyle name="Обычный 6 2 2 3 2 5 4" xfId="38739"/>
    <cellStyle name="Обычный 6 2 2 3 2 6" xfId="12198"/>
    <cellStyle name="Обычный 6 2 2 3 2 6 2" xfId="42053"/>
    <cellStyle name="Обычный 6 2 2 3 2 7" xfId="22148"/>
    <cellStyle name="Обычный 6 2 2 3 2 7 2" xfId="52003"/>
    <cellStyle name="Обычный 6 2 2 3 2 8" xfId="32103"/>
    <cellStyle name="Обычный 6 2 2 3 3" xfId="2246"/>
    <cellStyle name="Обычный 6 2 2 3 3 2" xfId="2247"/>
    <cellStyle name="Обычный 6 2 2 3 3 2 2" xfId="6127"/>
    <cellStyle name="Обычный 6 2 2 3 3 2 2 2" xfId="16079"/>
    <cellStyle name="Обычный 6 2 2 3 3 2 2 2 2" xfId="45934"/>
    <cellStyle name="Обычный 6 2 2 3 3 2 2 3" xfId="26029"/>
    <cellStyle name="Обычный 6 2 2 3 3 2 2 3 2" xfId="55884"/>
    <cellStyle name="Обычный 6 2 2 3 3 2 2 4" xfId="35984"/>
    <cellStyle name="Обычный 6 2 2 3 3 2 3" xfId="8889"/>
    <cellStyle name="Обычный 6 2 2 3 3 2 3 2" xfId="18839"/>
    <cellStyle name="Обычный 6 2 2 3 3 2 3 2 2" xfId="48694"/>
    <cellStyle name="Обычный 6 2 2 3 3 2 3 3" xfId="28789"/>
    <cellStyle name="Обычный 6 2 2 3 3 2 3 3 2" xfId="58644"/>
    <cellStyle name="Обычный 6 2 2 3 3 2 3 4" xfId="38744"/>
    <cellStyle name="Обычный 6 2 2 3 3 2 4" xfId="12203"/>
    <cellStyle name="Обычный 6 2 2 3 3 2 4 2" xfId="42058"/>
    <cellStyle name="Обычный 6 2 2 3 3 2 5" xfId="22153"/>
    <cellStyle name="Обычный 6 2 2 3 3 2 5 2" xfId="52008"/>
    <cellStyle name="Обычный 6 2 2 3 3 2 6" xfId="32108"/>
    <cellStyle name="Обычный 6 2 2 3 3 3" xfId="4484"/>
    <cellStyle name="Обычный 6 2 2 3 3 3 2" xfId="14436"/>
    <cellStyle name="Обычный 6 2 2 3 3 3 2 2" xfId="44291"/>
    <cellStyle name="Обычный 6 2 2 3 3 3 3" xfId="24386"/>
    <cellStyle name="Обычный 6 2 2 3 3 3 3 2" xfId="54241"/>
    <cellStyle name="Обычный 6 2 2 3 3 3 4" xfId="34341"/>
    <cellStyle name="Обычный 6 2 2 3 3 4" xfId="8888"/>
    <cellStyle name="Обычный 6 2 2 3 3 4 2" xfId="18838"/>
    <cellStyle name="Обычный 6 2 2 3 3 4 2 2" xfId="48693"/>
    <cellStyle name="Обычный 6 2 2 3 3 4 3" xfId="28788"/>
    <cellStyle name="Обычный 6 2 2 3 3 4 3 2" xfId="58643"/>
    <cellStyle name="Обычный 6 2 2 3 3 4 4" xfId="38743"/>
    <cellStyle name="Обычный 6 2 2 3 3 5" xfId="12202"/>
    <cellStyle name="Обычный 6 2 2 3 3 5 2" xfId="42057"/>
    <cellStyle name="Обычный 6 2 2 3 3 6" xfId="22152"/>
    <cellStyle name="Обычный 6 2 2 3 3 6 2" xfId="52007"/>
    <cellStyle name="Обычный 6 2 2 3 3 7" xfId="32107"/>
    <cellStyle name="Обычный 6 2 2 3 4" xfId="2248"/>
    <cellStyle name="Обычный 6 2 2 3 4 2" xfId="6128"/>
    <cellStyle name="Обычный 6 2 2 3 4 2 2" xfId="16080"/>
    <cellStyle name="Обычный 6 2 2 3 4 2 2 2" xfId="45935"/>
    <cellStyle name="Обычный 6 2 2 3 4 2 3" xfId="26030"/>
    <cellStyle name="Обычный 6 2 2 3 4 2 3 2" xfId="55885"/>
    <cellStyle name="Обычный 6 2 2 3 4 2 4" xfId="35985"/>
    <cellStyle name="Обычный 6 2 2 3 4 3" xfId="8890"/>
    <cellStyle name="Обычный 6 2 2 3 4 3 2" xfId="18840"/>
    <cellStyle name="Обычный 6 2 2 3 4 3 2 2" xfId="48695"/>
    <cellStyle name="Обычный 6 2 2 3 4 3 3" xfId="28790"/>
    <cellStyle name="Обычный 6 2 2 3 4 3 3 2" xfId="58645"/>
    <cellStyle name="Обычный 6 2 2 3 4 3 4" xfId="38745"/>
    <cellStyle name="Обычный 6 2 2 3 4 4" xfId="12204"/>
    <cellStyle name="Обычный 6 2 2 3 4 4 2" xfId="42059"/>
    <cellStyle name="Обычный 6 2 2 3 4 5" xfId="22154"/>
    <cellStyle name="Обычный 6 2 2 3 4 5 2" xfId="52009"/>
    <cellStyle name="Обычный 6 2 2 3 4 6" xfId="32109"/>
    <cellStyle name="Обычный 6 2 2 3 5" xfId="3661"/>
    <cellStyle name="Обычный 6 2 2 3 5 2" xfId="13613"/>
    <cellStyle name="Обычный 6 2 2 3 5 2 2" xfId="43468"/>
    <cellStyle name="Обычный 6 2 2 3 5 3" xfId="23563"/>
    <cellStyle name="Обычный 6 2 2 3 5 3 2" xfId="53418"/>
    <cellStyle name="Обычный 6 2 2 3 5 4" xfId="33518"/>
    <cellStyle name="Обычный 6 2 2 3 6" xfId="8883"/>
    <cellStyle name="Обычный 6 2 2 3 6 2" xfId="18833"/>
    <cellStyle name="Обычный 6 2 2 3 6 2 2" xfId="48688"/>
    <cellStyle name="Обычный 6 2 2 3 6 3" xfId="28783"/>
    <cellStyle name="Обычный 6 2 2 3 6 3 2" xfId="58638"/>
    <cellStyle name="Обычный 6 2 2 3 6 4" xfId="38738"/>
    <cellStyle name="Обычный 6 2 2 3 7" xfId="12197"/>
    <cellStyle name="Обычный 6 2 2 3 7 2" xfId="42052"/>
    <cellStyle name="Обычный 6 2 2 3 8" xfId="22147"/>
    <cellStyle name="Обычный 6 2 2 3 8 2" xfId="52002"/>
    <cellStyle name="Обычный 6 2 2 3 9" xfId="32102"/>
    <cellStyle name="Обычный 6 2 2 4" xfId="2249"/>
    <cellStyle name="Обычный 6 2 2 4 2" xfId="2250"/>
    <cellStyle name="Обычный 6 2 2 4 2 2" xfId="2251"/>
    <cellStyle name="Обычный 6 2 2 4 2 2 2" xfId="6129"/>
    <cellStyle name="Обычный 6 2 2 4 2 2 2 2" xfId="16081"/>
    <cellStyle name="Обычный 6 2 2 4 2 2 2 2 2" xfId="45936"/>
    <cellStyle name="Обычный 6 2 2 4 2 2 2 3" xfId="26031"/>
    <cellStyle name="Обычный 6 2 2 4 2 2 2 3 2" xfId="55886"/>
    <cellStyle name="Обычный 6 2 2 4 2 2 2 4" xfId="35986"/>
    <cellStyle name="Обычный 6 2 2 4 2 2 3" xfId="8893"/>
    <cellStyle name="Обычный 6 2 2 4 2 2 3 2" xfId="18843"/>
    <cellStyle name="Обычный 6 2 2 4 2 2 3 2 2" xfId="48698"/>
    <cellStyle name="Обычный 6 2 2 4 2 2 3 3" xfId="28793"/>
    <cellStyle name="Обычный 6 2 2 4 2 2 3 3 2" xfId="58648"/>
    <cellStyle name="Обычный 6 2 2 4 2 2 3 4" xfId="38748"/>
    <cellStyle name="Обычный 6 2 2 4 2 2 4" xfId="12207"/>
    <cellStyle name="Обычный 6 2 2 4 2 2 4 2" xfId="42062"/>
    <cellStyle name="Обычный 6 2 2 4 2 2 5" xfId="22157"/>
    <cellStyle name="Обычный 6 2 2 4 2 2 5 2" xfId="52012"/>
    <cellStyle name="Обычный 6 2 2 4 2 2 6" xfId="32112"/>
    <cellStyle name="Обычный 6 2 2 4 2 3" xfId="4766"/>
    <cellStyle name="Обычный 6 2 2 4 2 3 2" xfId="14718"/>
    <cellStyle name="Обычный 6 2 2 4 2 3 2 2" xfId="44573"/>
    <cellStyle name="Обычный 6 2 2 4 2 3 3" xfId="24668"/>
    <cellStyle name="Обычный 6 2 2 4 2 3 3 2" xfId="54523"/>
    <cellStyle name="Обычный 6 2 2 4 2 3 4" xfId="34623"/>
    <cellStyle name="Обычный 6 2 2 4 2 4" xfId="8892"/>
    <cellStyle name="Обычный 6 2 2 4 2 4 2" xfId="18842"/>
    <cellStyle name="Обычный 6 2 2 4 2 4 2 2" xfId="48697"/>
    <cellStyle name="Обычный 6 2 2 4 2 4 3" xfId="28792"/>
    <cellStyle name="Обычный 6 2 2 4 2 4 3 2" xfId="58647"/>
    <cellStyle name="Обычный 6 2 2 4 2 4 4" xfId="38747"/>
    <cellStyle name="Обычный 6 2 2 4 2 5" xfId="12206"/>
    <cellStyle name="Обычный 6 2 2 4 2 5 2" xfId="42061"/>
    <cellStyle name="Обычный 6 2 2 4 2 6" xfId="22156"/>
    <cellStyle name="Обычный 6 2 2 4 2 6 2" xfId="52011"/>
    <cellStyle name="Обычный 6 2 2 4 2 7" xfId="32111"/>
    <cellStyle name="Обычный 6 2 2 4 3" xfId="2252"/>
    <cellStyle name="Обычный 6 2 2 4 3 2" xfId="6130"/>
    <cellStyle name="Обычный 6 2 2 4 3 2 2" xfId="16082"/>
    <cellStyle name="Обычный 6 2 2 4 3 2 2 2" xfId="45937"/>
    <cellStyle name="Обычный 6 2 2 4 3 2 3" xfId="26032"/>
    <cellStyle name="Обычный 6 2 2 4 3 2 3 2" xfId="55887"/>
    <cellStyle name="Обычный 6 2 2 4 3 2 4" xfId="35987"/>
    <cellStyle name="Обычный 6 2 2 4 3 3" xfId="8894"/>
    <cellStyle name="Обычный 6 2 2 4 3 3 2" xfId="18844"/>
    <cellStyle name="Обычный 6 2 2 4 3 3 2 2" xfId="48699"/>
    <cellStyle name="Обычный 6 2 2 4 3 3 3" xfId="28794"/>
    <cellStyle name="Обычный 6 2 2 4 3 3 3 2" xfId="58649"/>
    <cellStyle name="Обычный 6 2 2 4 3 3 4" xfId="38749"/>
    <cellStyle name="Обычный 6 2 2 4 3 4" xfId="12208"/>
    <cellStyle name="Обычный 6 2 2 4 3 4 2" xfId="42063"/>
    <cellStyle name="Обычный 6 2 2 4 3 5" xfId="22158"/>
    <cellStyle name="Обычный 6 2 2 4 3 5 2" xfId="52013"/>
    <cellStyle name="Обычный 6 2 2 4 3 6" xfId="32113"/>
    <cellStyle name="Обычный 6 2 2 4 4" xfId="3943"/>
    <cellStyle name="Обычный 6 2 2 4 4 2" xfId="13895"/>
    <cellStyle name="Обычный 6 2 2 4 4 2 2" xfId="43750"/>
    <cellStyle name="Обычный 6 2 2 4 4 3" xfId="23845"/>
    <cellStyle name="Обычный 6 2 2 4 4 3 2" xfId="53700"/>
    <cellStyle name="Обычный 6 2 2 4 4 4" xfId="33800"/>
    <cellStyle name="Обычный 6 2 2 4 5" xfId="8891"/>
    <cellStyle name="Обычный 6 2 2 4 5 2" xfId="18841"/>
    <cellStyle name="Обычный 6 2 2 4 5 2 2" xfId="48696"/>
    <cellStyle name="Обычный 6 2 2 4 5 3" xfId="28791"/>
    <cellStyle name="Обычный 6 2 2 4 5 3 2" xfId="58646"/>
    <cellStyle name="Обычный 6 2 2 4 5 4" xfId="38746"/>
    <cellStyle name="Обычный 6 2 2 4 6" xfId="12205"/>
    <cellStyle name="Обычный 6 2 2 4 6 2" xfId="42060"/>
    <cellStyle name="Обычный 6 2 2 4 7" xfId="22155"/>
    <cellStyle name="Обычный 6 2 2 4 7 2" xfId="52010"/>
    <cellStyle name="Обычный 6 2 2 4 8" xfId="32110"/>
    <cellStyle name="Обычный 6 2 2 5" xfId="2253"/>
    <cellStyle name="Обычный 6 2 2 5 2" xfId="2254"/>
    <cellStyle name="Обычный 6 2 2 5 2 2" xfId="2255"/>
    <cellStyle name="Обычный 6 2 2 5 2 2 2" xfId="6131"/>
    <cellStyle name="Обычный 6 2 2 5 2 2 2 2" xfId="16083"/>
    <cellStyle name="Обычный 6 2 2 5 2 2 2 2 2" xfId="45938"/>
    <cellStyle name="Обычный 6 2 2 5 2 2 2 3" xfId="26033"/>
    <cellStyle name="Обычный 6 2 2 5 2 2 2 3 2" xfId="55888"/>
    <cellStyle name="Обычный 6 2 2 5 2 2 2 4" xfId="35988"/>
    <cellStyle name="Обычный 6 2 2 5 2 2 3" xfId="8897"/>
    <cellStyle name="Обычный 6 2 2 5 2 2 3 2" xfId="18847"/>
    <cellStyle name="Обычный 6 2 2 5 2 2 3 2 2" xfId="48702"/>
    <cellStyle name="Обычный 6 2 2 5 2 2 3 3" xfId="28797"/>
    <cellStyle name="Обычный 6 2 2 5 2 2 3 3 2" xfId="58652"/>
    <cellStyle name="Обычный 6 2 2 5 2 2 3 4" xfId="38752"/>
    <cellStyle name="Обычный 6 2 2 5 2 2 4" xfId="12211"/>
    <cellStyle name="Обычный 6 2 2 5 2 2 4 2" xfId="42066"/>
    <cellStyle name="Обычный 6 2 2 5 2 2 5" xfId="22161"/>
    <cellStyle name="Обычный 6 2 2 5 2 2 5 2" xfId="52016"/>
    <cellStyle name="Обычный 6 2 2 5 2 2 6" xfId="32116"/>
    <cellStyle name="Обычный 6 2 2 5 2 3" xfId="4940"/>
    <cellStyle name="Обычный 6 2 2 5 2 3 2" xfId="14892"/>
    <cellStyle name="Обычный 6 2 2 5 2 3 2 2" xfId="44747"/>
    <cellStyle name="Обычный 6 2 2 5 2 3 3" xfId="24842"/>
    <cellStyle name="Обычный 6 2 2 5 2 3 3 2" xfId="54697"/>
    <cellStyle name="Обычный 6 2 2 5 2 3 4" xfId="34797"/>
    <cellStyle name="Обычный 6 2 2 5 2 4" xfId="8896"/>
    <cellStyle name="Обычный 6 2 2 5 2 4 2" xfId="18846"/>
    <cellStyle name="Обычный 6 2 2 5 2 4 2 2" xfId="48701"/>
    <cellStyle name="Обычный 6 2 2 5 2 4 3" xfId="28796"/>
    <cellStyle name="Обычный 6 2 2 5 2 4 3 2" xfId="58651"/>
    <cellStyle name="Обычный 6 2 2 5 2 4 4" xfId="38751"/>
    <cellStyle name="Обычный 6 2 2 5 2 5" xfId="12210"/>
    <cellStyle name="Обычный 6 2 2 5 2 5 2" xfId="42065"/>
    <cellStyle name="Обычный 6 2 2 5 2 6" xfId="22160"/>
    <cellStyle name="Обычный 6 2 2 5 2 6 2" xfId="52015"/>
    <cellStyle name="Обычный 6 2 2 5 2 7" xfId="32115"/>
    <cellStyle name="Обычный 6 2 2 5 3" xfId="2256"/>
    <cellStyle name="Обычный 6 2 2 5 3 2" xfId="6132"/>
    <cellStyle name="Обычный 6 2 2 5 3 2 2" xfId="16084"/>
    <cellStyle name="Обычный 6 2 2 5 3 2 2 2" xfId="45939"/>
    <cellStyle name="Обычный 6 2 2 5 3 2 3" xfId="26034"/>
    <cellStyle name="Обычный 6 2 2 5 3 2 3 2" xfId="55889"/>
    <cellStyle name="Обычный 6 2 2 5 3 2 4" xfId="35989"/>
    <cellStyle name="Обычный 6 2 2 5 3 3" xfId="8898"/>
    <cellStyle name="Обычный 6 2 2 5 3 3 2" xfId="18848"/>
    <cellStyle name="Обычный 6 2 2 5 3 3 2 2" xfId="48703"/>
    <cellStyle name="Обычный 6 2 2 5 3 3 3" xfId="28798"/>
    <cellStyle name="Обычный 6 2 2 5 3 3 3 2" xfId="58653"/>
    <cellStyle name="Обычный 6 2 2 5 3 3 4" xfId="38753"/>
    <cellStyle name="Обычный 6 2 2 5 3 4" xfId="12212"/>
    <cellStyle name="Обычный 6 2 2 5 3 4 2" xfId="42067"/>
    <cellStyle name="Обычный 6 2 2 5 3 5" xfId="22162"/>
    <cellStyle name="Обычный 6 2 2 5 3 5 2" xfId="52017"/>
    <cellStyle name="Обычный 6 2 2 5 3 6" xfId="32117"/>
    <cellStyle name="Обычный 6 2 2 5 4" xfId="4117"/>
    <cellStyle name="Обычный 6 2 2 5 4 2" xfId="14069"/>
    <cellStyle name="Обычный 6 2 2 5 4 2 2" xfId="43924"/>
    <cellStyle name="Обычный 6 2 2 5 4 3" xfId="24019"/>
    <cellStyle name="Обычный 6 2 2 5 4 3 2" xfId="53874"/>
    <cellStyle name="Обычный 6 2 2 5 4 4" xfId="33974"/>
    <cellStyle name="Обычный 6 2 2 5 5" xfId="8895"/>
    <cellStyle name="Обычный 6 2 2 5 5 2" xfId="18845"/>
    <cellStyle name="Обычный 6 2 2 5 5 2 2" xfId="48700"/>
    <cellStyle name="Обычный 6 2 2 5 5 3" xfId="28795"/>
    <cellStyle name="Обычный 6 2 2 5 5 3 2" xfId="58650"/>
    <cellStyle name="Обычный 6 2 2 5 5 4" xfId="38750"/>
    <cellStyle name="Обычный 6 2 2 5 6" xfId="12209"/>
    <cellStyle name="Обычный 6 2 2 5 6 2" xfId="42064"/>
    <cellStyle name="Обычный 6 2 2 5 7" xfId="22159"/>
    <cellStyle name="Обычный 6 2 2 5 7 2" xfId="52014"/>
    <cellStyle name="Обычный 6 2 2 5 8" xfId="32114"/>
    <cellStyle name="Обычный 6 2 2 6" xfId="2257"/>
    <cellStyle name="Обычный 6 2 2 6 2" xfId="2258"/>
    <cellStyle name="Обычный 6 2 2 6 2 2" xfId="2259"/>
    <cellStyle name="Обычный 6 2 2 6 2 2 2" xfId="6133"/>
    <cellStyle name="Обычный 6 2 2 6 2 2 2 2" xfId="16085"/>
    <cellStyle name="Обычный 6 2 2 6 2 2 2 2 2" xfId="45940"/>
    <cellStyle name="Обычный 6 2 2 6 2 2 2 3" xfId="26035"/>
    <cellStyle name="Обычный 6 2 2 6 2 2 2 3 2" xfId="55890"/>
    <cellStyle name="Обычный 6 2 2 6 2 2 2 4" xfId="35990"/>
    <cellStyle name="Обычный 6 2 2 6 2 2 3" xfId="8901"/>
    <cellStyle name="Обычный 6 2 2 6 2 2 3 2" xfId="18851"/>
    <cellStyle name="Обычный 6 2 2 6 2 2 3 2 2" xfId="48706"/>
    <cellStyle name="Обычный 6 2 2 6 2 2 3 3" xfId="28801"/>
    <cellStyle name="Обычный 6 2 2 6 2 2 3 3 2" xfId="58656"/>
    <cellStyle name="Обычный 6 2 2 6 2 2 3 4" xfId="38756"/>
    <cellStyle name="Обычный 6 2 2 6 2 2 4" xfId="12215"/>
    <cellStyle name="Обычный 6 2 2 6 2 2 4 2" xfId="42070"/>
    <cellStyle name="Обычный 6 2 2 6 2 2 5" xfId="22165"/>
    <cellStyle name="Обычный 6 2 2 6 2 2 5 2" xfId="52020"/>
    <cellStyle name="Обычный 6 2 2 6 2 2 6" xfId="32120"/>
    <cellStyle name="Обычный 6 2 2 6 2 3" xfId="5027"/>
    <cellStyle name="Обычный 6 2 2 6 2 3 2" xfId="14979"/>
    <cellStyle name="Обычный 6 2 2 6 2 3 2 2" xfId="44834"/>
    <cellStyle name="Обычный 6 2 2 6 2 3 3" xfId="24929"/>
    <cellStyle name="Обычный 6 2 2 6 2 3 3 2" xfId="54784"/>
    <cellStyle name="Обычный 6 2 2 6 2 3 4" xfId="34884"/>
    <cellStyle name="Обычный 6 2 2 6 2 4" xfId="8900"/>
    <cellStyle name="Обычный 6 2 2 6 2 4 2" xfId="18850"/>
    <cellStyle name="Обычный 6 2 2 6 2 4 2 2" xfId="48705"/>
    <cellStyle name="Обычный 6 2 2 6 2 4 3" xfId="28800"/>
    <cellStyle name="Обычный 6 2 2 6 2 4 3 2" xfId="58655"/>
    <cellStyle name="Обычный 6 2 2 6 2 4 4" xfId="38755"/>
    <cellStyle name="Обычный 6 2 2 6 2 5" xfId="12214"/>
    <cellStyle name="Обычный 6 2 2 6 2 5 2" xfId="42069"/>
    <cellStyle name="Обычный 6 2 2 6 2 6" xfId="22164"/>
    <cellStyle name="Обычный 6 2 2 6 2 6 2" xfId="52019"/>
    <cellStyle name="Обычный 6 2 2 6 2 7" xfId="32119"/>
    <cellStyle name="Обычный 6 2 2 6 3" xfId="2260"/>
    <cellStyle name="Обычный 6 2 2 6 3 2" xfId="6134"/>
    <cellStyle name="Обычный 6 2 2 6 3 2 2" xfId="16086"/>
    <cellStyle name="Обычный 6 2 2 6 3 2 2 2" xfId="45941"/>
    <cellStyle name="Обычный 6 2 2 6 3 2 3" xfId="26036"/>
    <cellStyle name="Обычный 6 2 2 6 3 2 3 2" xfId="55891"/>
    <cellStyle name="Обычный 6 2 2 6 3 2 4" xfId="35991"/>
    <cellStyle name="Обычный 6 2 2 6 3 3" xfId="8902"/>
    <cellStyle name="Обычный 6 2 2 6 3 3 2" xfId="18852"/>
    <cellStyle name="Обычный 6 2 2 6 3 3 2 2" xfId="48707"/>
    <cellStyle name="Обычный 6 2 2 6 3 3 3" xfId="28802"/>
    <cellStyle name="Обычный 6 2 2 6 3 3 3 2" xfId="58657"/>
    <cellStyle name="Обычный 6 2 2 6 3 3 4" xfId="38757"/>
    <cellStyle name="Обычный 6 2 2 6 3 4" xfId="12216"/>
    <cellStyle name="Обычный 6 2 2 6 3 4 2" xfId="42071"/>
    <cellStyle name="Обычный 6 2 2 6 3 5" xfId="22166"/>
    <cellStyle name="Обычный 6 2 2 6 3 5 2" xfId="52021"/>
    <cellStyle name="Обычный 6 2 2 6 3 6" xfId="32121"/>
    <cellStyle name="Обычный 6 2 2 6 4" xfId="4204"/>
    <cellStyle name="Обычный 6 2 2 6 4 2" xfId="14156"/>
    <cellStyle name="Обычный 6 2 2 6 4 2 2" xfId="44011"/>
    <cellStyle name="Обычный 6 2 2 6 4 3" xfId="24106"/>
    <cellStyle name="Обычный 6 2 2 6 4 3 2" xfId="53961"/>
    <cellStyle name="Обычный 6 2 2 6 4 4" xfId="34061"/>
    <cellStyle name="Обычный 6 2 2 6 5" xfId="8899"/>
    <cellStyle name="Обычный 6 2 2 6 5 2" xfId="18849"/>
    <cellStyle name="Обычный 6 2 2 6 5 2 2" xfId="48704"/>
    <cellStyle name="Обычный 6 2 2 6 5 3" xfId="28799"/>
    <cellStyle name="Обычный 6 2 2 6 5 3 2" xfId="58654"/>
    <cellStyle name="Обычный 6 2 2 6 5 4" xfId="38754"/>
    <cellStyle name="Обычный 6 2 2 6 6" xfId="12213"/>
    <cellStyle name="Обычный 6 2 2 6 6 2" xfId="42068"/>
    <cellStyle name="Обычный 6 2 2 6 7" xfId="22163"/>
    <cellStyle name="Обычный 6 2 2 6 7 2" xfId="52018"/>
    <cellStyle name="Обычный 6 2 2 6 8" xfId="32118"/>
    <cellStyle name="Обычный 6 2 2 7" xfId="2261"/>
    <cellStyle name="Обычный 6 2 2 7 2" xfId="2262"/>
    <cellStyle name="Обычный 6 2 2 7 2 2" xfId="6135"/>
    <cellStyle name="Обычный 6 2 2 7 2 2 2" xfId="16087"/>
    <cellStyle name="Обычный 6 2 2 7 2 2 2 2" xfId="45942"/>
    <cellStyle name="Обычный 6 2 2 7 2 2 3" xfId="26037"/>
    <cellStyle name="Обычный 6 2 2 7 2 2 3 2" xfId="55892"/>
    <cellStyle name="Обычный 6 2 2 7 2 2 4" xfId="35992"/>
    <cellStyle name="Обычный 6 2 2 7 2 3" xfId="8904"/>
    <cellStyle name="Обычный 6 2 2 7 2 3 2" xfId="18854"/>
    <cellStyle name="Обычный 6 2 2 7 2 3 2 2" xfId="48709"/>
    <cellStyle name="Обычный 6 2 2 7 2 3 3" xfId="28804"/>
    <cellStyle name="Обычный 6 2 2 7 2 3 3 2" xfId="58659"/>
    <cellStyle name="Обычный 6 2 2 7 2 3 4" xfId="38759"/>
    <cellStyle name="Обычный 6 2 2 7 2 4" xfId="12218"/>
    <cellStyle name="Обычный 6 2 2 7 2 4 2" xfId="42073"/>
    <cellStyle name="Обычный 6 2 2 7 2 5" xfId="22168"/>
    <cellStyle name="Обычный 6 2 2 7 2 5 2" xfId="52023"/>
    <cellStyle name="Обычный 6 2 2 7 2 6" xfId="32123"/>
    <cellStyle name="Обычный 6 2 2 7 3" xfId="4268"/>
    <cellStyle name="Обычный 6 2 2 7 3 2" xfId="14220"/>
    <cellStyle name="Обычный 6 2 2 7 3 2 2" xfId="44075"/>
    <cellStyle name="Обычный 6 2 2 7 3 3" xfId="24170"/>
    <cellStyle name="Обычный 6 2 2 7 3 3 2" xfId="54025"/>
    <cellStyle name="Обычный 6 2 2 7 3 4" xfId="34125"/>
    <cellStyle name="Обычный 6 2 2 7 4" xfId="8903"/>
    <cellStyle name="Обычный 6 2 2 7 4 2" xfId="18853"/>
    <cellStyle name="Обычный 6 2 2 7 4 2 2" xfId="48708"/>
    <cellStyle name="Обычный 6 2 2 7 4 3" xfId="28803"/>
    <cellStyle name="Обычный 6 2 2 7 4 3 2" xfId="58658"/>
    <cellStyle name="Обычный 6 2 2 7 4 4" xfId="38758"/>
    <cellStyle name="Обычный 6 2 2 7 5" xfId="12217"/>
    <cellStyle name="Обычный 6 2 2 7 5 2" xfId="42072"/>
    <cellStyle name="Обычный 6 2 2 7 6" xfId="22167"/>
    <cellStyle name="Обычный 6 2 2 7 6 2" xfId="52022"/>
    <cellStyle name="Обычный 6 2 2 7 7" xfId="32122"/>
    <cellStyle name="Обычный 6 2 2 8" xfId="2263"/>
    <cellStyle name="Обычный 6 2 2 8 2" xfId="6136"/>
    <cellStyle name="Обычный 6 2 2 8 2 2" xfId="16088"/>
    <cellStyle name="Обычный 6 2 2 8 2 2 2" xfId="45943"/>
    <cellStyle name="Обычный 6 2 2 8 2 3" xfId="26038"/>
    <cellStyle name="Обычный 6 2 2 8 2 3 2" xfId="55893"/>
    <cellStyle name="Обычный 6 2 2 8 2 4" xfId="35993"/>
    <cellStyle name="Обычный 6 2 2 8 3" xfId="8905"/>
    <cellStyle name="Обычный 6 2 2 8 3 2" xfId="18855"/>
    <cellStyle name="Обычный 6 2 2 8 3 2 2" xfId="48710"/>
    <cellStyle name="Обычный 6 2 2 8 3 3" xfId="28805"/>
    <cellStyle name="Обычный 6 2 2 8 3 3 2" xfId="58660"/>
    <cellStyle name="Обычный 6 2 2 8 3 4" xfId="38760"/>
    <cellStyle name="Обычный 6 2 2 8 4" xfId="12219"/>
    <cellStyle name="Обычный 6 2 2 8 4 2" xfId="42074"/>
    <cellStyle name="Обычный 6 2 2 8 5" xfId="22169"/>
    <cellStyle name="Обычный 6 2 2 8 5 2" xfId="52024"/>
    <cellStyle name="Обычный 6 2 2 8 6" xfId="32124"/>
    <cellStyle name="Обычный 6 2 2 9" xfId="3445"/>
    <cellStyle name="Обычный 6 2 2 9 2" xfId="13397"/>
    <cellStyle name="Обычный 6 2 2 9 2 2" xfId="43252"/>
    <cellStyle name="Обычный 6 2 2 9 3" xfId="23347"/>
    <cellStyle name="Обычный 6 2 2 9 3 2" xfId="53202"/>
    <cellStyle name="Обычный 6 2 2 9 4" xfId="33302"/>
    <cellStyle name="Обычный 6 2 3" xfId="2264"/>
    <cellStyle name="Обычный 6 2 3 10" xfId="8906"/>
    <cellStyle name="Обычный 6 2 3 10 2" xfId="18856"/>
    <cellStyle name="Обычный 6 2 3 10 2 2" xfId="48711"/>
    <cellStyle name="Обычный 6 2 3 10 3" xfId="28806"/>
    <cellStyle name="Обычный 6 2 3 10 3 2" xfId="58661"/>
    <cellStyle name="Обычный 6 2 3 10 4" xfId="38761"/>
    <cellStyle name="Обычный 6 2 3 11" xfId="12220"/>
    <cellStyle name="Обычный 6 2 3 11 2" xfId="42075"/>
    <cellStyle name="Обычный 6 2 3 12" xfId="22170"/>
    <cellStyle name="Обычный 6 2 3 12 2" xfId="52025"/>
    <cellStyle name="Обычный 6 2 3 13" xfId="32125"/>
    <cellStyle name="Обычный 6 2 3 2" xfId="2265"/>
    <cellStyle name="Обычный 6 2 3 2 2" xfId="2266"/>
    <cellStyle name="Обычный 6 2 3 2 2 2" xfId="2267"/>
    <cellStyle name="Обычный 6 2 3 2 2 2 2" xfId="2268"/>
    <cellStyle name="Обычный 6 2 3 2 2 2 2 2" xfId="6137"/>
    <cellStyle name="Обычный 6 2 3 2 2 2 2 2 2" xfId="16089"/>
    <cellStyle name="Обычный 6 2 3 2 2 2 2 2 2 2" xfId="45944"/>
    <cellStyle name="Обычный 6 2 3 2 2 2 2 2 3" xfId="26039"/>
    <cellStyle name="Обычный 6 2 3 2 2 2 2 2 3 2" xfId="55894"/>
    <cellStyle name="Обычный 6 2 3 2 2 2 2 2 4" xfId="35994"/>
    <cellStyle name="Обычный 6 2 3 2 2 2 2 3" xfId="8910"/>
    <cellStyle name="Обычный 6 2 3 2 2 2 2 3 2" xfId="18860"/>
    <cellStyle name="Обычный 6 2 3 2 2 2 2 3 2 2" xfId="48715"/>
    <cellStyle name="Обычный 6 2 3 2 2 2 2 3 3" xfId="28810"/>
    <cellStyle name="Обычный 6 2 3 2 2 2 2 3 3 2" xfId="58665"/>
    <cellStyle name="Обычный 6 2 3 2 2 2 2 3 4" xfId="38765"/>
    <cellStyle name="Обычный 6 2 3 2 2 2 2 4" xfId="12224"/>
    <cellStyle name="Обычный 6 2 3 2 2 2 2 4 2" xfId="42079"/>
    <cellStyle name="Обычный 6 2 3 2 2 2 2 5" xfId="22174"/>
    <cellStyle name="Обычный 6 2 3 2 2 2 2 5 2" xfId="52029"/>
    <cellStyle name="Обычный 6 2 3 2 2 2 2 6" xfId="32129"/>
    <cellStyle name="Обычный 6 2 3 2 2 2 3" xfId="4770"/>
    <cellStyle name="Обычный 6 2 3 2 2 2 3 2" xfId="14722"/>
    <cellStyle name="Обычный 6 2 3 2 2 2 3 2 2" xfId="44577"/>
    <cellStyle name="Обычный 6 2 3 2 2 2 3 3" xfId="24672"/>
    <cellStyle name="Обычный 6 2 3 2 2 2 3 3 2" xfId="54527"/>
    <cellStyle name="Обычный 6 2 3 2 2 2 3 4" xfId="34627"/>
    <cellStyle name="Обычный 6 2 3 2 2 2 4" xfId="8909"/>
    <cellStyle name="Обычный 6 2 3 2 2 2 4 2" xfId="18859"/>
    <cellStyle name="Обычный 6 2 3 2 2 2 4 2 2" xfId="48714"/>
    <cellStyle name="Обычный 6 2 3 2 2 2 4 3" xfId="28809"/>
    <cellStyle name="Обычный 6 2 3 2 2 2 4 3 2" xfId="58664"/>
    <cellStyle name="Обычный 6 2 3 2 2 2 4 4" xfId="38764"/>
    <cellStyle name="Обычный 6 2 3 2 2 2 5" xfId="12223"/>
    <cellStyle name="Обычный 6 2 3 2 2 2 5 2" xfId="42078"/>
    <cellStyle name="Обычный 6 2 3 2 2 2 6" xfId="22173"/>
    <cellStyle name="Обычный 6 2 3 2 2 2 6 2" xfId="52028"/>
    <cellStyle name="Обычный 6 2 3 2 2 2 7" xfId="32128"/>
    <cellStyle name="Обычный 6 2 3 2 2 3" xfId="2269"/>
    <cellStyle name="Обычный 6 2 3 2 2 3 2" xfId="6138"/>
    <cellStyle name="Обычный 6 2 3 2 2 3 2 2" xfId="16090"/>
    <cellStyle name="Обычный 6 2 3 2 2 3 2 2 2" xfId="45945"/>
    <cellStyle name="Обычный 6 2 3 2 2 3 2 3" xfId="26040"/>
    <cellStyle name="Обычный 6 2 3 2 2 3 2 3 2" xfId="55895"/>
    <cellStyle name="Обычный 6 2 3 2 2 3 2 4" xfId="35995"/>
    <cellStyle name="Обычный 6 2 3 2 2 3 3" xfId="8911"/>
    <cellStyle name="Обычный 6 2 3 2 2 3 3 2" xfId="18861"/>
    <cellStyle name="Обычный 6 2 3 2 2 3 3 2 2" xfId="48716"/>
    <cellStyle name="Обычный 6 2 3 2 2 3 3 3" xfId="28811"/>
    <cellStyle name="Обычный 6 2 3 2 2 3 3 3 2" xfId="58666"/>
    <cellStyle name="Обычный 6 2 3 2 2 3 3 4" xfId="38766"/>
    <cellStyle name="Обычный 6 2 3 2 2 3 4" xfId="12225"/>
    <cellStyle name="Обычный 6 2 3 2 2 3 4 2" xfId="42080"/>
    <cellStyle name="Обычный 6 2 3 2 2 3 5" xfId="22175"/>
    <cellStyle name="Обычный 6 2 3 2 2 3 5 2" xfId="52030"/>
    <cellStyle name="Обычный 6 2 3 2 2 3 6" xfId="32130"/>
    <cellStyle name="Обычный 6 2 3 2 2 4" xfId="3947"/>
    <cellStyle name="Обычный 6 2 3 2 2 4 2" xfId="13899"/>
    <cellStyle name="Обычный 6 2 3 2 2 4 2 2" xfId="43754"/>
    <cellStyle name="Обычный 6 2 3 2 2 4 3" xfId="23849"/>
    <cellStyle name="Обычный 6 2 3 2 2 4 3 2" xfId="53704"/>
    <cellStyle name="Обычный 6 2 3 2 2 4 4" xfId="33804"/>
    <cellStyle name="Обычный 6 2 3 2 2 5" xfId="8908"/>
    <cellStyle name="Обычный 6 2 3 2 2 5 2" xfId="18858"/>
    <cellStyle name="Обычный 6 2 3 2 2 5 2 2" xfId="48713"/>
    <cellStyle name="Обычный 6 2 3 2 2 5 3" xfId="28808"/>
    <cellStyle name="Обычный 6 2 3 2 2 5 3 2" xfId="58663"/>
    <cellStyle name="Обычный 6 2 3 2 2 5 4" xfId="38763"/>
    <cellStyle name="Обычный 6 2 3 2 2 6" xfId="12222"/>
    <cellStyle name="Обычный 6 2 3 2 2 6 2" xfId="42077"/>
    <cellStyle name="Обычный 6 2 3 2 2 7" xfId="22172"/>
    <cellStyle name="Обычный 6 2 3 2 2 7 2" xfId="52027"/>
    <cellStyle name="Обычный 6 2 3 2 2 8" xfId="32127"/>
    <cellStyle name="Обычный 6 2 3 2 3" xfId="2270"/>
    <cellStyle name="Обычный 6 2 3 2 3 2" xfId="2271"/>
    <cellStyle name="Обычный 6 2 3 2 3 2 2" xfId="6139"/>
    <cellStyle name="Обычный 6 2 3 2 3 2 2 2" xfId="16091"/>
    <cellStyle name="Обычный 6 2 3 2 3 2 2 2 2" xfId="45946"/>
    <cellStyle name="Обычный 6 2 3 2 3 2 2 3" xfId="26041"/>
    <cellStyle name="Обычный 6 2 3 2 3 2 2 3 2" xfId="55896"/>
    <cellStyle name="Обычный 6 2 3 2 3 2 2 4" xfId="35996"/>
    <cellStyle name="Обычный 6 2 3 2 3 2 3" xfId="8913"/>
    <cellStyle name="Обычный 6 2 3 2 3 2 3 2" xfId="18863"/>
    <cellStyle name="Обычный 6 2 3 2 3 2 3 2 2" xfId="48718"/>
    <cellStyle name="Обычный 6 2 3 2 3 2 3 3" xfId="28813"/>
    <cellStyle name="Обычный 6 2 3 2 3 2 3 3 2" xfId="58668"/>
    <cellStyle name="Обычный 6 2 3 2 3 2 3 4" xfId="38768"/>
    <cellStyle name="Обычный 6 2 3 2 3 2 4" xfId="12227"/>
    <cellStyle name="Обычный 6 2 3 2 3 2 4 2" xfId="42082"/>
    <cellStyle name="Обычный 6 2 3 2 3 2 5" xfId="22177"/>
    <cellStyle name="Обычный 6 2 3 2 3 2 5 2" xfId="52032"/>
    <cellStyle name="Обычный 6 2 3 2 3 2 6" xfId="32132"/>
    <cellStyle name="Обычный 6 2 3 2 3 3" xfId="4419"/>
    <cellStyle name="Обычный 6 2 3 2 3 3 2" xfId="14371"/>
    <cellStyle name="Обычный 6 2 3 2 3 3 2 2" xfId="44226"/>
    <cellStyle name="Обычный 6 2 3 2 3 3 3" xfId="24321"/>
    <cellStyle name="Обычный 6 2 3 2 3 3 3 2" xfId="54176"/>
    <cellStyle name="Обычный 6 2 3 2 3 3 4" xfId="34276"/>
    <cellStyle name="Обычный 6 2 3 2 3 4" xfId="8912"/>
    <cellStyle name="Обычный 6 2 3 2 3 4 2" xfId="18862"/>
    <cellStyle name="Обычный 6 2 3 2 3 4 2 2" xfId="48717"/>
    <cellStyle name="Обычный 6 2 3 2 3 4 3" xfId="28812"/>
    <cellStyle name="Обычный 6 2 3 2 3 4 3 2" xfId="58667"/>
    <cellStyle name="Обычный 6 2 3 2 3 4 4" xfId="38767"/>
    <cellStyle name="Обычный 6 2 3 2 3 5" xfId="12226"/>
    <cellStyle name="Обычный 6 2 3 2 3 5 2" xfId="42081"/>
    <cellStyle name="Обычный 6 2 3 2 3 6" xfId="22176"/>
    <cellStyle name="Обычный 6 2 3 2 3 6 2" xfId="52031"/>
    <cellStyle name="Обычный 6 2 3 2 3 7" xfId="32131"/>
    <cellStyle name="Обычный 6 2 3 2 4" xfId="2272"/>
    <cellStyle name="Обычный 6 2 3 2 4 2" xfId="6140"/>
    <cellStyle name="Обычный 6 2 3 2 4 2 2" xfId="16092"/>
    <cellStyle name="Обычный 6 2 3 2 4 2 2 2" xfId="45947"/>
    <cellStyle name="Обычный 6 2 3 2 4 2 3" xfId="26042"/>
    <cellStyle name="Обычный 6 2 3 2 4 2 3 2" xfId="55897"/>
    <cellStyle name="Обычный 6 2 3 2 4 2 4" xfId="35997"/>
    <cellStyle name="Обычный 6 2 3 2 4 3" xfId="8914"/>
    <cellStyle name="Обычный 6 2 3 2 4 3 2" xfId="18864"/>
    <cellStyle name="Обычный 6 2 3 2 4 3 2 2" xfId="48719"/>
    <cellStyle name="Обычный 6 2 3 2 4 3 3" xfId="28814"/>
    <cellStyle name="Обычный 6 2 3 2 4 3 3 2" xfId="58669"/>
    <cellStyle name="Обычный 6 2 3 2 4 3 4" xfId="38769"/>
    <cellStyle name="Обычный 6 2 3 2 4 4" xfId="12228"/>
    <cellStyle name="Обычный 6 2 3 2 4 4 2" xfId="42083"/>
    <cellStyle name="Обычный 6 2 3 2 4 5" xfId="22178"/>
    <cellStyle name="Обычный 6 2 3 2 4 5 2" xfId="52033"/>
    <cellStyle name="Обычный 6 2 3 2 4 6" xfId="32133"/>
    <cellStyle name="Обычный 6 2 3 2 5" xfId="3596"/>
    <cellStyle name="Обычный 6 2 3 2 5 2" xfId="13548"/>
    <cellStyle name="Обычный 6 2 3 2 5 2 2" xfId="43403"/>
    <cellStyle name="Обычный 6 2 3 2 5 3" xfId="23498"/>
    <cellStyle name="Обычный 6 2 3 2 5 3 2" xfId="53353"/>
    <cellStyle name="Обычный 6 2 3 2 5 4" xfId="33453"/>
    <cellStyle name="Обычный 6 2 3 2 6" xfId="8907"/>
    <cellStyle name="Обычный 6 2 3 2 6 2" xfId="18857"/>
    <cellStyle name="Обычный 6 2 3 2 6 2 2" xfId="48712"/>
    <cellStyle name="Обычный 6 2 3 2 6 3" xfId="28807"/>
    <cellStyle name="Обычный 6 2 3 2 6 3 2" xfId="58662"/>
    <cellStyle name="Обычный 6 2 3 2 6 4" xfId="38762"/>
    <cellStyle name="Обычный 6 2 3 2 7" xfId="12221"/>
    <cellStyle name="Обычный 6 2 3 2 7 2" xfId="42076"/>
    <cellStyle name="Обычный 6 2 3 2 8" xfId="22171"/>
    <cellStyle name="Обычный 6 2 3 2 8 2" xfId="52026"/>
    <cellStyle name="Обычный 6 2 3 2 9" xfId="32126"/>
    <cellStyle name="Обычный 6 2 3 3" xfId="2273"/>
    <cellStyle name="Обычный 6 2 3 3 2" xfId="2274"/>
    <cellStyle name="Обычный 6 2 3 3 2 2" xfId="2275"/>
    <cellStyle name="Обычный 6 2 3 3 2 2 2" xfId="2276"/>
    <cellStyle name="Обычный 6 2 3 3 2 2 2 2" xfId="6141"/>
    <cellStyle name="Обычный 6 2 3 3 2 2 2 2 2" xfId="16093"/>
    <cellStyle name="Обычный 6 2 3 3 2 2 2 2 2 2" xfId="45948"/>
    <cellStyle name="Обычный 6 2 3 3 2 2 2 2 3" xfId="26043"/>
    <cellStyle name="Обычный 6 2 3 3 2 2 2 2 3 2" xfId="55898"/>
    <cellStyle name="Обычный 6 2 3 3 2 2 2 2 4" xfId="35998"/>
    <cellStyle name="Обычный 6 2 3 3 2 2 2 3" xfId="8918"/>
    <cellStyle name="Обычный 6 2 3 3 2 2 2 3 2" xfId="18868"/>
    <cellStyle name="Обычный 6 2 3 3 2 2 2 3 2 2" xfId="48723"/>
    <cellStyle name="Обычный 6 2 3 3 2 2 2 3 3" xfId="28818"/>
    <cellStyle name="Обычный 6 2 3 3 2 2 2 3 3 2" xfId="58673"/>
    <cellStyle name="Обычный 6 2 3 3 2 2 2 3 4" xfId="38773"/>
    <cellStyle name="Обычный 6 2 3 3 2 2 2 4" xfId="12232"/>
    <cellStyle name="Обычный 6 2 3 3 2 2 2 4 2" xfId="42087"/>
    <cellStyle name="Обычный 6 2 3 3 2 2 2 5" xfId="22182"/>
    <cellStyle name="Обычный 6 2 3 3 2 2 2 5 2" xfId="52037"/>
    <cellStyle name="Обычный 6 2 3 3 2 2 2 6" xfId="32137"/>
    <cellStyle name="Обычный 6 2 3 3 2 2 3" xfId="4771"/>
    <cellStyle name="Обычный 6 2 3 3 2 2 3 2" xfId="14723"/>
    <cellStyle name="Обычный 6 2 3 3 2 2 3 2 2" xfId="44578"/>
    <cellStyle name="Обычный 6 2 3 3 2 2 3 3" xfId="24673"/>
    <cellStyle name="Обычный 6 2 3 3 2 2 3 3 2" xfId="54528"/>
    <cellStyle name="Обычный 6 2 3 3 2 2 3 4" xfId="34628"/>
    <cellStyle name="Обычный 6 2 3 3 2 2 4" xfId="8917"/>
    <cellStyle name="Обычный 6 2 3 3 2 2 4 2" xfId="18867"/>
    <cellStyle name="Обычный 6 2 3 3 2 2 4 2 2" xfId="48722"/>
    <cellStyle name="Обычный 6 2 3 3 2 2 4 3" xfId="28817"/>
    <cellStyle name="Обычный 6 2 3 3 2 2 4 3 2" xfId="58672"/>
    <cellStyle name="Обычный 6 2 3 3 2 2 4 4" xfId="38772"/>
    <cellStyle name="Обычный 6 2 3 3 2 2 5" xfId="12231"/>
    <cellStyle name="Обычный 6 2 3 3 2 2 5 2" xfId="42086"/>
    <cellStyle name="Обычный 6 2 3 3 2 2 6" xfId="22181"/>
    <cellStyle name="Обычный 6 2 3 3 2 2 6 2" xfId="52036"/>
    <cellStyle name="Обычный 6 2 3 3 2 2 7" xfId="32136"/>
    <cellStyle name="Обычный 6 2 3 3 2 3" xfId="2277"/>
    <cellStyle name="Обычный 6 2 3 3 2 3 2" xfId="6142"/>
    <cellStyle name="Обычный 6 2 3 3 2 3 2 2" xfId="16094"/>
    <cellStyle name="Обычный 6 2 3 3 2 3 2 2 2" xfId="45949"/>
    <cellStyle name="Обычный 6 2 3 3 2 3 2 3" xfId="26044"/>
    <cellStyle name="Обычный 6 2 3 3 2 3 2 3 2" xfId="55899"/>
    <cellStyle name="Обычный 6 2 3 3 2 3 2 4" xfId="35999"/>
    <cellStyle name="Обычный 6 2 3 3 2 3 3" xfId="8919"/>
    <cellStyle name="Обычный 6 2 3 3 2 3 3 2" xfId="18869"/>
    <cellStyle name="Обычный 6 2 3 3 2 3 3 2 2" xfId="48724"/>
    <cellStyle name="Обычный 6 2 3 3 2 3 3 3" xfId="28819"/>
    <cellStyle name="Обычный 6 2 3 3 2 3 3 3 2" xfId="58674"/>
    <cellStyle name="Обычный 6 2 3 3 2 3 3 4" xfId="38774"/>
    <cellStyle name="Обычный 6 2 3 3 2 3 4" xfId="12233"/>
    <cellStyle name="Обычный 6 2 3 3 2 3 4 2" xfId="42088"/>
    <cellStyle name="Обычный 6 2 3 3 2 3 5" xfId="22183"/>
    <cellStyle name="Обычный 6 2 3 3 2 3 5 2" xfId="52038"/>
    <cellStyle name="Обычный 6 2 3 3 2 3 6" xfId="32138"/>
    <cellStyle name="Обычный 6 2 3 3 2 4" xfId="3948"/>
    <cellStyle name="Обычный 6 2 3 3 2 4 2" xfId="13900"/>
    <cellStyle name="Обычный 6 2 3 3 2 4 2 2" xfId="43755"/>
    <cellStyle name="Обычный 6 2 3 3 2 4 3" xfId="23850"/>
    <cellStyle name="Обычный 6 2 3 3 2 4 3 2" xfId="53705"/>
    <cellStyle name="Обычный 6 2 3 3 2 4 4" xfId="33805"/>
    <cellStyle name="Обычный 6 2 3 3 2 5" xfId="8916"/>
    <cellStyle name="Обычный 6 2 3 3 2 5 2" xfId="18866"/>
    <cellStyle name="Обычный 6 2 3 3 2 5 2 2" xfId="48721"/>
    <cellStyle name="Обычный 6 2 3 3 2 5 3" xfId="28816"/>
    <cellStyle name="Обычный 6 2 3 3 2 5 3 2" xfId="58671"/>
    <cellStyle name="Обычный 6 2 3 3 2 5 4" xfId="38771"/>
    <cellStyle name="Обычный 6 2 3 3 2 6" xfId="12230"/>
    <cellStyle name="Обычный 6 2 3 3 2 6 2" xfId="42085"/>
    <cellStyle name="Обычный 6 2 3 3 2 7" xfId="22180"/>
    <cellStyle name="Обычный 6 2 3 3 2 7 2" xfId="52035"/>
    <cellStyle name="Обычный 6 2 3 3 2 8" xfId="32135"/>
    <cellStyle name="Обычный 6 2 3 3 3" xfId="2278"/>
    <cellStyle name="Обычный 6 2 3 3 3 2" xfId="2279"/>
    <cellStyle name="Обычный 6 2 3 3 3 2 2" xfId="6143"/>
    <cellStyle name="Обычный 6 2 3 3 3 2 2 2" xfId="16095"/>
    <cellStyle name="Обычный 6 2 3 3 3 2 2 2 2" xfId="45950"/>
    <cellStyle name="Обычный 6 2 3 3 3 2 2 3" xfId="26045"/>
    <cellStyle name="Обычный 6 2 3 3 3 2 2 3 2" xfId="55900"/>
    <cellStyle name="Обычный 6 2 3 3 3 2 2 4" xfId="36000"/>
    <cellStyle name="Обычный 6 2 3 3 3 2 3" xfId="8921"/>
    <cellStyle name="Обычный 6 2 3 3 3 2 3 2" xfId="18871"/>
    <cellStyle name="Обычный 6 2 3 3 3 2 3 2 2" xfId="48726"/>
    <cellStyle name="Обычный 6 2 3 3 3 2 3 3" xfId="28821"/>
    <cellStyle name="Обычный 6 2 3 3 3 2 3 3 2" xfId="58676"/>
    <cellStyle name="Обычный 6 2 3 3 3 2 3 4" xfId="38776"/>
    <cellStyle name="Обычный 6 2 3 3 3 2 4" xfId="12235"/>
    <cellStyle name="Обычный 6 2 3 3 3 2 4 2" xfId="42090"/>
    <cellStyle name="Обычный 6 2 3 3 3 2 5" xfId="22185"/>
    <cellStyle name="Обычный 6 2 3 3 3 2 5 2" xfId="52040"/>
    <cellStyle name="Обычный 6 2 3 3 3 2 6" xfId="32140"/>
    <cellStyle name="Обычный 6 2 3 3 3 3" xfId="4505"/>
    <cellStyle name="Обычный 6 2 3 3 3 3 2" xfId="14457"/>
    <cellStyle name="Обычный 6 2 3 3 3 3 2 2" xfId="44312"/>
    <cellStyle name="Обычный 6 2 3 3 3 3 3" xfId="24407"/>
    <cellStyle name="Обычный 6 2 3 3 3 3 3 2" xfId="54262"/>
    <cellStyle name="Обычный 6 2 3 3 3 3 4" xfId="34362"/>
    <cellStyle name="Обычный 6 2 3 3 3 4" xfId="8920"/>
    <cellStyle name="Обычный 6 2 3 3 3 4 2" xfId="18870"/>
    <cellStyle name="Обычный 6 2 3 3 3 4 2 2" xfId="48725"/>
    <cellStyle name="Обычный 6 2 3 3 3 4 3" xfId="28820"/>
    <cellStyle name="Обычный 6 2 3 3 3 4 3 2" xfId="58675"/>
    <cellStyle name="Обычный 6 2 3 3 3 4 4" xfId="38775"/>
    <cellStyle name="Обычный 6 2 3 3 3 5" xfId="12234"/>
    <cellStyle name="Обычный 6 2 3 3 3 5 2" xfId="42089"/>
    <cellStyle name="Обычный 6 2 3 3 3 6" xfId="22184"/>
    <cellStyle name="Обычный 6 2 3 3 3 6 2" xfId="52039"/>
    <cellStyle name="Обычный 6 2 3 3 3 7" xfId="32139"/>
    <cellStyle name="Обычный 6 2 3 3 4" xfId="2280"/>
    <cellStyle name="Обычный 6 2 3 3 4 2" xfId="6144"/>
    <cellStyle name="Обычный 6 2 3 3 4 2 2" xfId="16096"/>
    <cellStyle name="Обычный 6 2 3 3 4 2 2 2" xfId="45951"/>
    <cellStyle name="Обычный 6 2 3 3 4 2 3" xfId="26046"/>
    <cellStyle name="Обычный 6 2 3 3 4 2 3 2" xfId="55901"/>
    <cellStyle name="Обычный 6 2 3 3 4 2 4" xfId="36001"/>
    <cellStyle name="Обычный 6 2 3 3 4 3" xfId="8922"/>
    <cellStyle name="Обычный 6 2 3 3 4 3 2" xfId="18872"/>
    <cellStyle name="Обычный 6 2 3 3 4 3 2 2" xfId="48727"/>
    <cellStyle name="Обычный 6 2 3 3 4 3 3" xfId="28822"/>
    <cellStyle name="Обычный 6 2 3 3 4 3 3 2" xfId="58677"/>
    <cellStyle name="Обычный 6 2 3 3 4 3 4" xfId="38777"/>
    <cellStyle name="Обычный 6 2 3 3 4 4" xfId="12236"/>
    <cellStyle name="Обычный 6 2 3 3 4 4 2" xfId="42091"/>
    <cellStyle name="Обычный 6 2 3 3 4 5" xfId="22186"/>
    <cellStyle name="Обычный 6 2 3 3 4 5 2" xfId="52041"/>
    <cellStyle name="Обычный 6 2 3 3 4 6" xfId="32141"/>
    <cellStyle name="Обычный 6 2 3 3 5" xfId="3682"/>
    <cellStyle name="Обычный 6 2 3 3 5 2" xfId="13634"/>
    <cellStyle name="Обычный 6 2 3 3 5 2 2" xfId="43489"/>
    <cellStyle name="Обычный 6 2 3 3 5 3" xfId="23584"/>
    <cellStyle name="Обычный 6 2 3 3 5 3 2" xfId="53439"/>
    <cellStyle name="Обычный 6 2 3 3 5 4" xfId="33539"/>
    <cellStyle name="Обычный 6 2 3 3 6" xfId="8915"/>
    <cellStyle name="Обычный 6 2 3 3 6 2" xfId="18865"/>
    <cellStyle name="Обычный 6 2 3 3 6 2 2" xfId="48720"/>
    <cellStyle name="Обычный 6 2 3 3 6 3" xfId="28815"/>
    <cellStyle name="Обычный 6 2 3 3 6 3 2" xfId="58670"/>
    <cellStyle name="Обычный 6 2 3 3 6 4" xfId="38770"/>
    <cellStyle name="Обычный 6 2 3 3 7" xfId="12229"/>
    <cellStyle name="Обычный 6 2 3 3 7 2" xfId="42084"/>
    <cellStyle name="Обычный 6 2 3 3 8" xfId="22179"/>
    <cellStyle name="Обычный 6 2 3 3 8 2" xfId="52034"/>
    <cellStyle name="Обычный 6 2 3 3 9" xfId="32134"/>
    <cellStyle name="Обычный 6 2 3 4" xfId="2281"/>
    <cellStyle name="Обычный 6 2 3 4 2" xfId="2282"/>
    <cellStyle name="Обычный 6 2 3 4 2 2" xfId="2283"/>
    <cellStyle name="Обычный 6 2 3 4 2 2 2" xfId="6145"/>
    <cellStyle name="Обычный 6 2 3 4 2 2 2 2" xfId="16097"/>
    <cellStyle name="Обычный 6 2 3 4 2 2 2 2 2" xfId="45952"/>
    <cellStyle name="Обычный 6 2 3 4 2 2 2 3" xfId="26047"/>
    <cellStyle name="Обычный 6 2 3 4 2 2 2 3 2" xfId="55902"/>
    <cellStyle name="Обычный 6 2 3 4 2 2 2 4" xfId="36002"/>
    <cellStyle name="Обычный 6 2 3 4 2 2 3" xfId="8925"/>
    <cellStyle name="Обычный 6 2 3 4 2 2 3 2" xfId="18875"/>
    <cellStyle name="Обычный 6 2 3 4 2 2 3 2 2" xfId="48730"/>
    <cellStyle name="Обычный 6 2 3 4 2 2 3 3" xfId="28825"/>
    <cellStyle name="Обычный 6 2 3 4 2 2 3 3 2" xfId="58680"/>
    <cellStyle name="Обычный 6 2 3 4 2 2 3 4" xfId="38780"/>
    <cellStyle name="Обычный 6 2 3 4 2 2 4" xfId="12239"/>
    <cellStyle name="Обычный 6 2 3 4 2 2 4 2" xfId="42094"/>
    <cellStyle name="Обычный 6 2 3 4 2 2 5" xfId="22189"/>
    <cellStyle name="Обычный 6 2 3 4 2 2 5 2" xfId="52044"/>
    <cellStyle name="Обычный 6 2 3 4 2 2 6" xfId="32144"/>
    <cellStyle name="Обычный 6 2 3 4 2 3" xfId="4769"/>
    <cellStyle name="Обычный 6 2 3 4 2 3 2" xfId="14721"/>
    <cellStyle name="Обычный 6 2 3 4 2 3 2 2" xfId="44576"/>
    <cellStyle name="Обычный 6 2 3 4 2 3 3" xfId="24671"/>
    <cellStyle name="Обычный 6 2 3 4 2 3 3 2" xfId="54526"/>
    <cellStyle name="Обычный 6 2 3 4 2 3 4" xfId="34626"/>
    <cellStyle name="Обычный 6 2 3 4 2 4" xfId="8924"/>
    <cellStyle name="Обычный 6 2 3 4 2 4 2" xfId="18874"/>
    <cellStyle name="Обычный 6 2 3 4 2 4 2 2" xfId="48729"/>
    <cellStyle name="Обычный 6 2 3 4 2 4 3" xfId="28824"/>
    <cellStyle name="Обычный 6 2 3 4 2 4 3 2" xfId="58679"/>
    <cellStyle name="Обычный 6 2 3 4 2 4 4" xfId="38779"/>
    <cellStyle name="Обычный 6 2 3 4 2 5" xfId="12238"/>
    <cellStyle name="Обычный 6 2 3 4 2 5 2" xfId="42093"/>
    <cellStyle name="Обычный 6 2 3 4 2 6" xfId="22188"/>
    <cellStyle name="Обычный 6 2 3 4 2 6 2" xfId="52043"/>
    <cellStyle name="Обычный 6 2 3 4 2 7" xfId="32143"/>
    <cellStyle name="Обычный 6 2 3 4 3" xfId="2284"/>
    <cellStyle name="Обычный 6 2 3 4 3 2" xfId="6146"/>
    <cellStyle name="Обычный 6 2 3 4 3 2 2" xfId="16098"/>
    <cellStyle name="Обычный 6 2 3 4 3 2 2 2" xfId="45953"/>
    <cellStyle name="Обычный 6 2 3 4 3 2 3" xfId="26048"/>
    <cellStyle name="Обычный 6 2 3 4 3 2 3 2" xfId="55903"/>
    <cellStyle name="Обычный 6 2 3 4 3 2 4" xfId="36003"/>
    <cellStyle name="Обычный 6 2 3 4 3 3" xfId="8926"/>
    <cellStyle name="Обычный 6 2 3 4 3 3 2" xfId="18876"/>
    <cellStyle name="Обычный 6 2 3 4 3 3 2 2" xfId="48731"/>
    <cellStyle name="Обычный 6 2 3 4 3 3 3" xfId="28826"/>
    <cellStyle name="Обычный 6 2 3 4 3 3 3 2" xfId="58681"/>
    <cellStyle name="Обычный 6 2 3 4 3 3 4" xfId="38781"/>
    <cellStyle name="Обычный 6 2 3 4 3 4" xfId="12240"/>
    <cellStyle name="Обычный 6 2 3 4 3 4 2" xfId="42095"/>
    <cellStyle name="Обычный 6 2 3 4 3 5" xfId="22190"/>
    <cellStyle name="Обычный 6 2 3 4 3 5 2" xfId="52045"/>
    <cellStyle name="Обычный 6 2 3 4 3 6" xfId="32145"/>
    <cellStyle name="Обычный 6 2 3 4 4" xfId="3946"/>
    <cellStyle name="Обычный 6 2 3 4 4 2" xfId="13898"/>
    <cellStyle name="Обычный 6 2 3 4 4 2 2" xfId="43753"/>
    <cellStyle name="Обычный 6 2 3 4 4 3" xfId="23848"/>
    <cellStyle name="Обычный 6 2 3 4 4 3 2" xfId="53703"/>
    <cellStyle name="Обычный 6 2 3 4 4 4" xfId="33803"/>
    <cellStyle name="Обычный 6 2 3 4 5" xfId="8923"/>
    <cellStyle name="Обычный 6 2 3 4 5 2" xfId="18873"/>
    <cellStyle name="Обычный 6 2 3 4 5 2 2" xfId="48728"/>
    <cellStyle name="Обычный 6 2 3 4 5 3" xfId="28823"/>
    <cellStyle name="Обычный 6 2 3 4 5 3 2" xfId="58678"/>
    <cellStyle name="Обычный 6 2 3 4 5 4" xfId="38778"/>
    <cellStyle name="Обычный 6 2 3 4 6" xfId="12237"/>
    <cellStyle name="Обычный 6 2 3 4 6 2" xfId="42092"/>
    <cellStyle name="Обычный 6 2 3 4 7" xfId="22187"/>
    <cellStyle name="Обычный 6 2 3 4 7 2" xfId="52042"/>
    <cellStyle name="Обычный 6 2 3 4 8" xfId="32142"/>
    <cellStyle name="Обычный 6 2 3 5" xfId="2285"/>
    <cellStyle name="Обычный 6 2 3 5 2" xfId="2286"/>
    <cellStyle name="Обычный 6 2 3 5 2 2" xfId="2287"/>
    <cellStyle name="Обычный 6 2 3 5 2 2 2" xfId="6147"/>
    <cellStyle name="Обычный 6 2 3 5 2 2 2 2" xfId="16099"/>
    <cellStyle name="Обычный 6 2 3 5 2 2 2 2 2" xfId="45954"/>
    <cellStyle name="Обычный 6 2 3 5 2 2 2 3" xfId="26049"/>
    <cellStyle name="Обычный 6 2 3 5 2 2 2 3 2" xfId="55904"/>
    <cellStyle name="Обычный 6 2 3 5 2 2 2 4" xfId="36004"/>
    <cellStyle name="Обычный 6 2 3 5 2 2 3" xfId="8929"/>
    <cellStyle name="Обычный 6 2 3 5 2 2 3 2" xfId="18879"/>
    <cellStyle name="Обычный 6 2 3 5 2 2 3 2 2" xfId="48734"/>
    <cellStyle name="Обычный 6 2 3 5 2 2 3 3" xfId="28829"/>
    <cellStyle name="Обычный 6 2 3 5 2 2 3 3 2" xfId="58684"/>
    <cellStyle name="Обычный 6 2 3 5 2 2 3 4" xfId="38784"/>
    <cellStyle name="Обычный 6 2 3 5 2 2 4" xfId="12243"/>
    <cellStyle name="Обычный 6 2 3 5 2 2 4 2" xfId="42098"/>
    <cellStyle name="Обычный 6 2 3 5 2 2 5" xfId="22193"/>
    <cellStyle name="Обычный 6 2 3 5 2 2 5 2" xfId="52048"/>
    <cellStyle name="Обычный 6 2 3 5 2 2 6" xfId="32148"/>
    <cellStyle name="Обычный 6 2 3 5 2 3" xfId="4941"/>
    <cellStyle name="Обычный 6 2 3 5 2 3 2" xfId="14893"/>
    <cellStyle name="Обычный 6 2 3 5 2 3 2 2" xfId="44748"/>
    <cellStyle name="Обычный 6 2 3 5 2 3 3" xfId="24843"/>
    <cellStyle name="Обычный 6 2 3 5 2 3 3 2" xfId="54698"/>
    <cellStyle name="Обычный 6 2 3 5 2 3 4" xfId="34798"/>
    <cellStyle name="Обычный 6 2 3 5 2 4" xfId="8928"/>
    <cellStyle name="Обычный 6 2 3 5 2 4 2" xfId="18878"/>
    <cellStyle name="Обычный 6 2 3 5 2 4 2 2" xfId="48733"/>
    <cellStyle name="Обычный 6 2 3 5 2 4 3" xfId="28828"/>
    <cellStyle name="Обычный 6 2 3 5 2 4 3 2" xfId="58683"/>
    <cellStyle name="Обычный 6 2 3 5 2 4 4" xfId="38783"/>
    <cellStyle name="Обычный 6 2 3 5 2 5" xfId="12242"/>
    <cellStyle name="Обычный 6 2 3 5 2 5 2" xfId="42097"/>
    <cellStyle name="Обычный 6 2 3 5 2 6" xfId="22192"/>
    <cellStyle name="Обычный 6 2 3 5 2 6 2" xfId="52047"/>
    <cellStyle name="Обычный 6 2 3 5 2 7" xfId="32147"/>
    <cellStyle name="Обычный 6 2 3 5 3" xfId="2288"/>
    <cellStyle name="Обычный 6 2 3 5 3 2" xfId="6148"/>
    <cellStyle name="Обычный 6 2 3 5 3 2 2" xfId="16100"/>
    <cellStyle name="Обычный 6 2 3 5 3 2 2 2" xfId="45955"/>
    <cellStyle name="Обычный 6 2 3 5 3 2 3" xfId="26050"/>
    <cellStyle name="Обычный 6 2 3 5 3 2 3 2" xfId="55905"/>
    <cellStyle name="Обычный 6 2 3 5 3 2 4" xfId="36005"/>
    <cellStyle name="Обычный 6 2 3 5 3 3" xfId="8930"/>
    <cellStyle name="Обычный 6 2 3 5 3 3 2" xfId="18880"/>
    <cellStyle name="Обычный 6 2 3 5 3 3 2 2" xfId="48735"/>
    <cellStyle name="Обычный 6 2 3 5 3 3 3" xfId="28830"/>
    <cellStyle name="Обычный 6 2 3 5 3 3 3 2" xfId="58685"/>
    <cellStyle name="Обычный 6 2 3 5 3 3 4" xfId="38785"/>
    <cellStyle name="Обычный 6 2 3 5 3 4" xfId="12244"/>
    <cellStyle name="Обычный 6 2 3 5 3 4 2" xfId="42099"/>
    <cellStyle name="Обычный 6 2 3 5 3 5" xfId="22194"/>
    <cellStyle name="Обычный 6 2 3 5 3 5 2" xfId="52049"/>
    <cellStyle name="Обычный 6 2 3 5 3 6" xfId="32149"/>
    <cellStyle name="Обычный 6 2 3 5 4" xfId="4118"/>
    <cellStyle name="Обычный 6 2 3 5 4 2" xfId="14070"/>
    <cellStyle name="Обычный 6 2 3 5 4 2 2" xfId="43925"/>
    <cellStyle name="Обычный 6 2 3 5 4 3" xfId="24020"/>
    <cellStyle name="Обычный 6 2 3 5 4 3 2" xfId="53875"/>
    <cellStyle name="Обычный 6 2 3 5 4 4" xfId="33975"/>
    <cellStyle name="Обычный 6 2 3 5 5" xfId="8927"/>
    <cellStyle name="Обычный 6 2 3 5 5 2" xfId="18877"/>
    <cellStyle name="Обычный 6 2 3 5 5 2 2" xfId="48732"/>
    <cellStyle name="Обычный 6 2 3 5 5 3" xfId="28827"/>
    <cellStyle name="Обычный 6 2 3 5 5 3 2" xfId="58682"/>
    <cellStyle name="Обычный 6 2 3 5 5 4" xfId="38782"/>
    <cellStyle name="Обычный 6 2 3 5 6" xfId="12241"/>
    <cellStyle name="Обычный 6 2 3 5 6 2" xfId="42096"/>
    <cellStyle name="Обычный 6 2 3 5 7" xfId="22191"/>
    <cellStyle name="Обычный 6 2 3 5 7 2" xfId="52046"/>
    <cellStyle name="Обычный 6 2 3 5 8" xfId="32146"/>
    <cellStyle name="Обычный 6 2 3 6" xfId="2289"/>
    <cellStyle name="Обычный 6 2 3 6 2" xfId="2290"/>
    <cellStyle name="Обычный 6 2 3 6 2 2" xfId="2291"/>
    <cellStyle name="Обычный 6 2 3 6 2 2 2" xfId="6149"/>
    <cellStyle name="Обычный 6 2 3 6 2 2 2 2" xfId="16101"/>
    <cellStyle name="Обычный 6 2 3 6 2 2 2 2 2" xfId="45956"/>
    <cellStyle name="Обычный 6 2 3 6 2 2 2 3" xfId="26051"/>
    <cellStyle name="Обычный 6 2 3 6 2 2 2 3 2" xfId="55906"/>
    <cellStyle name="Обычный 6 2 3 6 2 2 2 4" xfId="36006"/>
    <cellStyle name="Обычный 6 2 3 6 2 2 3" xfId="8933"/>
    <cellStyle name="Обычный 6 2 3 6 2 2 3 2" xfId="18883"/>
    <cellStyle name="Обычный 6 2 3 6 2 2 3 2 2" xfId="48738"/>
    <cellStyle name="Обычный 6 2 3 6 2 2 3 3" xfId="28833"/>
    <cellStyle name="Обычный 6 2 3 6 2 2 3 3 2" xfId="58688"/>
    <cellStyle name="Обычный 6 2 3 6 2 2 3 4" xfId="38788"/>
    <cellStyle name="Обычный 6 2 3 6 2 2 4" xfId="12247"/>
    <cellStyle name="Обычный 6 2 3 6 2 2 4 2" xfId="42102"/>
    <cellStyle name="Обычный 6 2 3 6 2 2 5" xfId="22197"/>
    <cellStyle name="Обычный 6 2 3 6 2 2 5 2" xfId="52052"/>
    <cellStyle name="Обычный 6 2 3 6 2 2 6" xfId="32152"/>
    <cellStyle name="Обычный 6 2 3 6 2 3" xfId="5028"/>
    <cellStyle name="Обычный 6 2 3 6 2 3 2" xfId="14980"/>
    <cellStyle name="Обычный 6 2 3 6 2 3 2 2" xfId="44835"/>
    <cellStyle name="Обычный 6 2 3 6 2 3 3" xfId="24930"/>
    <cellStyle name="Обычный 6 2 3 6 2 3 3 2" xfId="54785"/>
    <cellStyle name="Обычный 6 2 3 6 2 3 4" xfId="34885"/>
    <cellStyle name="Обычный 6 2 3 6 2 4" xfId="8932"/>
    <cellStyle name="Обычный 6 2 3 6 2 4 2" xfId="18882"/>
    <cellStyle name="Обычный 6 2 3 6 2 4 2 2" xfId="48737"/>
    <cellStyle name="Обычный 6 2 3 6 2 4 3" xfId="28832"/>
    <cellStyle name="Обычный 6 2 3 6 2 4 3 2" xfId="58687"/>
    <cellStyle name="Обычный 6 2 3 6 2 4 4" xfId="38787"/>
    <cellStyle name="Обычный 6 2 3 6 2 5" xfId="12246"/>
    <cellStyle name="Обычный 6 2 3 6 2 5 2" xfId="42101"/>
    <cellStyle name="Обычный 6 2 3 6 2 6" xfId="22196"/>
    <cellStyle name="Обычный 6 2 3 6 2 6 2" xfId="52051"/>
    <cellStyle name="Обычный 6 2 3 6 2 7" xfId="32151"/>
    <cellStyle name="Обычный 6 2 3 6 3" xfId="2292"/>
    <cellStyle name="Обычный 6 2 3 6 3 2" xfId="6150"/>
    <cellStyle name="Обычный 6 2 3 6 3 2 2" xfId="16102"/>
    <cellStyle name="Обычный 6 2 3 6 3 2 2 2" xfId="45957"/>
    <cellStyle name="Обычный 6 2 3 6 3 2 3" xfId="26052"/>
    <cellStyle name="Обычный 6 2 3 6 3 2 3 2" xfId="55907"/>
    <cellStyle name="Обычный 6 2 3 6 3 2 4" xfId="36007"/>
    <cellStyle name="Обычный 6 2 3 6 3 3" xfId="8934"/>
    <cellStyle name="Обычный 6 2 3 6 3 3 2" xfId="18884"/>
    <cellStyle name="Обычный 6 2 3 6 3 3 2 2" xfId="48739"/>
    <cellStyle name="Обычный 6 2 3 6 3 3 3" xfId="28834"/>
    <cellStyle name="Обычный 6 2 3 6 3 3 3 2" xfId="58689"/>
    <cellStyle name="Обычный 6 2 3 6 3 3 4" xfId="38789"/>
    <cellStyle name="Обычный 6 2 3 6 3 4" xfId="12248"/>
    <cellStyle name="Обычный 6 2 3 6 3 4 2" xfId="42103"/>
    <cellStyle name="Обычный 6 2 3 6 3 5" xfId="22198"/>
    <cellStyle name="Обычный 6 2 3 6 3 5 2" xfId="52053"/>
    <cellStyle name="Обычный 6 2 3 6 3 6" xfId="32153"/>
    <cellStyle name="Обычный 6 2 3 6 4" xfId="4205"/>
    <cellStyle name="Обычный 6 2 3 6 4 2" xfId="14157"/>
    <cellStyle name="Обычный 6 2 3 6 4 2 2" xfId="44012"/>
    <cellStyle name="Обычный 6 2 3 6 4 3" xfId="24107"/>
    <cellStyle name="Обычный 6 2 3 6 4 3 2" xfId="53962"/>
    <cellStyle name="Обычный 6 2 3 6 4 4" xfId="34062"/>
    <cellStyle name="Обычный 6 2 3 6 5" xfId="8931"/>
    <cellStyle name="Обычный 6 2 3 6 5 2" xfId="18881"/>
    <cellStyle name="Обычный 6 2 3 6 5 2 2" xfId="48736"/>
    <cellStyle name="Обычный 6 2 3 6 5 3" xfId="28831"/>
    <cellStyle name="Обычный 6 2 3 6 5 3 2" xfId="58686"/>
    <cellStyle name="Обычный 6 2 3 6 5 4" xfId="38786"/>
    <cellStyle name="Обычный 6 2 3 6 6" xfId="12245"/>
    <cellStyle name="Обычный 6 2 3 6 6 2" xfId="42100"/>
    <cellStyle name="Обычный 6 2 3 6 7" xfId="22195"/>
    <cellStyle name="Обычный 6 2 3 6 7 2" xfId="52050"/>
    <cellStyle name="Обычный 6 2 3 6 8" xfId="32150"/>
    <cellStyle name="Обычный 6 2 3 7" xfId="2293"/>
    <cellStyle name="Обычный 6 2 3 7 2" xfId="2294"/>
    <cellStyle name="Обычный 6 2 3 7 2 2" xfId="6151"/>
    <cellStyle name="Обычный 6 2 3 7 2 2 2" xfId="16103"/>
    <cellStyle name="Обычный 6 2 3 7 2 2 2 2" xfId="45958"/>
    <cellStyle name="Обычный 6 2 3 7 2 2 3" xfId="26053"/>
    <cellStyle name="Обычный 6 2 3 7 2 2 3 2" xfId="55908"/>
    <cellStyle name="Обычный 6 2 3 7 2 2 4" xfId="36008"/>
    <cellStyle name="Обычный 6 2 3 7 2 3" xfId="8936"/>
    <cellStyle name="Обычный 6 2 3 7 2 3 2" xfId="18886"/>
    <cellStyle name="Обычный 6 2 3 7 2 3 2 2" xfId="48741"/>
    <cellStyle name="Обычный 6 2 3 7 2 3 3" xfId="28836"/>
    <cellStyle name="Обычный 6 2 3 7 2 3 3 2" xfId="58691"/>
    <cellStyle name="Обычный 6 2 3 7 2 3 4" xfId="38791"/>
    <cellStyle name="Обычный 6 2 3 7 2 4" xfId="12250"/>
    <cellStyle name="Обычный 6 2 3 7 2 4 2" xfId="42105"/>
    <cellStyle name="Обычный 6 2 3 7 2 5" xfId="22200"/>
    <cellStyle name="Обычный 6 2 3 7 2 5 2" xfId="52055"/>
    <cellStyle name="Обычный 6 2 3 7 2 6" xfId="32155"/>
    <cellStyle name="Обычный 6 2 3 7 3" xfId="4289"/>
    <cellStyle name="Обычный 6 2 3 7 3 2" xfId="14241"/>
    <cellStyle name="Обычный 6 2 3 7 3 2 2" xfId="44096"/>
    <cellStyle name="Обычный 6 2 3 7 3 3" xfId="24191"/>
    <cellStyle name="Обычный 6 2 3 7 3 3 2" xfId="54046"/>
    <cellStyle name="Обычный 6 2 3 7 3 4" xfId="34146"/>
    <cellStyle name="Обычный 6 2 3 7 4" xfId="8935"/>
    <cellStyle name="Обычный 6 2 3 7 4 2" xfId="18885"/>
    <cellStyle name="Обычный 6 2 3 7 4 2 2" xfId="48740"/>
    <cellStyle name="Обычный 6 2 3 7 4 3" xfId="28835"/>
    <cellStyle name="Обычный 6 2 3 7 4 3 2" xfId="58690"/>
    <cellStyle name="Обычный 6 2 3 7 4 4" xfId="38790"/>
    <cellStyle name="Обычный 6 2 3 7 5" xfId="12249"/>
    <cellStyle name="Обычный 6 2 3 7 5 2" xfId="42104"/>
    <cellStyle name="Обычный 6 2 3 7 6" xfId="22199"/>
    <cellStyle name="Обычный 6 2 3 7 6 2" xfId="52054"/>
    <cellStyle name="Обычный 6 2 3 7 7" xfId="32154"/>
    <cellStyle name="Обычный 6 2 3 8" xfId="2295"/>
    <cellStyle name="Обычный 6 2 3 8 2" xfId="6152"/>
    <cellStyle name="Обычный 6 2 3 8 2 2" xfId="16104"/>
    <cellStyle name="Обычный 6 2 3 8 2 2 2" xfId="45959"/>
    <cellStyle name="Обычный 6 2 3 8 2 3" xfId="26054"/>
    <cellStyle name="Обычный 6 2 3 8 2 3 2" xfId="55909"/>
    <cellStyle name="Обычный 6 2 3 8 2 4" xfId="36009"/>
    <cellStyle name="Обычный 6 2 3 8 3" xfId="8937"/>
    <cellStyle name="Обычный 6 2 3 8 3 2" xfId="18887"/>
    <cellStyle name="Обычный 6 2 3 8 3 2 2" xfId="48742"/>
    <cellStyle name="Обычный 6 2 3 8 3 3" xfId="28837"/>
    <cellStyle name="Обычный 6 2 3 8 3 3 2" xfId="58692"/>
    <cellStyle name="Обычный 6 2 3 8 3 4" xfId="38792"/>
    <cellStyle name="Обычный 6 2 3 8 4" xfId="12251"/>
    <cellStyle name="Обычный 6 2 3 8 4 2" xfId="42106"/>
    <cellStyle name="Обычный 6 2 3 8 5" xfId="22201"/>
    <cellStyle name="Обычный 6 2 3 8 5 2" xfId="52056"/>
    <cellStyle name="Обычный 6 2 3 8 6" xfId="32156"/>
    <cellStyle name="Обычный 6 2 3 9" xfId="3466"/>
    <cellStyle name="Обычный 6 2 3 9 2" xfId="13418"/>
    <cellStyle name="Обычный 6 2 3 9 2 2" xfId="43273"/>
    <cellStyle name="Обычный 6 2 3 9 3" xfId="23368"/>
    <cellStyle name="Обычный 6 2 3 9 3 2" xfId="53223"/>
    <cellStyle name="Обычный 6 2 3 9 4" xfId="33323"/>
    <cellStyle name="Обычный 6 2 4" xfId="2296"/>
    <cellStyle name="Обычный 6 2 4 10" xfId="8938"/>
    <cellStyle name="Обычный 6 2 4 10 2" xfId="18888"/>
    <cellStyle name="Обычный 6 2 4 10 2 2" xfId="48743"/>
    <cellStyle name="Обычный 6 2 4 10 3" xfId="28838"/>
    <cellStyle name="Обычный 6 2 4 10 3 2" xfId="58693"/>
    <cellStyle name="Обычный 6 2 4 10 4" xfId="38793"/>
    <cellStyle name="Обычный 6 2 4 11" xfId="12252"/>
    <cellStyle name="Обычный 6 2 4 11 2" xfId="42107"/>
    <cellStyle name="Обычный 6 2 4 12" xfId="22202"/>
    <cellStyle name="Обычный 6 2 4 12 2" xfId="52057"/>
    <cellStyle name="Обычный 6 2 4 13" xfId="32157"/>
    <cellStyle name="Обычный 6 2 4 2" xfId="2297"/>
    <cellStyle name="Обычный 6 2 4 2 2" xfId="2298"/>
    <cellStyle name="Обычный 6 2 4 2 2 2" xfId="2299"/>
    <cellStyle name="Обычный 6 2 4 2 2 2 2" xfId="2300"/>
    <cellStyle name="Обычный 6 2 4 2 2 2 2 2" xfId="6153"/>
    <cellStyle name="Обычный 6 2 4 2 2 2 2 2 2" xfId="16105"/>
    <cellStyle name="Обычный 6 2 4 2 2 2 2 2 2 2" xfId="45960"/>
    <cellStyle name="Обычный 6 2 4 2 2 2 2 2 3" xfId="26055"/>
    <cellStyle name="Обычный 6 2 4 2 2 2 2 2 3 2" xfId="55910"/>
    <cellStyle name="Обычный 6 2 4 2 2 2 2 2 4" xfId="36010"/>
    <cellStyle name="Обычный 6 2 4 2 2 2 2 3" xfId="8942"/>
    <cellStyle name="Обычный 6 2 4 2 2 2 2 3 2" xfId="18892"/>
    <cellStyle name="Обычный 6 2 4 2 2 2 2 3 2 2" xfId="48747"/>
    <cellStyle name="Обычный 6 2 4 2 2 2 2 3 3" xfId="28842"/>
    <cellStyle name="Обычный 6 2 4 2 2 2 2 3 3 2" xfId="58697"/>
    <cellStyle name="Обычный 6 2 4 2 2 2 2 3 4" xfId="38797"/>
    <cellStyle name="Обычный 6 2 4 2 2 2 2 4" xfId="12256"/>
    <cellStyle name="Обычный 6 2 4 2 2 2 2 4 2" xfId="42111"/>
    <cellStyle name="Обычный 6 2 4 2 2 2 2 5" xfId="22206"/>
    <cellStyle name="Обычный 6 2 4 2 2 2 2 5 2" xfId="52061"/>
    <cellStyle name="Обычный 6 2 4 2 2 2 2 6" xfId="32161"/>
    <cellStyle name="Обычный 6 2 4 2 2 2 3" xfId="4773"/>
    <cellStyle name="Обычный 6 2 4 2 2 2 3 2" xfId="14725"/>
    <cellStyle name="Обычный 6 2 4 2 2 2 3 2 2" xfId="44580"/>
    <cellStyle name="Обычный 6 2 4 2 2 2 3 3" xfId="24675"/>
    <cellStyle name="Обычный 6 2 4 2 2 2 3 3 2" xfId="54530"/>
    <cellStyle name="Обычный 6 2 4 2 2 2 3 4" xfId="34630"/>
    <cellStyle name="Обычный 6 2 4 2 2 2 4" xfId="8941"/>
    <cellStyle name="Обычный 6 2 4 2 2 2 4 2" xfId="18891"/>
    <cellStyle name="Обычный 6 2 4 2 2 2 4 2 2" xfId="48746"/>
    <cellStyle name="Обычный 6 2 4 2 2 2 4 3" xfId="28841"/>
    <cellStyle name="Обычный 6 2 4 2 2 2 4 3 2" xfId="58696"/>
    <cellStyle name="Обычный 6 2 4 2 2 2 4 4" xfId="38796"/>
    <cellStyle name="Обычный 6 2 4 2 2 2 5" xfId="12255"/>
    <cellStyle name="Обычный 6 2 4 2 2 2 5 2" xfId="42110"/>
    <cellStyle name="Обычный 6 2 4 2 2 2 6" xfId="22205"/>
    <cellStyle name="Обычный 6 2 4 2 2 2 6 2" xfId="52060"/>
    <cellStyle name="Обычный 6 2 4 2 2 2 7" xfId="32160"/>
    <cellStyle name="Обычный 6 2 4 2 2 3" xfId="2301"/>
    <cellStyle name="Обычный 6 2 4 2 2 3 2" xfId="6154"/>
    <cellStyle name="Обычный 6 2 4 2 2 3 2 2" xfId="16106"/>
    <cellStyle name="Обычный 6 2 4 2 2 3 2 2 2" xfId="45961"/>
    <cellStyle name="Обычный 6 2 4 2 2 3 2 3" xfId="26056"/>
    <cellStyle name="Обычный 6 2 4 2 2 3 2 3 2" xfId="55911"/>
    <cellStyle name="Обычный 6 2 4 2 2 3 2 4" xfId="36011"/>
    <cellStyle name="Обычный 6 2 4 2 2 3 3" xfId="8943"/>
    <cellStyle name="Обычный 6 2 4 2 2 3 3 2" xfId="18893"/>
    <cellStyle name="Обычный 6 2 4 2 2 3 3 2 2" xfId="48748"/>
    <cellStyle name="Обычный 6 2 4 2 2 3 3 3" xfId="28843"/>
    <cellStyle name="Обычный 6 2 4 2 2 3 3 3 2" xfId="58698"/>
    <cellStyle name="Обычный 6 2 4 2 2 3 3 4" xfId="38798"/>
    <cellStyle name="Обычный 6 2 4 2 2 3 4" xfId="12257"/>
    <cellStyle name="Обычный 6 2 4 2 2 3 4 2" xfId="42112"/>
    <cellStyle name="Обычный 6 2 4 2 2 3 5" xfId="22207"/>
    <cellStyle name="Обычный 6 2 4 2 2 3 5 2" xfId="52062"/>
    <cellStyle name="Обычный 6 2 4 2 2 3 6" xfId="32162"/>
    <cellStyle name="Обычный 6 2 4 2 2 4" xfId="3950"/>
    <cellStyle name="Обычный 6 2 4 2 2 4 2" xfId="13902"/>
    <cellStyle name="Обычный 6 2 4 2 2 4 2 2" xfId="43757"/>
    <cellStyle name="Обычный 6 2 4 2 2 4 3" xfId="23852"/>
    <cellStyle name="Обычный 6 2 4 2 2 4 3 2" xfId="53707"/>
    <cellStyle name="Обычный 6 2 4 2 2 4 4" xfId="33807"/>
    <cellStyle name="Обычный 6 2 4 2 2 5" xfId="8940"/>
    <cellStyle name="Обычный 6 2 4 2 2 5 2" xfId="18890"/>
    <cellStyle name="Обычный 6 2 4 2 2 5 2 2" xfId="48745"/>
    <cellStyle name="Обычный 6 2 4 2 2 5 3" xfId="28840"/>
    <cellStyle name="Обычный 6 2 4 2 2 5 3 2" xfId="58695"/>
    <cellStyle name="Обычный 6 2 4 2 2 5 4" xfId="38795"/>
    <cellStyle name="Обычный 6 2 4 2 2 6" xfId="12254"/>
    <cellStyle name="Обычный 6 2 4 2 2 6 2" xfId="42109"/>
    <cellStyle name="Обычный 6 2 4 2 2 7" xfId="22204"/>
    <cellStyle name="Обычный 6 2 4 2 2 7 2" xfId="52059"/>
    <cellStyle name="Обычный 6 2 4 2 2 8" xfId="32159"/>
    <cellStyle name="Обычный 6 2 4 2 3" xfId="2302"/>
    <cellStyle name="Обычный 6 2 4 2 3 2" xfId="2303"/>
    <cellStyle name="Обычный 6 2 4 2 3 2 2" xfId="6155"/>
    <cellStyle name="Обычный 6 2 4 2 3 2 2 2" xfId="16107"/>
    <cellStyle name="Обычный 6 2 4 2 3 2 2 2 2" xfId="45962"/>
    <cellStyle name="Обычный 6 2 4 2 3 2 2 3" xfId="26057"/>
    <cellStyle name="Обычный 6 2 4 2 3 2 2 3 2" xfId="55912"/>
    <cellStyle name="Обычный 6 2 4 2 3 2 2 4" xfId="36012"/>
    <cellStyle name="Обычный 6 2 4 2 3 2 3" xfId="8945"/>
    <cellStyle name="Обычный 6 2 4 2 3 2 3 2" xfId="18895"/>
    <cellStyle name="Обычный 6 2 4 2 3 2 3 2 2" xfId="48750"/>
    <cellStyle name="Обычный 6 2 4 2 3 2 3 3" xfId="28845"/>
    <cellStyle name="Обычный 6 2 4 2 3 2 3 3 2" xfId="58700"/>
    <cellStyle name="Обычный 6 2 4 2 3 2 3 4" xfId="38800"/>
    <cellStyle name="Обычный 6 2 4 2 3 2 4" xfId="12259"/>
    <cellStyle name="Обычный 6 2 4 2 3 2 4 2" xfId="42114"/>
    <cellStyle name="Обычный 6 2 4 2 3 2 5" xfId="22209"/>
    <cellStyle name="Обычный 6 2 4 2 3 2 5 2" xfId="52064"/>
    <cellStyle name="Обычный 6 2 4 2 3 2 6" xfId="32164"/>
    <cellStyle name="Обычный 6 2 4 2 3 3" xfId="4444"/>
    <cellStyle name="Обычный 6 2 4 2 3 3 2" xfId="14396"/>
    <cellStyle name="Обычный 6 2 4 2 3 3 2 2" xfId="44251"/>
    <cellStyle name="Обычный 6 2 4 2 3 3 3" xfId="24346"/>
    <cellStyle name="Обычный 6 2 4 2 3 3 3 2" xfId="54201"/>
    <cellStyle name="Обычный 6 2 4 2 3 3 4" xfId="34301"/>
    <cellStyle name="Обычный 6 2 4 2 3 4" xfId="8944"/>
    <cellStyle name="Обычный 6 2 4 2 3 4 2" xfId="18894"/>
    <cellStyle name="Обычный 6 2 4 2 3 4 2 2" xfId="48749"/>
    <cellStyle name="Обычный 6 2 4 2 3 4 3" xfId="28844"/>
    <cellStyle name="Обычный 6 2 4 2 3 4 3 2" xfId="58699"/>
    <cellStyle name="Обычный 6 2 4 2 3 4 4" xfId="38799"/>
    <cellStyle name="Обычный 6 2 4 2 3 5" xfId="12258"/>
    <cellStyle name="Обычный 6 2 4 2 3 5 2" xfId="42113"/>
    <cellStyle name="Обычный 6 2 4 2 3 6" xfId="22208"/>
    <cellStyle name="Обычный 6 2 4 2 3 6 2" xfId="52063"/>
    <cellStyle name="Обычный 6 2 4 2 3 7" xfId="32163"/>
    <cellStyle name="Обычный 6 2 4 2 4" xfId="2304"/>
    <cellStyle name="Обычный 6 2 4 2 4 2" xfId="6156"/>
    <cellStyle name="Обычный 6 2 4 2 4 2 2" xfId="16108"/>
    <cellStyle name="Обычный 6 2 4 2 4 2 2 2" xfId="45963"/>
    <cellStyle name="Обычный 6 2 4 2 4 2 3" xfId="26058"/>
    <cellStyle name="Обычный 6 2 4 2 4 2 3 2" xfId="55913"/>
    <cellStyle name="Обычный 6 2 4 2 4 2 4" xfId="36013"/>
    <cellStyle name="Обычный 6 2 4 2 4 3" xfId="8946"/>
    <cellStyle name="Обычный 6 2 4 2 4 3 2" xfId="18896"/>
    <cellStyle name="Обычный 6 2 4 2 4 3 2 2" xfId="48751"/>
    <cellStyle name="Обычный 6 2 4 2 4 3 3" xfId="28846"/>
    <cellStyle name="Обычный 6 2 4 2 4 3 3 2" xfId="58701"/>
    <cellStyle name="Обычный 6 2 4 2 4 3 4" xfId="38801"/>
    <cellStyle name="Обычный 6 2 4 2 4 4" xfId="12260"/>
    <cellStyle name="Обычный 6 2 4 2 4 4 2" xfId="42115"/>
    <cellStyle name="Обычный 6 2 4 2 4 5" xfId="22210"/>
    <cellStyle name="Обычный 6 2 4 2 4 5 2" xfId="52065"/>
    <cellStyle name="Обычный 6 2 4 2 4 6" xfId="32165"/>
    <cellStyle name="Обычный 6 2 4 2 5" xfId="3621"/>
    <cellStyle name="Обычный 6 2 4 2 5 2" xfId="13573"/>
    <cellStyle name="Обычный 6 2 4 2 5 2 2" xfId="43428"/>
    <cellStyle name="Обычный 6 2 4 2 5 3" xfId="23523"/>
    <cellStyle name="Обычный 6 2 4 2 5 3 2" xfId="53378"/>
    <cellStyle name="Обычный 6 2 4 2 5 4" xfId="33478"/>
    <cellStyle name="Обычный 6 2 4 2 6" xfId="8939"/>
    <cellStyle name="Обычный 6 2 4 2 6 2" xfId="18889"/>
    <cellStyle name="Обычный 6 2 4 2 6 2 2" xfId="48744"/>
    <cellStyle name="Обычный 6 2 4 2 6 3" xfId="28839"/>
    <cellStyle name="Обычный 6 2 4 2 6 3 2" xfId="58694"/>
    <cellStyle name="Обычный 6 2 4 2 6 4" xfId="38794"/>
    <cellStyle name="Обычный 6 2 4 2 7" xfId="12253"/>
    <cellStyle name="Обычный 6 2 4 2 7 2" xfId="42108"/>
    <cellStyle name="Обычный 6 2 4 2 8" xfId="22203"/>
    <cellStyle name="Обычный 6 2 4 2 8 2" xfId="52058"/>
    <cellStyle name="Обычный 6 2 4 2 9" xfId="32158"/>
    <cellStyle name="Обычный 6 2 4 3" xfId="2305"/>
    <cellStyle name="Обычный 6 2 4 3 2" xfId="2306"/>
    <cellStyle name="Обычный 6 2 4 3 2 2" xfId="2307"/>
    <cellStyle name="Обычный 6 2 4 3 2 2 2" xfId="2308"/>
    <cellStyle name="Обычный 6 2 4 3 2 2 2 2" xfId="6157"/>
    <cellStyle name="Обычный 6 2 4 3 2 2 2 2 2" xfId="16109"/>
    <cellStyle name="Обычный 6 2 4 3 2 2 2 2 2 2" xfId="45964"/>
    <cellStyle name="Обычный 6 2 4 3 2 2 2 2 3" xfId="26059"/>
    <cellStyle name="Обычный 6 2 4 3 2 2 2 2 3 2" xfId="55914"/>
    <cellStyle name="Обычный 6 2 4 3 2 2 2 2 4" xfId="36014"/>
    <cellStyle name="Обычный 6 2 4 3 2 2 2 3" xfId="8950"/>
    <cellStyle name="Обычный 6 2 4 3 2 2 2 3 2" xfId="18900"/>
    <cellStyle name="Обычный 6 2 4 3 2 2 2 3 2 2" xfId="48755"/>
    <cellStyle name="Обычный 6 2 4 3 2 2 2 3 3" xfId="28850"/>
    <cellStyle name="Обычный 6 2 4 3 2 2 2 3 3 2" xfId="58705"/>
    <cellStyle name="Обычный 6 2 4 3 2 2 2 3 4" xfId="38805"/>
    <cellStyle name="Обычный 6 2 4 3 2 2 2 4" xfId="12264"/>
    <cellStyle name="Обычный 6 2 4 3 2 2 2 4 2" xfId="42119"/>
    <cellStyle name="Обычный 6 2 4 3 2 2 2 5" xfId="22214"/>
    <cellStyle name="Обычный 6 2 4 3 2 2 2 5 2" xfId="52069"/>
    <cellStyle name="Обычный 6 2 4 3 2 2 2 6" xfId="32169"/>
    <cellStyle name="Обычный 6 2 4 3 2 2 3" xfId="4774"/>
    <cellStyle name="Обычный 6 2 4 3 2 2 3 2" xfId="14726"/>
    <cellStyle name="Обычный 6 2 4 3 2 2 3 2 2" xfId="44581"/>
    <cellStyle name="Обычный 6 2 4 3 2 2 3 3" xfId="24676"/>
    <cellStyle name="Обычный 6 2 4 3 2 2 3 3 2" xfId="54531"/>
    <cellStyle name="Обычный 6 2 4 3 2 2 3 4" xfId="34631"/>
    <cellStyle name="Обычный 6 2 4 3 2 2 4" xfId="8949"/>
    <cellStyle name="Обычный 6 2 4 3 2 2 4 2" xfId="18899"/>
    <cellStyle name="Обычный 6 2 4 3 2 2 4 2 2" xfId="48754"/>
    <cellStyle name="Обычный 6 2 4 3 2 2 4 3" xfId="28849"/>
    <cellStyle name="Обычный 6 2 4 3 2 2 4 3 2" xfId="58704"/>
    <cellStyle name="Обычный 6 2 4 3 2 2 4 4" xfId="38804"/>
    <cellStyle name="Обычный 6 2 4 3 2 2 5" xfId="12263"/>
    <cellStyle name="Обычный 6 2 4 3 2 2 5 2" xfId="42118"/>
    <cellStyle name="Обычный 6 2 4 3 2 2 6" xfId="22213"/>
    <cellStyle name="Обычный 6 2 4 3 2 2 6 2" xfId="52068"/>
    <cellStyle name="Обычный 6 2 4 3 2 2 7" xfId="32168"/>
    <cellStyle name="Обычный 6 2 4 3 2 3" xfId="2309"/>
    <cellStyle name="Обычный 6 2 4 3 2 3 2" xfId="6158"/>
    <cellStyle name="Обычный 6 2 4 3 2 3 2 2" xfId="16110"/>
    <cellStyle name="Обычный 6 2 4 3 2 3 2 2 2" xfId="45965"/>
    <cellStyle name="Обычный 6 2 4 3 2 3 2 3" xfId="26060"/>
    <cellStyle name="Обычный 6 2 4 3 2 3 2 3 2" xfId="55915"/>
    <cellStyle name="Обычный 6 2 4 3 2 3 2 4" xfId="36015"/>
    <cellStyle name="Обычный 6 2 4 3 2 3 3" xfId="8951"/>
    <cellStyle name="Обычный 6 2 4 3 2 3 3 2" xfId="18901"/>
    <cellStyle name="Обычный 6 2 4 3 2 3 3 2 2" xfId="48756"/>
    <cellStyle name="Обычный 6 2 4 3 2 3 3 3" xfId="28851"/>
    <cellStyle name="Обычный 6 2 4 3 2 3 3 3 2" xfId="58706"/>
    <cellStyle name="Обычный 6 2 4 3 2 3 3 4" xfId="38806"/>
    <cellStyle name="Обычный 6 2 4 3 2 3 4" xfId="12265"/>
    <cellStyle name="Обычный 6 2 4 3 2 3 4 2" xfId="42120"/>
    <cellStyle name="Обычный 6 2 4 3 2 3 5" xfId="22215"/>
    <cellStyle name="Обычный 6 2 4 3 2 3 5 2" xfId="52070"/>
    <cellStyle name="Обычный 6 2 4 3 2 3 6" xfId="32170"/>
    <cellStyle name="Обычный 6 2 4 3 2 4" xfId="3951"/>
    <cellStyle name="Обычный 6 2 4 3 2 4 2" xfId="13903"/>
    <cellStyle name="Обычный 6 2 4 3 2 4 2 2" xfId="43758"/>
    <cellStyle name="Обычный 6 2 4 3 2 4 3" xfId="23853"/>
    <cellStyle name="Обычный 6 2 4 3 2 4 3 2" xfId="53708"/>
    <cellStyle name="Обычный 6 2 4 3 2 4 4" xfId="33808"/>
    <cellStyle name="Обычный 6 2 4 3 2 5" xfId="8948"/>
    <cellStyle name="Обычный 6 2 4 3 2 5 2" xfId="18898"/>
    <cellStyle name="Обычный 6 2 4 3 2 5 2 2" xfId="48753"/>
    <cellStyle name="Обычный 6 2 4 3 2 5 3" xfId="28848"/>
    <cellStyle name="Обычный 6 2 4 3 2 5 3 2" xfId="58703"/>
    <cellStyle name="Обычный 6 2 4 3 2 5 4" xfId="38803"/>
    <cellStyle name="Обычный 6 2 4 3 2 6" xfId="12262"/>
    <cellStyle name="Обычный 6 2 4 3 2 6 2" xfId="42117"/>
    <cellStyle name="Обычный 6 2 4 3 2 7" xfId="22212"/>
    <cellStyle name="Обычный 6 2 4 3 2 7 2" xfId="52067"/>
    <cellStyle name="Обычный 6 2 4 3 2 8" xfId="32167"/>
    <cellStyle name="Обычный 6 2 4 3 3" xfId="2310"/>
    <cellStyle name="Обычный 6 2 4 3 3 2" xfId="2311"/>
    <cellStyle name="Обычный 6 2 4 3 3 2 2" xfId="6159"/>
    <cellStyle name="Обычный 6 2 4 3 3 2 2 2" xfId="16111"/>
    <cellStyle name="Обычный 6 2 4 3 3 2 2 2 2" xfId="45966"/>
    <cellStyle name="Обычный 6 2 4 3 3 2 2 3" xfId="26061"/>
    <cellStyle name="Обычный 6 2 4 3 3 2 2 3 2" xfId="55916"/>
    <cellStyle name="Обычный 6 2 4 3 3 2 2 4" xfId="36016"/>
    <cellStyle name="Обычный 6 2 4 3 3 2 3" xfId="8953"/>
    <cellStyle name="Обычный 6 2 4 3 3 2 3 2" xfId="18903"/>
    <cellStyle name="Обычный 6 2 4 3 3 2 3 2 2" xfId="48758"/>
    <cellStyle name="Обычный 6 2 4 3 3 2 3 3" xfId="28853"/>
    <cellStyle name="Обычный 6 2 4 3 3 2 3 3 2" xfId="58708"/>
    <cellStyle name="Обычный 6 2 4 3 3 2 3 4" xfId="38808"/>
    <cellStyle name="Обычный 6 2 4 3 3 2 4" xfId="12267"/>
    <cellStyle name="Обычный 6 2 4 3 3 2 4 2" xfId="42122"/>
    <cellStyle name="Обычный 6 2 4 3 3 2 5" xfId="22217"/>
    <cellStyle name="Обычный 6 2 4 3 3 2 5 2" xfId="52072"/>
    <cellStyle name="Обычный 6 2 4 3 3 2 6" xfId="32172"/>
    <cellStyle name="Обычный 6 2 4 3 3 3" xfId="4531"/>
    <cellStyle name="Обычный 6 2 4 3 3 3 2" xfId="14483"/>
    <cellStyle name="Обычный 6 2 4 3 3 3 2 2" xfId="44338"/>
    <cellStyle name="Обычный 6 2 4 3 3 3 3" xfId="24433"/>
    <cellStyle name="Обычный 6 2 4 3 3 3 3 2" xfId="54288"/>
    <cellStyle name="Обычный 6 2 4 3 3 3 4" xfId="34388"/>
    <cellStyle name="Обычный 6 2 4 3 3 4" xfId="8952"/>
    <cellStyle name="Обычный 6 2 4 3 3 4 2" xfId="18902"/>
    <cellStyle name="Обычный 6 2 4 3 3 4 2 2" xfId="48757"/>
    <cellStyle name="Обычный 6 2 4 3 3 4 3" xfId="28852"/>
    <cellStyle name="Обычный 6 2 4 3 3 4 3 2" xfId="58707"/>
    <cellStyle name="Обычный 6 2 4 3 3 4 4" xfId="38807"/>
    <cellStyle name="Обычный 6 2 4 3 3 5" xfId="12266"/>
    <cellStyle name="Обычный 6 2 4 3 3 5 2" xfId="42121"/>
    <cellStyle name="Обычный 6 2 4 3 3 6" xfId="22216"/>
    <cellStyle name="Обычный 6 2 4 3 3 6 2" xfId="52071"/>
    <cellStyle name="Обычный 6 2 4 3 3 7" xfId="32171"/>
    <cellStyle name="Обычный 6 2 4 3 4" xfId="2312"/>
    <cellStyle name="Обычный 6 2 4 3 4 2" xfId="6160"/>
    <cellStyle name="Обычный 6 2 4 3 4 2 2" xfId="16112"/>
    <cellStyle name="Обычный 6 2 4 3 4 2 2 2" xfId="45967"/>
    <cellStyle name="Обычный 6 2 4 3 4 2 3" xfId="26062"/>
    <cellStyle name="Обычный 6 2 4 3 4 2 3 2" xfId="55917"/>
    <cellStyle name="Обычный 6 2 4 3 4 2 4" xfId="36017"/>
    <cellStyle name="Обычный 6 2 4 3 4 3" xfId="8954"/>
    <cellStyle name="Обычный 6 2 4 3 4 3 2" xfId="18904"/>
    <cellStyle name="Обычный 6 2 4 3 4 3 2 2" xfId="48759"/>
    <cellStyle name="Обычный 6 2 4 3 4 3 3" xfId="28854"/>
    <cellStyle name="Обычный 6 2 4 3 4 3 3 2" xfId="58709"/>
    <cellStyle name="Обычный 6 2 4 3 4 3 4" xfId="38809"/>
    <cellStyle name="Обычный 6 2 4 3 4 4" xfId="12268"/>
    <cellStyle name="Обычный 6 2 4 3 4 4 2" xfId="42123"/>
    <cellStyle name="Обычный 6 2 4 3 4 5" xfId="22218"/>
    <cellStyle name="Обычный 6 2 4 3 4 5 2" xfId="52073"/>
    <cellStyle name="Обычный 6 2 4 3 4 6" xfId="32173"/>
    <cellStyle name="Обычный 6 2 4 3 5" xfId="3708"/>
    <cellStyle name="Обычный 6 2 4 3 5 2" xfId="13660"/>
    <cellStyle name="Обычный 6 2 4 3 5 2 2" xfId="43515"/>
    <cellStyle name="Обычный 6 2 4 3 5 3" xfId="23610"/>
    <cellStyle name="Обычный 6 2 4 3 5 3 2" xfId="53465"/>
    <cellStyle name="Обычный 6 2 4 3 5 4" xfId="33565"/>
    <cellStyle name="Обычный 6 2 4 3 6" xfId="8947"/>
    <cellStyle name="Обычный 6 2 4 3 6 2" xfId="18897"/>
    <cellStyle name="Обычный 6 2 4 3 6 2 2" xfId="48752"/>
    <cellStyle name="Обычный 6 2 4 3 6 3" xfId="28847"/>
    <cellStyle name="Обычный 6 2 4 3 6 3 2" xfId="58702"/>
    <cellStyle name="Обычный 6 2 4 3 6 4" xfId="38802"/>
    <cellStyle name="Обычный 6 2 4 3 7" xfId="12261"/>
    <cellStyle name="Обычный 6 2 4 3 7 2" xfId="42116"/>
    <cellStyle name="Обычный 6 2 4 3 8" xfId="22211"/>
    <cellStyle name="Обычный 6 2 4 3 8 2" xfId="52066"/>
    <cellStyle name="Обычный 6 2 4 3 9" xfId="32166"/>
    <cellStyle name="Обычный 6 2 4 4" xfId="2313"/>
    <cellStyle name="Обычный 6 2 4 4 2" xfId="2314"/>
    <cellStyle name="Обычный 6 2 4 4 2 2" xfId="2315"/>
    <cellStyle name="Обычный 6 2 4 4 2 2 2" xfId="6161"/>
    <cellStyle name="Обычный 6 2 4 4 2 2 2 2" xfId="16113"/>
    <cellStyle name="Обычный 6 2 4 4 2 2 2 2 2" xfId="45968"/>
    <cellStyle name="Обычный 6 2 4 4 2 2 2 3" xfId="26063"/>
    <cellStyle name="Обычный 6 2 4 4 2 2 2 3 2" xfId="55918"/>
    <cellStyle name="Обычный 6 2 4 4 2 2 2 4" xfId="36018"/>
    <cellStyle name="Обычный 6 2 4 4 2 2 3" xfId="8957"/>
    <cellStyle name="Обычный 6 2 4 4 2 2 3 2" xfId="18907"/>
    <cellStyle name="Обычный 6 2 4 4 2 2 3 2 2" xfId="48762"/>
    <cellStyle name="Обычный 6 2 4 4 2 2 3 3" xfId="28857"/>
    <cellStyle name="Обычный 6 2 4 4 2 2 3 3 2" xfId="58712"/>
    <cellStyle name="Обычный 6 2 4 4 2 2 3 4" xfId="38812"/>
    <cellStyle name="Обычный 6 2 4 4 2 2 4" xfId="12271"/>
    <cellStyle name="Обычный 6 2 4 4 2 2 4 2" xfId="42126"/>
    <cellStyle name="Обычный 6 2 4 4 2 2 5" xfId="22221"/>
    <cellStyle name="Обычный 6 2 4 4 2 2 5 2" xfId="52076"/>
    <cellStyle name="Обычный 6 2 4 4 2 2 6" xfId="32176"/>
    <cellStyle name="Обычный 6 2 4 4 2 3" xfId="4772"/>
    <cellStyle name="Обычный 6 2 4 4 2 3 2" xfId="14724"/>
    <cellStyle name="Обычный 6 2 4 4 2 3 2 2" xfId="44579"/>
    <cellStyle name="Обычный 6 2 4 4 2 3 3" xfId="24674"/>
    <cellStyle name="Обычный 6 2 4 4 2 3 3 2" xfId="54529"/>
    <cellStyle name="Обычный 6 2 4 4 2 3 4" xfId="34629"/>
    <cellStyle name="Обычный 6 2 4 4 2 4" xfId="8956"/>
    <cellStyle name="Обычный 6 2 4 4 2 4 2" xfId="18906"/>
    <cellStyle name="Обычный 6 2 4 4 2 4 2 2" xfId="48761"/>
    <cellStyle name="Обычный 6 2 4 4 2 4 3" xfId="28856"/>
    <cellStyle name="Обычный 6 2 4 4 2 4 3 2" xfId="58711"/>
    <cellStyle name="Обычный 6 2 4 4 2 4 4" xfId="38811"/>
    <cellStyle name="Обычный 6 2 4 4 2 5" xfId="12270"/>
    <cellStyle name="Обычный 6 2 4 4 2 5 2" xfId="42125"/>
    <cellStyle name="Обычный 6 2 4 4 2 6" xfId="22220"/>
    <cellStyle name="Обычный 6 2 4 4 2 6 2" xfId="52075"/>
    <cellStyle name="Обычный 6 2 4 4 2 7" xfId="32175"/>
    <cellStyle name="Обычный 6 2 4 4 3" xfId="2316"/>
    <cellStyle name="Обычный 6 2 4 4 3 2" xfId="6162"/>
    <cellStyle name="Обычный 6 2 4 4 3 2 2" xfId="16114"/>
    <cellStyle name="Обычный 6 2 4 4 3 2 2 2" xfId="45969"/>
    <cellStyle name="Обычный 6 2 4 4 3 2 3" xfId="26064"/>
    <cellStyle name="Обычный 6 2 4 4 3 2 3 2" xfId="55919"/>
    <cellStyle name="Обычный 6 2 4 4 3 2 4" xfId="36019"/>
    <cellStyle name="Обычный 6 2 4 4 3 3" xfId="8958"/>
    <cellStyle name="Обычный 6 2 4 4 3 3 2" xfId="18908"/>
    <cellStyle name="Обычный 6 2 4 4 3 3 2 2" xfId="48763"/>
    <cellStyle name="Обычный 6 2 4 4 3 3 3" xfId="28858"/>
    <cellStyle name="Обычный 6 2 4 4 3 3 3 2" xfId="58713"/>
    <cellStyle name="Обычный 6 2 4 4 3 3 4" xfId="38813"/>
    <cellStyle name="Обычный 6 2 4 4 3 4" xfId="12272"/>
    <cellStyle name="Обычный 6 2 4 4 3 4 2" xfId="42127"/>
    <cellStyle name="Обычный 6 2 4 4 3 5" xfId="22222"/>
    <cellStyle name="Обычный 6 2 4 4 3 5 2" xfId="52077"/>
    <cellStyle name="Обычный 6 2 4 4 3 6" xfId="32177"/>
    <cellStyle name="Обычный 6 2 4 4 4" xfId="3949"/>
    <cellStyle name="Обычный 6 2 4 4 4 2" xfId="13901"/>
    <cellStyle name="Обычный 6 2 4 4 4 2 2" xfId="43756"/>
    <cellStyle name="Обычный 6 2 4 4 4 3" xfId="23851"/>
    <cellStyle name="Обычный 6 2 4 4 4 3 2" xfId="53706"/>
    <cellStyle name="Обычный 6 2 4 4 4 4" xfId="33806"/>
    <cellStyle name="Обычный 6 2 4 4 5" xfId="8955"/>
    <cellStyle name="Обычный 6 2 4 4 5 2" xfId="18905"/>
    <cellStyle name="Обычный 6 2 4 4 5 2 2" xfId="48760"/>
    <cellStyle name="Обычный 6 2 4 4 5 3" xfId="28855"/>
    <cellStyle name="Обычный 6 2 4 4 5 3 2" xfId="58710"/>
    <cellStyle name="Обычный 6 2 4 4 5 4" xfId="38810"/>
    <cellStyle name="Обычный 6 2 4 4 6" xfId="12269"/>
    <cellStyle name="Обычный 6 2 4 4 6 2" xfId="42124"/>
    <cellStyle name="Обычный 6 2 4 4 7" xfId="22219"/>
    <cellStyle name="Обычный 6 2 4 4 7 2" xfId="52074"/>
    <cellStyle name="Обычный 6 2 4 4 8" xfId="32174"/>
    <cellStyle name="Обычный 6 2 4 5" xfId="2317"/>
    <cellStyle name="Обычный 6 2 4 5 2" xfId="2318"/>
    <cellStyle name="Обычный 6 2 4 5 2 2" xfId="2319"/>
    <cellStyle name="Обычный 6 2 4 5 2 2 2" xfId="6163"/>
    <cellStyle name="Обычный 6 2 4 5 2 2 2 2" xfId="16115"/>
    <cellStyle name="Обычный 6 2 4 5 2 2 2 2 2" xfId="45970"/>
    <cellStyle name="Обычный 6 2 4 5 2 2 2 3" xfId="26065"/>
    <cellStyle name="Обычный 6 2 4 5 2 2 2 3 2" xfId="55920"/>
    <cellStyle name="Обычный 6 2 4 5 2 2 2 4" xfId="36020"/>
    <cellStyle name="Обычный 6 2 4 5 2 2 3" xfId="8961"/>
    <cellStyle name="Обычный 6 2 4 5 2 2 3 2" xfId="18911"/>
    <cellStyle name="Обычный 6 2 4 5 2 2 3 2 2" xfId="48766"/>
    <cellStyle name="Обычный 6 2 4 5 2 2 3 3" xfId="28861"/>
    <cellStyle name="Обычный 6 2 4 5 2 2 3 3 2" xfId="58716"/>
    <cellStyle name="Обычный 6 2 4 5 2 2 3 4" xfId="38816"/>
    <cellStyle name="Обычный 6 2 4 5 2 2 4" xfId="12275"/>
    <cellStyle name="Обычный 6 2 4 5 2 2 4 2" xfId="42130"/>
    <cellStyle name="Обычный 6 2 4 5 2 2 5" xfId="22225"/>
    <cellStyle name="Обычный 6 2 4 5 2 2 5 2" xfId="52080"/>
    <cellStyle name="Обычный 6 2 4 5 2 2 6" xfId="32180"/>
    <cellStyle name="Обычный 6 2 4 5 2 3" xfId="4942"/>
    <cellStyle name="Обычный 6 2 4 5 2 3 2" xfId="14894"/>
    <cellStyle name="Обычный 6 2 4 5 2 3 2 2" xfId="44749"/>
    <cellStyle name="Обычный 6 2 4 5 2 3 3" xfId="24844"/>
    <cellStyle name="Обычный 6 2 4 5 2 3 3 2" xfId="54699"/>
    <cellStyle name="Обычный 6 2 4 5 2 3 4" xfId="34799"/>
    <cellStyle name="Обычный 6 2 4 5 2 4" xfId="8960"/>
    <cellStyle name="Обычный 6 2 4 5 2 4 2" xfId="18910"/>
    <cellStyle name="Обычный 6 2 4 5 2 4 2 2" xfId="48765"/>
    <cellStyle name="Обычный 6 2 4 5 2 4 3" xfId="28860"/>
    <cellStyle name="Обычный 6 2 4 5 2 4 3 2" xfId="58715"/>
    <cellStyle name="Обычный 6 2 4 5 2 4 4" xfId="38815"/>
    <cellStyle name="Обычный 6 2 4 5 2 5" xfId="12274"/>
    <cellStyle name="Обычный 6 2 4 5 2 5 2" xfId="42129"/>
    <cellStyle name="Обычный 6 2 4 5 2 6" xfId="22224"/>
    <cellStyle name="Обычный 6 2 4 5 2 6 2" xfId="52079"/>
    <cellStyle name="Обычный 6 2 4 5 2 7" xfId="32179"/>
    <cellStyle name="Обычный 6 2 4 5 3" xfId="2320"/>
    <cellStyle name="Обычный 6 2 4 5 3 2" xfId="6164"/>
    <cellStyle name="Обычный 6 2 4 5 3 2 2" xfId="16116"/>
    <cellStyle name="Обычный 6 2 4 5 3 2 2 2" xfId="45971"/>
    <cellStyle name="Обычный 6 2 4 5 3 2 3" xfId="26066"/>
    <cellStyle name="Обычный 6 2 4 5 3 2 3 2" xfId="55921"/>
    <cellStyle name="Обычный 6 2 4 5 3 2 4" xfId="36021"/>
    <cellStyle name="Обычный 6 2 4 5 3 3" xfId="8962"/>
    <cellStyle name="Обычный 6 2 4 5 3 3 2" xfId="18912"/>
    <cellStyle name="Обычный 6 2 4 5 3 3 2 2" xfId="48767"/>
    <cellStyle name="Обычный 6 2 4 5 3 3 3" xfId="28862"/>
    <cellStyle name="Обычный 6 2 4 5 3 3 3 2" xfId="58717"/>
    <cellStyle name="Обычный 6 2 4 5 3 3 4" xfId="38817"/>
    <cellStyle name="Обычный 6 2 4 5 3 4" xfId="12276"/>
    <cellStyle name="Обычный 6 2 4 5 3 4 2" xfId="42131"/>
    <cellStyle name="Обычный 6 2 4 5 3 5" xfId="22226"/>
    <cellStyle name="Обычный 6 2 4 5 3 5 2" xfId="52081"/>
    <cellStyle name="Обычный 6 2 4 5 3 6" xfId="32181"/>
    <cellStyle name="Обычный 6 2 4 5 4" xfId="4119"/>
    <cellStyle name="Обычный 6 2 4 5 4 2" xfId="14071"/>
    <cellStyle name="Обычный 6 2 4 5 4 2 2" xfId="43926"/>
    <cellStyle name="Обычный 6 2 4 5 4 3" xfId="24021"/>
    <cellStyle name="Обычный 6 2 4 5 4 3 2" xfId="53876"/>
    <cellStyle name="Обычный 6 2 4 5 4 4" xfId="33976"/>
    <cellStyle name="Обычный 6 2 4 5 5" xfId="8959"/>
    <cellStyle name="Обычный 6 2 4 5 5 2" xfId="18909"/>
    <cellStyle name="Обычный 6 2 4 5 5 2 2" xfId="48764"/>
    <cellStyle name="Обычный 6 2 4 5 5 3" xfId="28859"/>
    <cellStyle name="Обычный 6 2 4 5 5 3 2" xfId="58714"/>
    <cellStyle name="Обычный 6 2 4 5 5 4" xfId="38814"/>
    <cellStyle name="Обычный 6 2 4 5 6" xfId="12273"/>
    <cellStyle name="Обычный 6 2 4 5 6 2" xfId="42128"/>
    <cellStyle name="Обычный 6 2 4 5 7" xfId="22223"/>
    <cellStyle name="Обычный 6 2 4 5 7 2" xfId="52078"/>
    <cellStyle name="Обычный 6 2 4 5 8" xfId="32178"/>
    <cellStyle name="Обычный 6 2 4 6" xfId="2321"/>
    <cellStyle name="Обычный 6 2 4 6 2" xfId="2322"/>
    <cellStyle name="Обычный 6 2 4 6 2 2" xfId="2323"/>
    <cellStyle name="Обычный 6 2 4 6 2 2 2" xfId="6165"/>
    <cellStyle name="Обычный 6 2 4 6 2 2 2 2" xfId="16117"/>
    <cellStyle name="Обычный 6 2 4 6 2 2 2 2 2" xfId="45972"/>
    <cellStyle name="Обычный 6 2 4 6 2 2 2 3" xfId="26067"/>
    <cellStyle name="Обычный 6 2 4 6 2 2 2 3 2" xfId="55922"/>
    <cellStyle name="Обычный 6 2 4 6 2 2 2 4" xfId="36022"/>
    <cellStyle name="Обычный 6 2 4 6 2 2 3" xfId="8965"/>
    <cellStyle name="Обычный 6 2 4 6 2 2 3 2" xfId="18915"/>
    <cellStyle name="Обычный 6 2 4 6 2 2 3 2 2" xfId="48770"/>
    <cellStyle name="Обычный 6 2 4 6 2 2 3 3" xfId="28865"/>
    <cellStyle name="Обычный 6 2 4 6 2 2 3 3 2" xfId="58720"/>
    <cellStyle name="Обычный 6 2 4 6 2 2 3 4" xfId="38820"/>
    <cellStyle name="Обычный 6 2 4 6 2 2 4" xfId="12279"/>
    <cellStyle name="Обычный 6 2 4 6 2 2 4 2" xfId="42134"/>
    <cellStyle name="Обычный 6 2 4 6 2 2 5" xfId="22229"/>
    <cellStyle name="Обычный 6 2 4 6 2 2 5 2" xfId="52084"/>
    <cellStyle name="Обычный 6 2 4 6 2 2 6" xfId="32184"/>
    <cellStyle name="Обычный 6 2 4 6 2 3" xfId="5029"/>
    <cellStyle name="Обычный 6 2 4 6 2 3 2" xfId="14981"/>
    <cellStyle name="Обычный 6 2 4 6 2 3 2 2" xfId="44836"/>
    <cellStyle name="Обычный 6 2 4 6 2 3 3" xfId="24931"/>
    <cellStyle name="Обычный 6 2 4 6 2 3 3 2" xfId="54786"/>
    <cellStyle name="Обычный 6 2 4 6 2 3 4" xfId="34886"/>
    <cellStyle name="Обычный 6 2 4 6 2 4" xfId="8964"/>
    <cellStyle name="Обычный 6 2 4 6 2 4 2" xfId="18914"/>
    <cellStyle name="Обычный 6 2 4 6 2 4 2 2" xfId="48769"/>
    <cellStyle name="Обычный 6 2 4 6 2 4 3" xfId="28864"/>
    <cellStyle name="Обычный 6 2 4 6 2 4 3 2" xfId="58719"/>
    <cellStyle name="Обычный 6 2 4 6 2 4 4" xfId="38819"/>
    <cellStyle name="Обычный 6 2 4 6 2 5" xfId="12278"/>
    <cellStyle name="Обычный 6 2 4 6 2 5 2" xfId="42133"/>
    <cellStyle name="Обычный 6 2 4 6 2 6" xfId="22228"/>
    <cellStyle name="Обычный 6 2 4 6 2 6 2" xfId="52083"/>
    <cellStyle name="Обычный 6 2 4 6 2 7" xfId="32183"/>
    <cellStyle name="Обычный 6 2 4 6 3" xfId="2324"/>
    <cellStyle name="Обычный 6 2 4 6 3 2" xfId="6166"/>
    <cellStyle name="Обычный 6 2 4 6 3 2 2" xfId="16118"/>
    <cellStyle name="Обычный 6 2 4 6 3 2 2 2" xfId="45973"/>
    <cellStyle name="Обычный 6 2 4 6 3 2 3" xfId="26068"/>
    <cellStyle name="Обычный 6 2 4 6 3 2 3 2" xfId="55923"/>
    <cellStyle name="Обычный 6 2 4 6 3 2 4" xfId="36023"/>
    <cellStyle name="Обычный 6 2 4 6 3 3" xfId="8966"/>
    <cellStyle name="Обычный 6 2 4 6 3 3 2" xfId="18916"/>
    <cellStyle name="Обычный 6 2 4 6 3 3 2 2" xfId="48771"/>
    <cellStyle name="Обычный 6 2 4 6 3 3 3" xfId="28866"/>
    <cellStyle name="Обычный 6 2 4 6 3 3 3 2" xfId="58721"/>
    <cellStyle name="Обычный 6 2 4 6 3 3 4" xfId="38821"/>
    <cellStyle name="Обычный 6 2 4 6 3 4" xfId="12280"/>
    <cellStyle name="Обычный 6 2 4 6 3 4 2" xfId="42135"/>
    <cellStyle name="Обычный 6 2 4 6 3 5" xfId="22230"/>
    <cellStyle name="Обычный 6 2 4 6 3 5 2" xfId="52085"/>
    <cellStyle name="Обычный 6 2 4 6 3 6" xfId="32185"/>
    <cellStyle name="Обычный 6 2 4 6 4" xfId="4206"/>
    <cellStyle name="Обычный 6 2 4 6 4 2" xfId="14158"/>
    <cellStyle name="Обычный 6 2 4 6 4 2 2" xfId="44013"/>
    <cellStyle name="Обычный 6 2 4 6 4 3" xfId="24108"/>
    <cellStyle name="Обычный 6 2 4 6 4 3 2" xfId="53963"/>
    <cellStyle name="Обычный 6 2 4 6 4 4" xfId="34063"/>
    <cellStyle name="Обычный 6 2 4 6 5" xfId="8963"/>
    <cellStyle name="Обычный 6 2 4 6 5 2" xfId="18913"/>
    <cellStyle name="Обычный 6 2 4 6 5 2 2" xfId="48768"/>
    <cellStyle name="Обычный 6 2 4 6 5 3" xfId="28863"/>
    <cellStyle name="Обычный 6 2 4 6 5 3 2" xfId="58718"/>
    <cellStyle name="Обычный 6 2 4 6 5 4" xfId="38818"/>
    <cellStyle name="Обычный 6 2 4 6 6" xfId="12277"/>
    <cellStyle name="Обычный 6 2 4 6 6 2" xfId="42132"/>
    <cellStyle name="Обычный 6 2 4 6 7" xfId="22227"/>
    <cellStyle name="Обычный 6 2 4 6 7 2" xfId="52082"/>
    <cellStyle name="Обычный 6 2 4 6 8" xfId="32182"/>
    <cellStyle name="Обычный 6 2 4 7" xfId="2325"/>
    <cellStyle name="Обычный 6 2 4 7 2" xfId="2326"/>
    <cellStyle name="Обычный 6 2 4 7 2 2" xfId="6167"/>
    <cellStyle name="Обычный 6 2 4 7 2 2 2" xfId="16119"/>
    <cellStyle name="Обычный 6 2 4 7 2 2 2 2" xfId="45974"/>
    <cellStyle name="Обычный 6 2 4 7 2 2 3" xfId="26069"/>
    <cellStyle name="Обычный 6 2 4 7 2 2 3 2" xfId="55924"/>
    <cellStyle name="Обычный 6 2 4 7 2 2 4" xfId="36024"/>
    <cellStyle name="Обычный 6 2 4 7 2 3" xfId="8968"/>
    <cellStyle name="Обычный 6 2 4 7 2 3 2" xfId="18918"/>
    <cellStyle name="Обычный 6 2 4 7 2 3 2 2" xfId="48773"/>
    <cellStyle name="Обычный 6 2 4 7 2 3 3" xfId="28868"/>
    <cellStyle name="Обычный 6 2 4 7 2 3 3 2" xfId="58723"/>
    <cellStyle name="Обычный 6 2 4 7 2 3 4" xfId="38823"/>
    <cellStyle name="Обычный 6 2 4 7 2 4" xfId="12282"/>
    <cellStyle name="Обычный 6 2 4 7 2 4 2" xfId="42137"/>
    <cellStyle name="Обычный 6 2 4 7 2 5" xfId="22232"/>
    <cellStyle name="Обычный 6 2 4 7 2 5 2" xfId="52087"/>
    <cellStyle name="Обычный 6 2 4 7 2 6" xfId="32187"/>
    <cellStyle name="Обычный 6 2 4 7 3" xfId="4315"/>
    <cellStyle name="Обычный 6 2 4 7 3 2" xfId="14267"/>
    <cellStyle name="Обычный 6 2 4 7 3 2 2" xfId="44122"/>
    <cellStyle name="Обычный 6 2 4 7 3 3" xfId="24217"/>
    <cellStyle name="Обычный 6 2 4 7 3 3 2" xfId="54072"/>
    <cellStyle name="Обычный 6 2 4 7 3 4" xfId="34172"/>
    <cellStyle name="Обычный 6 2 4 7 4" xfId="8967"/>
    <cellStyle name="Обычный 6 2 4 7 4 2" xfId="18917"/>
    <cellStyle name="Обычный 6 2 4 7 4 2 2" xfId="48772"/>
    <cellStyle name="Обычный 6 2 4 7 4 3" xfId="28867"/>
    <cellStyle name="Обычный 6 2 4 7 4 3 2" xfId="58722"/>
    <cellStyle name="Обычный 6 2 4 7 4 4" xfId="38822"/>
    <cellStyle name="Обычный 6 2 4 7 5" xfId="12281"/>
    <cellStyle name="Обычный 6 2 4 7 5 2" xfId="42136"/>
    <cellStyle name="Обычный 6 2 4 7 6" xfId="22231"/>
    <cellStyle name="Обычный 6 2 4 7 6 2" xfId="52086"/>
    <cellStyle name="Обычный 6 2 4 7 7" xfId="32186"/>
    <cellStyle name="Обычный 6 2 4 8" xfId="2327"/>
    <cellStyle name="Обычный 6 2 4 8 2" xfId="6168"/>
    <cellStyle name="Обычный 6 2 4 8 2 2" xfId="16120"/>
    <cellStyle name="Обычный 6 2 4 8 2 2 2" xfId="45975"/>
    <cellStyle name="Обычный 6 2 4 8 2 3" xfId="26070"/>
    <cellStyle name="Обычный 6 2 4 8 2 3 2" xfId="55925"/>
    <cellStyle name="Обычный 6 2 4 8 2 4" xfId="36025"/>
    <cellStyle name="Обычный 6 2 4 8 3" xfId="8969"/>
    <cellStyle name="Обычный 6 2 4 8 3 2" xfId="18919"/>
    <cellStyle name="Обычный 6 2 4 8 3 2 2" xfId="48774"/>
    <cellStyle name="Обычный 6 2 4 8 3 3" xfId="28869"/>
    <cellStyle name="Обычный 6 2 4 8 3 3 2" xfId="58724"/>
    <cellStyle name="Обычный 6 2 4 8 3 4" xfId="38824"/>
    <cellStyle name="Обычный 6 2 4 8 4" xfId="12283"/>
    <cellStyle name="Обычный 6 2 4 8 4 2" xfId="42138"/>
    <cellStyle name="Обычный 6 2 4 8 5" xfId="22233"/>
    <cellStyle name="Обычный 6 2 4 8 5 2" xfId="52088"/>
    <cellStyle name="Обычный 6 2 4 8 6" xfId="32188"/>
    <cellStyle name="Обычный 6 2 4 9" xfId="3492"/>
    <cellStyle name="Обычный 6 2 4 9 2" xfId="13444"/>
    <cellStyle name="Обычный 6 2 4 9 2 2" xfId="43299"/>
    <cellStyle name="Обычный 6 2 4 9 3" xfId="23394"/>
    <cellStyle name="Обычный 6 2 4 9 3 2" xfId="53249"/>
    <cellStyle name="Обычный 6 2 4 9 4" xfId="33349"/>
    <cellStyle name="Обычный 6 2 5" xfId="2328"/>
    <cellStyle name="Обычный 6 2 5 2" xfId="2329"/>
    <cellStyle name="Обычный 6 2 5 2 2" xfId="2330"/>
    <cellStyle name="Обычный 6 2 5 2 2 2" xfId="2331"/>
    <cellStyle name="Обычный 6 2 5 2 2 2 2" xfId="6169"/>
    <cellStyle name="Обычный 6 2 5 2 2 2 2 2" xfId="16121"/>
    <cellStyle name="Обычный 6 2 5 2 2 2 2 2 2" xfId="45976"/>
    <cellStyle name="Обычный 6 2 5 2 2 2 2 3" xfId="26071"/>
    <cellStyle name="Обычный 6 2 5 2 2 2 2 3 2" xfId="55926"/>
    <cellStyle name="Обычный 6 2 5 2 2 2 2 4" xfId="36026"/>
    <cellStyle name="Обычный 6 2 5 2 2 2 3" xfId="8973"/>
    <cellStyle name="Обычный 6 2 5 2 2 2 3 2" xfId="18923"/>
    <cellStyle name="Обычный 6 2 5 2 2 2 3 2 2" xfId="48778"/>
    <cellStyle name="Обычный 6 2 5 2 2 2 3 3" xfId="28873"/>
    <cellStyle name="Обычный 6 2 5 2 2 2 3 3 2" xfId="58728"/>
    <cellStyle name="Обычный 6 2 5 2 2 2 3 4" xfId="38828"/>
    <cellStyle name="Обычный 6 2 5 2 2 2 4" xfId="12287"/>
    <cellStyle name="Обычный 6 2 5 2 2 2 4 2" xfId="42142"/>
    <cellStyle name="Обычный 6 2 5 2 2 2 5" xfId="22237"/>
    <cellStyle name="Обычный 6 2 5 2 2 2 5 2" xfId="52092"/>
    <cellStyle name="Обычный 6 2 5 2 2 2 6" xfId="32192"/>
    <cellStyle name="Обычный 6 2 5 2 2 3" xfId="4775"/>
    <cellStyle name="Обычный 6 2 5 2 2 3 2" xfId="14727"/>
    <cellStyle name="Обычный 6 2 5 2 2 3 2 2" xfId="44582"/>
    <cellStyle name="Обычный 6 2 5 2 2 3 3" xfId="24677"/>
    <cellStyle name="Обычный 6 2 5 2 2 3 3 2" xfId="54532"/>
    <cellStyle name="Обычный 6 2 5 2 2 3 4" xfId="34632"/>
    <cellStyle name="Обычный 6 2 5 2 2 4" xfId="8972"/>
    <cellStyle name="Обычный 6 2 5 2 2 4 2" xfId="18922"/>
    <cellStyle name="Обычный 6 2 5 2 2 4 2 2" xfId="48777"/>
    <cellStyle name="Обычный 6 2 5 2 2 4 3" xfId="28872"/>
    <cellStyle name="Обычный 6 2 5 2 2 4 3 2" xfId="58727"/>
    <cellStyle name="Обычный 6 2 5 2 2 4 4" xfId="38827"/>
    <cellStyle name="Обычный 6 2 5 2 2 5" xfId="12286"/>
    <cellStyle name="Обычный 6 2 5 2 2 5 2" xfId="42141"/>
    <cellStyle name="Обычный 6 2 5 2 2 6" xfId="22236"/>
    <cellStyle name="Обычный 6 2 5 2 2 6 2" xfId="52091"/>
    <cellStyle name="Обычный 6 2 5 2 2 7" xfId="32191"/>
    <cellStyle name="Обычный 6 2 5 2 3" xfId="2332"/>
    <cellStyle name="Обычный 6 2 5 2 3 2" xfId="6170"/>
    <cellStyle name="Обычный 6 2 5 2 3 2 2" xfId="16122"/>
    <cellStyle name="Обычный 6 2 5 2 3 2 2 2" xfId="45977"/>
    <cellStyle name="Обычный 6 2 5 2 3 2 3" xfId="26072"/>
    <cellStyle name="Обычный 6 2 5 2 3 2 3 2" xfId="55927"/>
    <cellStyle name="Обычный 6 2 5 2 3 2 4" xfId="36027"/>
    <cellStyle name="Обычный 6 2 5 2 3 3" xfId="8974"/>
    <cellStyle name="Обычный 6 2 5 2 3 3 2" xfId="18924"/>
    <cellStyle name="Обычный 6 2 5 2 3 3 2 2" xfId="48779"/>
    <cellStyle name="Обычный 6 2 5 2 3 3 3" xfId="28874"/>
    <cellStyle name="Обычный 6 2 5 2 3 3 3 2" xfId="58729"/>
    <cellStyle name="Обычный 6 2 5 2 3 3 4" xfId="38829"/>
    <cellStyle name="Обычный 6 2 5 2 3 4" xfId="12288"/>
    <cellStyle name="Обычный 6 2 5 2 3 4 2" xfId="42143"/>
    <cellStyle name="Обычный 6 2 5 2 3 5" xfId="22238"/>
    <cellStyle name="Обычный 6 2 5 2 3 5 2" xfId="52093"/>
    <cellStyle name="Обычный 6 2 5 2 3 6" xfId="32193"/>
    <cellStyle name="Обычный 6 2 5 2 4" xfId="3952"/>
    <cellStyle name="Обычный 6 2 5 2 4 2" xfId="13904"/>
    <cellStyle name="Обычный 6 2 5 2 4 2 2" xfId="43759"/>
    <cellStyle name="Обычный 6 2 5 2 4 3" xfId="23854"/>
    <cellStyle name="Обычный 6 2 5 2 4 3 2" xfId="53709"/>
    <cellStyle name="Обычный 6 2 5 2 4 4" xfId="33809"/>
    <cellStyle name="Обычный 6 2 5 2 5" xfId="8971"/>
    <cellStyle name="Обычный 6 2 5 2 5 2" xfId="18921"/>
    <cellStyle name="Обычный 6 2 5 2 5 2 2" xfId="48776"/>
    <cellStyle name="Обычный 6 2 5 2 5 3" xfId="28871"/>
    <cellStyle name="Обычный 6 2 5 2 5 3 2" xfId="58726"/>
    <cellStyle name="Обычный 6 2 5 2 5 4" xfId="38826"/>
    <cellStyle name="Обычный 6 2 5 2 6" xfId="12285"/>
    <cellStyle name="Обычный 6 2 5 2 6 2" xfId="42140"/>
    <cellStyle name="Обычный 6 2 5 2 7" xfId="22235"/>
    <cellStyle name="Обычный 6 2 5 2 7 2" xfId="52090"/>
    <cellStyle name="Обычный 6 2 5 2 8" xfId="32190"/>
    <cellStyle name="Обычный 6 2 5 3" xfId="2333"/>
    <cellStyle name="Обычный 6 2 5 3 2" xfId="2334"/>
    <cellStyle name="Обычный 6 2 5 3 2 2" xfId="6171"/>
    <cellStyle name="Обычный 6 2 5 3 2 2 2" xfId="16123"/>
    <cellStyle name="Обычный 6 2 5 3 2 2 2 2" xfId="45978"/>
    <cellStyle name="Обычный 6 2 5 3 2 2 3" xfId="26073"/>
    <cellStyle name="Обычный 6 2 5 3 2 2 3 2" xfId="55928"/>
    <cellStyle name="Обычный 6 2 5 3 2 2 4" xfId="36028"/>
    <cellStyle name="Обычный 6 2 5 3 2 3" xfId="8976"/>
    <cellStyle name="Обычный 6 2 5 3 2 3 2" xfId="18926"/>
    <cellStyle name="Обычный 6 2 5 3 2 3 2 2" xfId="48781"/>
    <cellStyle name="Обычный 6 2 5 3 2 3 3" xfId="28876"/>
    <cellStyle name="Обычный 6 2 5 3 2 3 3 2" xfId="58731"/>
    <cellStyle name="Обычный 6 2 5 3 2 3 4" xfId="38831"/>
    <cellStyle name="Обычный 6 2 5 3 2 4" xfId="12290"/>
    <cellStyle name="Обычный 6 2 5 3 2 4 2" xfId="42145"/>
    <cellStyle name="Обычный 6 2 5 3 2 5" xfId="22240"/>
    <cellStyle name="Обычный 6 2 5 3 2 5 2" xfId="52095"/>
    <cellStyle name="Обычный 6 2 5 3 2 6" xfId="32195"/>
    <cellStyle name="Обычный 6 2 5 3 3" xfId="4336"/>
    <cellStyle name="Обычный 6 2 5 3 3 2" xfId="14288"/>
    <cellStyle name="Обычный 6 2 5 3 3 2 2" xfId="44143"/>
    <cellStyle name="Обычный 6 2 5 3 3 3" xfId="24238"/>
    <cellStyle name="Обычный 6 2 5 3 3 3 2" xfId="54093"/>
    <cellStyle name="Обычный 6 2 5 3 3 4" xfId="34193"/>
    <cellStyle name="Обычный 6 2 5 3 4" xfId="8975"/>
    <cellStyle name="Обычный 6 2 5 3 4 2" xfId="18925"/>
    <cellStyle name="Обычный 6 2 5 3 4 2 2" xfId="48780"/>
    <cellStyle name="Обычный 6 2 5 3 4 3" xfId="28875"/>
    <cellStyle name="Обычный 6 2 5 3 4 3 2" xfId="58730"/>
    <cellStyle name="Обычный 6 2 5 3 4 4" xfId="38830"/>
    <cellStyle name="Обычный 6 2 5 3 5" xfId="12289"/>
    <cellStyle name="Обычный 6 2 5 3 5 2" xfId="42144"/>
    <cellStyle name="Обычный 6 2 5 3 6" xfId="22239"/>
    <cellStyle name="Обычный 6 2 5 3 6 2" xfId="52094"/>
    <cellStyle name="Обычный 6 2 5 3 7" xfId="32194"/>
    <cellStyle name="Обычный 6 2 5 4" xfId="2335"/>
    <cellStyle name="Обычный 6 2 5 4 2" xfId="6172"/>
    <cellStyle name="Обычный 6 2 5 4 2 2" xfId="16124"/>
    <cellStyle name="Обычный 6 2 5 4 2 2 2" xfId="45979"/>
    <cellStyle name="Обычный 6 2 5 4 2 3" xfId="26074"/>
    <cellStyle name="Обычный 6 2 5 4 2 3 2" xfId="55929"/>
    <cellStyle name="Обычный 6 2 5 4 2 4" xfId="36029"/>
    <cellStyle name="Обычный 6 2 5 4 3" xfId="8977"/>
    <cellStyle name="Обычный 6 2 5 4 3 2" xfId="18927"/>
    <cellStyle name="Обычный 6 2 5 4 3 2 2" xfId="48782"/>
    <cellStyle name="Обычный 6 2 5 4 3 3" xfId="28877"/>
    <cellStyle name="Обычный 6 2 5 4 3 3 2" xfId="58732"/>
    <cellStyle name="Обычный 6 2 5 4 3 4" xfId="38832"/>
    <cellStyle name="Обычный 6 2 5 4 4" xfId="12291"/>
    <cellStyle name="Обычный 6 2 5 4 4 2" xfId="42146"/>
    <cellStyle name="Обычный 6 2 5 4 5" xfId="22241"/>
    <cellStyle name="Обычный 6 2 5 4 5 2" xfId="52096"/>
    <cellStyle name="Обычный 6 2 5 4 6" xfId="32196"/>
    <cellStyle name="Обычный 6 2 5 5" xfId="3513"/>
    <cellStyle name="Обычный 6 2 5 5 2" xfId="13465"/>
    <cellStyle name="Обычный 6 2 5 5 2 2" xfId="43320"/>
    <cellStyle name="Обычный 6 2 5 5 3" xfId="23415"/>
    <cellStyle name="Обычный 6 2 5 5 3 2" xfId="53270"/>
    <cellStyle name="Обычный 6 2 5 5 4" xfId="33370"/>
    <cellStyle name="Обычный 6 2 5 6" xfId="8970"/>
    <cellStyle name="Обычный 6 2 5 6 2" xfId="18920"/>
    <cellStyle name="Обычный 6 2 5 6 2 2" xfId="48775"/>
    <cellStyle name="Обычный 6 2 5 6 3" xfId="28870"/>
    <cellStyle name="Обычный 6 2 5 6 3 2" xfId="58725"/>
    <cellStyle name="Обычный 6 2 5 6 4" xfId="38825"/>
    <cellStyle name="Обычный 6 2 5 7" xfId="12284"/>
    <cellStyle name="Обычный 6 2 5 7 2" xfId="42139"/>
    <cellStyle name="Обычный 6 2 5 8" xfId="22234"/>
    <cellStyle name="Обычный 6 2 5 8 2" xfId="52089"/>
    <cellStyle name="Обычный 6 2 5 9" xfId="32189"/>
    <cellStyle name="Обычный 6 2 6" xfId="2336"/>
    <cellStyle name="Обычный 6 2 6 2" xfId="2337"/>
    <cellStyle name="Обычный 6 2 6 2 2" xfId="2338"/>
    <cellStyle name="Обычный 6 2 6 2 2 2" xfId="2339"/>
    <cellStyle name="Обычный 6 2 6 2 2 2 2" xfId="6173"/>
    <cellStyle name="Обычный 6 2 6 2 2 2 2 2" xfId="16125"/>
    <cellStyle name="Обычный 6 2 6 2 2 2 2 2 2" xfId="45980"/>
    <cellStyle name="Обычный 6 2 6 2 2 2 2 3" xfId="26075"/>
    <cellStyle name="Обычный 6 2 6 2 2 2 2 3 2" xfId="55930"/>
    <cellStyle name="Обычный 6 2 6 2 2 2 2 4" xfId="36030"/>
    <cellStyle name="Обычный 6 2 6 2 2 2 3" xfId="8981"/>
    <cellStyle name="Обычный 6 2 6 2 2 2 3 2" xfId="18931"/>
    <cellStyle name="Обычный 6 2 6 2 2 2 3 2 2" xfId="48786"/>
    <cellStyle name="Обычный 6 2 6 2 2 2 3 3" xfId="28881"/>
    <cellStyle name="Обычный 6 2 6 2 2 2 3 3 2" xfId="58736"/>
    <cellStyle name="Обычный 6 2 6 2 2 2 3 4" xfId="38836"/>
    <cellStyle name="Обычный 6 2 6 2 2 2 4" xfId="12295"/>
    <cellStyle name="Обычный 6 2 6 2 2 2 4 2" xfId="42150"/>
    <cellStyle name="Обычный 6 2 6 2 2 2 5" xfId="22245"/>
    <cellStyle name="Обычный 6 2 6 2 2 2 5 2" xfId="52100"/>
    <cellStyle name="Обычный 6 2 6 2 2 2 6" xfId="32200"/>
    <cellStyle name="Обычный 6 2 6 2 2 3" xfId="4776"/>
    <cellStyle name="Обычный 6 2 6 2 2 3 2" xfId="14728"/>
    <cellStyle name="Обычный 6 2 6 2 2 3 2 2" xfId="44583"/>
    <cellStyle name="Обычный 6 2 6 2 2 3 3" xfId="24678"/>
    <cellStyle name="Обычный 6 2 6 2 2 3 3 2" xfId="54533"/>
    <cellStyle name="Обычный 6 2 6 2 2 3 4" xfId="34633"/>
    <cellStyle name="Обычный 6 2 6 2 2 4" xfId="8980"/>
    <cellStyle name="Обычный 6 2 6 2 2 4 2" xfId="18930"/>
    <cellStyle name="Обычный 6 2 6 2 2 4 2 2" xfId="48785"/>
    <cellStyle name="Обычный 6 2 6 2 2 4 3" xfId="28880"/>
    <cellStyle name="Обычный 6 2 6 2 2 4 3 2" xfId="58735"/>
    <cellStyle name="Обычный 6 2 6 2 2 4 4" xfId="38835"/>
    <cellStyle name="Обычный 6 2 6 2 2 5" xfId="12294"/>
    <cellStyle name="Обычный 6 2 6 2 2 5 2" xfId="42149"/>
    <cellStyle name="Обычный 6 2 6 2 2 6" xfId="22244"/>
    <cellStyle name="Обычный 6 2 6 2 2 6 2" xfId="52099"/>
    <cellStyle name="Обычный 6 2 6 2 2 7" xfId="32199"/>
    <cellStyle name="Обычный 6 2 6 2 3" xfId="2340"/>
    <cellStyle name="Обычный 6 2 6 2 3 2" xfId="6174"/>
    <cellStyle name="Обычный 6 2 6 2 3 2 2" xfId="16126"/>
    <cellStyle name="Обычный 6 2 6 2 3 2 2 2" xfId="45981"/>
    <cellStyle name="Обычный 6 2 6 2 3 2 3" xfId="26076"/>
    <cellStyle name="Обычный 6 2 6 2 3 2 3 2" xfId="55931"/>
    <cellStyle name="Обычный 6 2 6 2 3 2 4" xfId="36031"/>
    <cellStyle name="Обычный 6 2 6 2 3 3" xfId="8982"/>
    <cellStyle name="Обычный 6 2 6 2 3 3 2" xfId="18932"/>
    <cellStyle name="Обычный 6 2 6 2 3 3 2 2" xfId="48787"/>
    <cellStyle name="Обычный 6 2 6 2 3 3 3" xfId="28882"/>
    <cellStyle name="Обычный 6 2 6 2 3 3 3 2" xfId="58737"/>
    <cellStyle name="Обычный 6 2 6 2 3 3 4" xfId="38837"/>
    <cellStyle name="Обычный 6 2 6 2 3 4" xfId="12296"/>
    <cellStyle name="Обычный 6 2 6 2 3 4 2" xfId="42151"/>
    <cellStyle name="Обычный 6 2 6 2 3 5" xfId="22246"/>
    <cellStyle name="Обычный 6 2 6 2 3 5 2" xfId="52101"/>
    <cellStyle name="Обычный 6 2 6 2 3 6" xfId="32201"/>
    <cellStyle name="Обычный 6 2 6 2 4" xfId="3953"/>
    <cellStyle name="Обычный 6 2 6 2 4 2" xfId="13905"/>
    <cellStyle name="Обычный 6 2 6 2 4 2 2" xfId="43760"/>
    <cellStyle name="Обычный 6 2 6 2 4 3" xfId="23855"/>
    <cellStyle name="Обычный 6 2 6 2 4 3 2" xfId="53710"/>
    <cellStyle name="Обычный 6 2 6 2 4 4" xfId="33810"/>
    <cellStyle name="Обычный 6 2 6 2 5" xfId="8979"/>
    <cellStyle name="Обычный 6 2 6 2 5 2" xfId="18929"/>
    <cellStyle name="Обычный 6 2 6 2 5 2 2" xfId="48784"/>
    <cellStyle name="Обычный 6 2 6 2 5 3" xfId="28879"/>
    <cellStyle name="Обычный 6 2 6 2 5 3 2" xfId="58734"/>
    <cellStyle name="Обычный 6 2 6 2 5 4" xfId="38834"/>
    <cellStyle name="Обычный 6 2 6 2 6" xfId="12293"/>
    <cellStyle name="Обычный 6 2 6 2 6 2" xfId="42148"/>
    <cellStyle name="Обычный 6 2 6 2 7" xfId="22243"/>
    <cellStyle name="Обычный 6 2 6 2 7 2" xfId="52098"/>
    <cellStyle name="Обычный 6 2 6 2 8" xfId="32198"/>
    <cellStyle name="Обычный 6 2 6 3" xfId="2341"/>
    <cellStyle name="Обычный 6 2 6 3 2" xfId="2342"/>
    <cellStyle name="Обычный 6 2 6 3 2 2" xfId="6175"/>
    <cellStyle name="Обычный 6 2 6 3 2 2 2" xfId="16127"/>
    <cellStyle name="Обычный 6 2 6 3 2 2 2 2" xfId="45982"/>
    <cellStyle name="Обычный 6 2 6 3 2 2 3" xfId="26077"/>
    <cellStyle name="Обычный 6 2 6 3 2 2 3 2" xfId="55932"/>
    <cellStyle name="Обычный 6 2 6 3 2 2 4" xfId="36032"/>
    <cellStyle name="Обычный 6 2 6 3 2 3" xfId="8984"/>
    <cellStyle name="Обычный 6 2 6 3 2 3 2" xfId="18934"/>
    <cellStyle name="Обычный 6 2 6 3 2 3 2 2" xfId="48789"/>
    <cellStyle name="Обычный 6 2 6 3 2 3 3" xfId="28884"/>
    <cellStyle name="Обычный 6 2 6 3 2 3 3 2" xfId="58739"/>
    <cellStyle name="Обычный 6 2 6 3 2 3 4" xfId="38839"/>
    <cellStyle name="Обычный 6 2 6 3 2 4" xfId="12298"/>
    <cellStyle name="Обычный 6 2 6 3 2 4 2" xfId="42153"/>
    <cellStyle name="Обычный 6 2 6 3 2 5" xfId="22248"/>
    <cellStyle name="Обычный 6 2 6 3 2 5 2" xfId="52103"/>
    <cellStyle name="Обычный 6 2 6 3 2 6" xfId="32203"/>
    <cellStyle name="Обычный 6 2 6 3 3" xfId="4355"/>
    <cellStyle name="Обычный 6 2 6 3 3 2" xfId="14307"/>
    <cellStyle name="Обычный 6 2 6 3 3 2 2" xfId="44162"/>
    <cellStyle name="Обычный 6 2 6 3 3 3" xfId="24257"/>
    <cellStyle name="Обычный 6 2 6 3 3 3 2" xfId="54112"/>
    <cellStyle name="Обычный 6 2 6 3 3 4" xfId="34212"/>
    <cellStyle name="Обычный 6 2 6 3 4" xfId="8983"/>
    <cellStyle name="Обычный 6 2 6 3 4 2" xfId="18933"/>
    <cellStyle name="Обычный 6 2 6 3 4 2 2" xfId="48788"/>
    <cellStyle name="Обычный 6 2 6 3 4 3" xfId="28883"/>
    <cellStyle name="Обычный 6 2 6 3 4 3 2" xfId="58738"/>
    <cellStyle name="Обычный 6 2 6 3 4 4" xfId="38838"/>
    <cellStyle name="Обычный 6 2 6 3 5" xfId="12297"/>
    <cellStyle name="Обычный 6 2 6 3 5 2" xfId="42152"/>
    <cellStyle name="Обычный 6 2 6 3 6" xfId="22247"/>
    <cellStyle name="Обычный 6 2 6 3 6 2" xfId="52102"/>
    <cellStyle name="Обычный 6 2 6 3 7" xfId="32202"/>
    <cellStyle name="Обычный 6 2 6 4" xfId="2343"/>
    <cellStyle name="Обычный 6 2 6 4 2" xfId="6176"/>
    <cellStyle name="Обычный 6 2 6 4 2 2" xfId="16128"/>
    <cellStyle name="Обычный 6 2 6 4 2 2 2" xfId="45983"/>
    <cellStyle name="Обычный 6 2 6 4 2 3" xfId="26078"/>
    <cellStyle name="Обычный 6 2 6 4 2 3 2" xfId="55933"/>
    <cellStyle name="Обычный 6 2 6 4 2 4" xfId="36033"/>
    <cellStyle name="Обычный 6 2 6 4 3" xfId="8985"/>
    <cellStyle name="Обычный 6 2 6 4 3 2" xfId="18935"/>
    <cellStyle name="Обычный 6 2 6 4 3 2 2" xfId="48790"/>
    <cellStyle name="Обычный 6 2 6 4 3 3" xfId="28885"/>
    <cellStyle name="Обычный 6 2 6 4 3 3 2" xfId="58740"/>
    <cellStyle name="Обычный 6 2 6 4 3 4" xfId="38840"/>
    <cellStyle name="Обычный 6 2 6 4 4" xfId="12299"/>
    <cellStyle name="Обычный 6 2 6 4 4 2" xfId="42154"/>
    <cellStyle name="Обычный 6 2 6 4 5" xfId="22249"/>
    <cellStyle name="Обычный 6 2 6 4 5 2" xfId="52104"/>
    <cellStyle name="Обычный 6 2 6 4 6" xfId="32204"/>
    <cellStyle name="Обычный 6 2 6 5" xfId="3532"/>
    <cellStyle name="Обычный 6 2 6 5 2" xfId="13484"/>
    <cellStyle name="Обычный 6 2 6 5 2 2" xfId="43339"/>
    <cellStyle name="Обычный 6 2 6 5 3" xfId="23434"/>
    <cellStyle name="Обычный 6 2 6 5 3 2" xfId="53289"/>
    <cellStyle name="Обычный 6 2 6 5 4" xfId="33389"/>
    <cellStyle name="Обычный 6 2 6 6" xfId="8978"/>
    <cellStyle name="Обычный 6 2 6 6 2" xfId="18928"/>
    <cellStyle name="Обычный 6 2 6 6 2 2" xfId="48783"/>
    <cellStyle name="Обычный 6 2 6 6 3" xfId="28878"/>
    <cellStyle name="Обычный 6 2 6 6 3 2" xfId="58733"/>
    <cellStyle name="Обычный 6 2 6 6 4" xfId="38833"/>
    <cellStyle name="Обычный 6 2 6 7" xfId="12292"/>
    <cellStyle name="Обычный 6 2 6 7 2" xfId="42147"/>
    <cellStyle name="Обычный 6 2 6 8" xfId="22242"/>
    <cellStyle name="Обычный 6 2 6 8 2" xfId="52097"/>
    <cellStyle name="Обычный 6 2 6 9" xfId="32197"/>
    <cellStyle name="Обычный 6 2 7" xfId="2344"/>
    <cellStyle name="Обычный 6 2 7 2" xfId="2345"/>
    <cellStyle name="Обычный 6 2 7 2 2" xfId="2346"/>
    <cellStyle name="Обычный 6 2 7 2 2 2" xfId="2347"/>
    <cellStyle name="Обычный 6 2 7 2 2 2 2" xfId="6177"/>
    <cellStyle name="Обычный 6 2 7 2 2 2 2 2" xfId="16129"/>
    <cellStyle name="Обычный 6 2 7 2 2 2 2 2 2" xfId="45984"/>
    <cellStyle name="Обычный 6 2 7 2 2 2 2 3" xfId="26079"/>
    <cellStyle name="Обычный 6 2 7 2 2 2 2 3 2" xfId="55934"/>
    <cellStyle name="Обычный 6 2 7 2 2 2 2 4" xfId="36034"/>
    <cellStyle name="Обычный 6 2 7 2 2 2 3" xfId="8989"/>
    <cellStyle name="Обычный 6 2 7 2 2 2 3 2" xfId="18939"/>
    <cellStyle name="Обычный 6 2 7 2 2 2 3 2 2" xfId="48794"/>
    <cellStyle name="Обычный 6 2 7 2 2 2 3 3" xfId="28889"/>
    <cellStyle name="Обычный 6 2 7 2 2 2 3 3 2" xfId="58744"/>
    <cellStyle name="Обычный 6 2 7 2 2 2 3 4" xfId="38844"/>
    <cellStyle name="Обычный 6 2 7 2 2 2 4" xfId="12303"/>
    <cellStyle name="Обычный 6 2 7 2 2 2 4 2" xfId="42158"/>
    <cellStyle name="Обычный 6 2 7 2 2 2 5" xfId="22253"/>
    <cellStyle name="Обычный 6 2 7 2 2 2 5 2" xfId="52108"/>
    <cellStyle name="Обычный 6 2 7 2 2 2 6" xfId="32208"/>
    <cellStyle name="Обычный 6 2 7 2 2 3" xfId="4777"/>
    <cellStyle name="Обычный 6 2 7 2 2 3 2" xfId="14729"/>
    <cellStyle name="Обычный 6 2 7 2 2 3 2 2" xfId="44584"/>
    <cellStyle name="Обычный 6 2 7 2 2 3 3" xfId="24679"/>
    <cellStyle name="Обычный 6 2 7 2 2 3 3 2" xfId="54534"/>
    <cellStyle name="Обычный 6 2 7 2 2 3 4" xfId="34634"/>
    <cellStyle name="Обычный 6 2 7 2 2 4" xfId="8988"/>
    <cellStyle name="Обычный 6 2 7 2 2 4 2" xfId="18938"/>
    <cellStyle name="Обычный 6 2 7 2 2 4 2 2" xfId="48793"/>
    <cellStyle name="Обычный 6 2 7 2 2 4 3" xfId="28888"/>
    <cellStyle name="Обычный 6 2 7 2 2 4 3 2" xfId="58743"/>
    <cellStyle name="Обычный 6 2 7 2 2 4 4" xfId="38843"/>
    <cellStyle name="Обычный 6 2 7 2 2 5" xfId="12302"/>
    <cellStyle name="Обычный 6 2 7 2 2 5 2" xfId="42157"/>
    <cellStyle name="Обычный 6 2 7 2 2 6" xfId="22252"/>
    <cellStyle name="Обычный 6 2 7 2 2 6 2" xfId="52107"/>
    <cellStyle name="Обычный 6 2 7 2 2 7" xfId="32207"/>
    <cellStyle name="Обычный 6 2 7 2 3" xfId="2348"/>
    <cellStyle name="Обычный 6 2 7 2 3 2" xfId="6178"/>
    <cellStyle name="Обычный 6 2 7 2 3 2 2" xfId="16130"/>
    <cellStyle name="Обычный 6 2 7 2 3 2 2 2" xfId="45985"/>
    <cellStyle name="Обычный 6 2 7 2 3 2 3" xfId="26080"/>
    <cellStyle name="Обычный 6 2 7 2 3 2 3 2" xfId="55935"/>
    <cellStyle name="Обычный 6 2 7 2 3 2 4" xfId="36035"/>
    <cellStyle name="Обычный 6 2 7 2 3 3" xfId="8990"/>
    <cellStyle name="Обычный 6 2 7 2 3 3 2" xfId="18940"/>
    <cellStyle name="Обычный 6 2 7 2 3 3 2 2" xfId="48795"/>
    <cellStyle name="Обычный 6 2 7 2 3 3 3" xfId="28890"/>
    <cellStyle name="Обычный 6 2 7 2 3 3 3 2" xfId="58745"/>
    <cellStyle name="Обычный 6 2 7 2 3 3 4" xfId="38845"/>
    <cellStyle name="Обычный 6 2 7 2 3 4" xfId="12304"/>
    <cellStyle name="Обычный 6 2 7 2 3 4 2" xfId="42159"/>
    <cellStyle name="Обычный 6 2 7 2 3 5" xfId="22254"/>
    <cellStyle name="Обычный 6 2 7 2 3 5 2" xfId="52109"/>
    <cellStyle name="Обычный 6 2 7 2 3 6" xfId="32209"/>
    <cellStyle name="Обычный 6 2 7 2 4" xfId="3954"/>
    <cellStyle name="Обычный 6 2 7 2 4 2" xfId="13906"/>
    <cellStyle name="Обычный 6 2 7 2 4 2 2" xfId="43761"/>
    <cellStyle name="Обычный 6 2 7 2 4 3" xfId="23856"/>
    <cellStyle name="Обычный 6 2 7 2 4 3 2" xfId="53711"/>
    <cellStyle name="Обычный 6 2 7 2 4 4" xfId="33811"/>
    <cellStyle name="Обычный 6 2 7 2 5" xfId="8987"/>
    <cellStyle name="Обычный 6 2 7 2 5 2" xfId="18937"/>
    <cellStyle name="Обычный 6 2 7 2 5 2 2" xfId="48792"/>
    <cellStyle name="Обычный 6 2 7 2 5 3" xfId="28887"/>
    <cellStyle name="Обычный 6 2 7 2 5 3 2" xfId="58742"/>
    <cellStyle name="Обычный 6 2 7 2 5 4" xfId="38842"/>
    <cellStyle name="Обычный 6 2 7 2 6" xfId="12301"/>
    <cellStyle name="Обычный 6 2 7 2 6 2" xfId="42156"/>
    <cellStyle name="Обычный 6 2 7 2 7" xfId="22251"/>
    <cellStyle name="Обычный 6 2 7 2 7 2" xfId="52106"/>
    <cellStyle name="Обычный 6 2 7 2 8" xfId="32206"/>
    <cellStyle name="Обычный 6 2 7 3" xfId="2349"/>
    <cellStyle name="Обычный 6 2 7 3 2" xfId="2350"/>
    <cellStyle name="Обычный 6 2 7 3 2 2" xfId="6179"/>
    <cellStyle name="Обычный 6 2 7 3 2 2 2" xfId="16131"/>
    <cellStyle name="Обычный 6 2 7 3 2 2 2 2" xfId="45986"/>
    <cellStyle name="Обычный 6 2 7 3 2 2 3" xfId="26081"/>
    <cellStyle name="Обычный 6 2 7 3 2 2 3 2" xfId="55936"/>
    <cellStyle name="Обычный 6 2 7 3 2 2 4" xfId="36036"/>
    <cellStyle name="Обычный 6 2 7 3 2 3" xfId="8992"/>
    <cellStyle name="Обычный 6 2 7 3 2 3 2" xfId="18942"/>
    <cellStyle name="Обычный 6 2 7 3 2 3 2 2" xfId="48797"/>
    <cellStyle name="Обычный 6 2 7 3 2 3 3" xfId="28892"/>
    <cellStyle name="Обычный 6 2 7 3 2 3 3 2" xfId="58747"/>
    <cellStyle name="Обычный 6 2 7 3 2 3 4" xfId="38847"/>
    <cellStyle name="Обычный 6 2 7 3 2 4" xfId="12306"/>
    <cellStyle name="Обычный 6 2 7 3 2 4 2" xfId="42161"/>
    <cellStyle name="Обычный 6 2 7 3 2 5" xfId="22256"/>
    <cellStyle name="Обычный 6 2 7 3 2 5 2" xfId="52111"/>
    <cellStyle name="Обычный 6 2 7 3 2 6" xfId="32211"/>
    <cellStyle name="Обычный 6 2 7 3 3" xfId="4376"/>
    <cellStyle name="Обычный 6 2 7 3 3 2" xfId="14328"/>
    <cellStyle name="Обычный 6 2 7 3 3 2 2" xfId="44183"/>
    <cellStyle name="Обычный 6 2 7 3 3 3" xfId="24278"/>
    <cellStyle name="Обычный 6 2 7 3 3 3 2" xfId="54133"/>
    <cellStyle name="Обычный 6 2 7 3 3 4" xfId="34233"/>
    <cellStyle name="Обычный 6 2 7 3 4" xfId="8991"/>
    <cellStyle name="Обычный 6 2 7 3 4 2" xfId="18941"/>
    <cellStyle name="Обычный 6 2 7 3 4 2 2" xfId="48796"/>
    <cellStyle name="Обычный 6 2 7 3 4 3" xfId="28891"/>
    <cellStyle name="Обычный 6 2 7 3 4 3 2" xfId="58746"/>
    <cellStyle name="Обычный 6 2 7 3 4 4" xfId="38846"/>
    <cellStyle name="Обычный 6 2 7 3 5" xfId="12305"/>
    <cellStyle name="Обычный 6 2 7 3 5 2" xfId="42160"/>
    <cellStyle name="Обычный 6 2 7 3 6" xfId="22255"/>
    <cellStyle name="Обычный 6 2 7 3 6 2" xfId="52110"/>
    <cellStyle name="Обычный 6 2 7 3 7" xfId="32210"/>
    <cellStyle name="Обычный 6 2 7 4" xfId="2351"/>
    <cellStyle name="Обычный 6 2 7 4 2" xfId="6180"/>
    <cellStyle name="Обычный 6 2 7 4 2 2" xfId="16132"/>
    <cellStyle name="Обычный 6 2 7 4 2 2 2" xfId="45987"/>
    <cellStyle name="Обычный 6 2 7 4 2 3" xfId="26082"/>
    <cellStyle name="Обычный 6 2 7 4 2 3 2" xfId="55937"/>
    <cellStyle name="Обычный 6 2 7 4 2 4" xfId="36037"/>
    <cellStyle name="Обычный 6 2 7 4 3" xfId="8993"/>
    <cellStyle name="Обычный 6 2 7 4 3 2" xfId="18943"/>
    <cellStyle name="Обычный 6 2 7 4 3 2 2" xfId="48798"/>
    <cellStyle name="Обычный 6 2 7 4 3 3" xfId="28893"/>
    <cellStyle name="Обычный 6 2 7 4 3 3 2" xfId="58748"/>
    <cellStyle name="Обычный 6 2 7 4 3 4" xfId="38848"/>
    <cellStyle name="Обычный 6 2 7 4 4" xfId="12307"/>
    <cellStyle name="Обычный 6 2 7 4 4 2" xfId="42162"/>
    <cellStyle name="Обычный 6 2 7 4 5" xfId="22257"/>
    <cellStyle name="Обычный 6 2 7 4 5 2" xfId="52112"/>
    <cellStyle name="Обычный 6 2 7 4 6" xfId="32212"/>
    <cellStyle name="Обычный 6 2 7 5" xfId="3553"/>
    <cellStyle name="Обычный 6 2 7 5 2" xfId="13505"/>
    <cellStyle name="Обычный 6 2 7 5 2 2" xfId="43360"/>
    <cellStyle name="Обычный 6 2 7 5 3" xfId="23455"/>
    <cellStyle name="Обычный 6 2 7 5 3 2" xfId="53310"/>
    <cellStyle name="Обычный 6 2 7 5 4" xfId="33410"/>
    <cellStyle name="Обычный 6 2 7 6" xfId="8986"/>
    <cellStyle name="Обычный 6 2 7 6 2" xfId="18936"/>
    <cellStyle name="Обычный 6 2 7 6 2 2" xfId="48791"/>
    <cellStyle name="Обычный 6 2 7 6 3" xfId="28886"/>
    <cellStyle name="Обычный 6 2 7 6 3 2" xfId="58741"/>
    <cellStyle name="Обычный 6 2 7 6 4" xfId="38841"/>
    <cellStyle name="Обычный 6 2 7 7" xfId="12300"/>
    <cellStyle name="Обычный 6 2 7 7 2" xfId="42155"/>
    <cellStyle name="Обычный 6 2 7 8" xfId="22250"/>
    <cellStyle name="Обычный 6 2 7 8 2" xfId="52105"/>
    <cellStyle name="Обычный 6 2 7 9" xfId="32205"/>
    <cellStyle name="Обычный 6 2 8" xfId="2352"/>
    <cellStyle name="Обычный 6 2 8 2" xfId="2353"/>
    <cellStyle name="Обычный 6 2 8 2 2" xfId="2354"/>
    <cellStyle name="Обычный 6 2 8 2 2 2" xfId="2355"/>
    <cellStyle name="Обычный 6 2 8 2 2 2 2" xfId="6181"/>
    <cellStyle name="Обычный 6 2 8 2 2 2 2 2" xfId="16133"/>
    <cellStyle name="Обычный 6 2 8 2 2 2 2 2 2" xfId="45988"/>
    <cellStyle name="Обычный 6 2 8 2 2 2 2 3" xfId="26083"/>
    <cellStyle name="Обычный 6 2 8 2 2 2 2 3 2" xfId="55938"/>
    <cellStyle name="Обычный 6 2 8 2 2 2 2 4" xfId="36038"/>
    <cellStyle name="Обычный 6 2 8 2 2 2 3" xfId="8997"/>
    <cellStyle name="Обычный 6 2 8 2 2 2 3 2" xfId="18947"/>
    <cellStyle name="Обычный 6 2 8 2 2 2 3 2 2" xfId="48802"/>
    <cellStyle name="Обычный 6 2 8 2 2 2 3 3" xfId="28897"/>
    <cellStyle name="Обычный 6 2 8 2 2 2 3 3 2" xfId="58752"/>
    <cellStyle name="Обычный 6 2 8 2 2 2 3 4" xfId="38852"/>
    <cellStyle name="Обычный 6 2 8 2 2 2 4" xfId="12311"/>
    <cellStyle name="Обычный 6 2 8 2 2 2 4 2" xfId="42166"/>
    <cellStyle name="Обычный 6 2 8 2 2 2 5" xfId="22261"/>
    <cellStyle name="Обычный 6 2 8 2 2 2 5 2" xfId="52116"/>
    <cellStyle name="Обычный 6 2 8 2 2 2 6" xfId="32216"/>
    <cellStyle name="Обычный 6 2 8 2 2 3" xfId="4778"/>
    <cellStyle name="Обычный 6 2 8 2 2 3 2" xfId="14730"/>
    <cellStyle name="Обычный 6 2 8 2 2 3 2 2" xfId="44585"/>
    <cellStyle name="Обычный 6 2 8 2 2 3 3" xfId="24680"/>
    <cellStyle name="Обычный 6 2 8 2 2 3 3 2" xfId="54535"/>
    <cellStyle name="Обычный 6 2 8 2 2 3 4" xfId="34635"/>
    <cellStyle name="Обычный 6 2 8 2 2 4" xfId="8996"/>
    <cellStyle name="Обычный 6 2 8 2 2 4 2" xfId="18946"/>
    <cellStyle name="Обычный 6 2 8 2 2 4 2 2" xfId="48801"/>
    <cellStyle name="Обычный 6 2 8 2 2 4 3" xfId="28896"/>
    <cellStyle name="Обычный 6 2 8 2 2 4 3 2" xfId="58751"/>
    <cellStyle name="Обычный 6 2 8 2 2 4 4" xfId="38851"/>
    <cellStyle name="Обычный 6 2 8 2 2 5" xfId="12310"/>
    <cellStyle name="Обычный 6 2 8 2 2 5 2" xfId="42165"/>
    <cellStyle name="Обычный 6 2 8 2 2 6" xfId="22260"/>
    <cellStyle name="Обычный 6 2 8 2 2 6 2" xfId="52115"/>
    <cellStyle name="Обычный 6 2 8 2 2 7" xfId="32215"/>
    <cellStyle name="Обычный 6 2 8 2 3" xfId="2356"/>
    <cellStyle name="Обычный 6 2 8 2 3 2" xfId="6182"/>
    <cellStyle name="Обычный 6 2 8 2 3 2 2" xfId="16134"/>
    <cellStyle name="Обычный 6 2 8 2 3 2 2 2" xfId="45989"/>
    <cellStyle name="Обычный 6 2 8 2 3 2 3" xfId="26084"/>
    <cellStyle name="Обычный 6 2 8 2 3 2 3 2" xfId="55939"/>
    <cellStyle name="Обычный 6 2 8 2 3 2 4" xfId="36039"/>
    <cellStyle name="Обычный 6 2 8 2 3 3" xfId="8998"/>
    <cellStyle name="Обычный 6 2 8 2 3 3 2" xfId="18948"/>
    <cellStyle name="Обычный 6 2 8 2 3 3 2 2" xfId="48803"/>
    <cellStyle name="Обычный 6 2 8 2 3 3 3" xfId="28898"/>
    <cellStyle name="Обычный 6 2 8 2 3 3 3 2" xfId="58753"/>
    <cellStyle name="Обычный 6 2 8 2 3 3 4" xfId="38853"/>
    <cellStyle name="Обычный 6 2 8 2 3 4" xfId="12312"/>
    <cellStyle name="Обычный 6 2 8 2 3 4 2" xfId="42167"/>
    <cellStyle name="Обычный 6 2 8 2 3 5" xfId="22262"/>
    <cellStyle name="Обычный 6 2 8 2 3 5 2" xfId="52117"/>
    <cellStyle name="Обычный 6 2 8 2 3 6" xfId="32217"/>
    <cellStyle name="Обычный 6 2 8 2 4" xfId="3955"/>
    <cellStyle name="Обычный 6 2 8 2 4 2" xfId="13907"/>
    <cellStyle name="Обычный 6 2 8 2 4 2 2" xfId="43762"/>
    <cellStyle name="Обычный 6 2 8 2 4 3" xfId="23857"/>
    <cellStyle name="Обычный 6 2 8 2 4 3 2" xfId="53712"/>
    <cellStyle name="Обычный 6 2 8 2 4 4" xfId="33812"/>
    <cellStyle name="Обычный 6 2 8 2 5" xfId="8995"/>
    <cellStyle name="Обычный 6 2 8 2 5 2" xfId="18945"/>
    <cellStyle name="Обычный 6 2 8 2 5 2 2" xfId="48800"/>
    <cellStyle name="Обычный 6 2 8 2 5 3" xfId="28895"/>
    <cellStyle name="Обычный 6 2 8 2 5 3 2" xfId="58750"/>
    <cellStyle name="Обычный 6 2 8 2 5 4" xfId="38850"/>
    <cellStyle name="Обычный 6 2 8 2 6" xfId="12309"/>
    <cellStyle name="Обычный 6 2 8 2 6 2" xfId="42164"/>
    <cellStyle name="Обычный 6 2 8 2 7" xfId="22259"/>
    <cellStyle name="Обычный 6 2 8 2 7 2" xfId="52114"/>
    <cellStyle name="Обычный 6 2 8 2 8" xfId="32214"/>
    <cellStyle name="Обычный 6 2 8 3" xfId="2357"/>
    <cellStyle name="Обычный 6 2 8 3 2" xfId="2358"/>
    <cellStyle name="Обычный 6 2 8 3 2 2" xfId="6183"/>
    <cellStyle name="Обычный 6 2 8 3 2 2 2" xfId="16135"/>
    <cellStyle name="Обычный 6 2 8 3 2 2 2 2" xfId="45990"/>
    <cellStyle name="Обычный 6 2 8 3 2 2 3" xfId="26085"/>
    <cellStyle name="Обычный 6 2 8 3 2 2 3 2" xfId="55940"/>
    <cellStyle name="Обычный 6 2 8 3 2 2 4" xfId="36040"/>
    <cellStyle name="Обычный 6 2 8 3 2 3" xfId="9000"/>
    <cellStyle name="Обычный 6 2 8 3 2 3 2" xfId="18950"/>
    <cellStyle name="Обычный 6 2 8 3 2 3 2 2" xfId="48805"/>
    <cellStyle name="Обычный 6 2 8 3 2 3 3" xfId="28900"/>
    <cellStyle name="Обычный 6 2 8 3 2 3 3 2" xfId="58755"/>
    <cellStyle name="Обычный 6 2 8 3 2 3 4" xfId="38855"/>
    <cellStyle name="Обычный 6 2 8 3 2 4" xfId="12314"/>
    <cellStyle name="Обычный 6 2 8 3 2 4 2" xfId="42169"/>
    <cellStyle name="Обычный 6 2 8 3 2 5" xfId="22264"/>
    <cellStyle name="Обычный 6 2 8 3 2 5 2" xfId="52119"/>
    <cellStyle name="Обычный 6 2 8 3 2 6" xfId="32219"/>
    <cellStyle name="Обычный 6 2 8 3 3" xfId="4463"/>
    <cellStyle name="Обычный 6 2 8 3 3 2" xfId="14415"/>
    <cellStyle name="Обычный 6 2 8 3 3 2 2" xfId="44270"/>
    <cellStyle name="Обычный 6 2 8 3 3 3" xfId="24365"/>
    <cellStyle name="Обычный 6 2 8 3 3 3 2" xfId="54220"/>
    <cellStyle name="Обычный 6 2 8 3 3 4" xfId="34320"/>
    <cellStyle name="Обычный 6 2 8 3 4" xfId="8999"/>
    <cellStyle name="Обычный 6 2 8 3 4 2" xfId="18949"/>
    <cellStyle name="Обычный 6 2 8 3 4 2 2" xfId="48804"/>
    <cellStyle name="Обычный 6 2 8 3 4 3" xfId="28899"/>
    <cellStyle name="Обычный 6 2 8 3 4 3 2" xfId="58754"/>
    <cellStyle name="Обычный 6 2 8 3 4 4" xfId="38854"/>
    <cellStyle name="Обычный 6 2 8 3 5" xfId="12313"/>
    <cellStyle name="Обычный 6 2 8 3 5 2" xfId="42168"/>
    <cellStyle name="Обычный 6 2 8 3 6" xfId="22263"/>
    <cellStyle name="Обычный 6 2 8 3 6 2" xfId="52118"/>
    <cellStyle name="Обычный 6 2 8 3 7" xfId="32218"/>
    <cellStyle name="Обычный 6 2 8 4" xfId="2359"/>
    <cellStyle name="Обычный 6 2 8 4 2" xfId="6184"/>
    <cellStyle name="Обычный 6 2 8 4 2 2" xfId="16136"/>
    <cellStyle name="Обычный 6 2 8 4 2 2 2" xfId="45991"/>
    <cellStyle name="Обычный 6 2 8 4 2 3" xfId="26086"/>
    <cellStyle name="Обычный 6 2 8 4 2 3 2" xfId="55941"/>
    <cellStyle name="Обычный 6 2 8 4 2 4" xfId="36041"/>
    <cellStyle name="Обычный 6 2 8 4 3" xfId="9001"/>
    <cellStyle name="Обычный 6 2 8 4 3 2" xfId="18951"/>
    <cellStyle name="Обычный 6 2 8 4 3 2 2" xfId="48806"/>
    <cellStyle name="Обычный 6 2 8 4 3 3" xfId="28901"/>
    <cellStyle name="Обычный 6 2 8 4 3 3 2" xfId="58756"/>
    <cellStyle name="Обычный 6 2 8 4 3 4" xfId="38856"/>
    <cellStyle name="Обычный 6 2 8 4 4" xfId="12315"/>
    <cellStyle name="Обычный 6 2 8 4 4 2" xfId="42170"/>
    <cellStyle name="Обычный 6 2 8 4 5" xfId="22265"/>
    <cellStyle name="Обычный 6 2 8 4 5 2" xfId="52120"/>
    <cellStyle name="Обычный 6 2 8 4 6" xfId="32220"/>
    <cellStyle name="Обычный 6 2 8 5" xfId="3640"/>
    <cellStyle name="Обычный 6 2 8 5 2" xfId="13592"/>
    <cellStyle name="Обычный 6 2 8 5 2 2" xfId="43447"/>
    <cellStyle name="Обычный 6 2 8 5 3" xfId="23542"/>
    <cellStyle name="Обычный 6 2 8 5 3 2" xfId="53397"/>
    <cellStyle name="Обычный 6 2 8 5 4" xfId="33497"/>
    <cellStyle name="Обычный 6 2 8 6" xfId="8994"/>
    <cellStyle name="Обычный 6 2 8 6 2" xfId="18944"/>
    <cellStyle name="Обычный 6 2 8 6 2 2" xfId="48799"/>
    <cellStyle name="Обычный 6 2 8 6 3" xfId="28894"/>
    <cellStyle name="Обычный 6 2 8 6 3 2" xfId="58749"/>
    <cellStyle name="Обычный 6 2 8 6 4" xfId="38849"/>
    <cellStyle name="Обычный 6 2 8 7" xfId="12308"/>
    <cellStyle name="Обычный 6 2 8 7 2" xfId="42163"/>
    <cellStyle name="Обычный 6 2 8 8" xfId="22258"/>
    <cellStyle name="Обычный 6 2 8 8 2" xfId="52113"/>
    <cellStyle name="Обычный 6 2 8 9" xfId="32213"/>
    <cellStyle name="Обычный 6 2 9" xfId="2360"/>
    <cellStyle name="Обычный 6 2 9 2" xfId="2361"/>
    <cellStyle name="Обычный 6 2 9 2 2" xfId="2362"/>
    <cellStyle name="Обычный 6 2 9 2 2 2" xfId="2363"/>
    <cellStyle name="Обычный 6 2 9 2 2 2 2" xfId="6185"/>
    <cellStyle name="Обычный 6 2 9 2 2 2 2 2" xfId="16137"/>
    <cellStyle name="Обычный 6 2 9 2 2 2 2 2 2" xfId="45992"/>
    <cellStyle name="Обычный 6 2 9 2 2 2 2 3" xfId="26087"/>
    <cellStyle name="Обычный 6 2 9 2 2 2 2 3 2" xfId="55942"/>
    <cellStyle name="Обычный 6 2 9 2 2 2 2 4" xfId="36042"/>
    <cellStyle name="Обычный 6 2 9 2 2 2 3" xfId="9005"/>
    <cellStyle name="Обычный 6 2 9 2 2 2 3 2" xfId="18955"/>
    <cellStyle name="Обычный 6 2 9 2 2 2 3 2 2" xfId="48810"/>
    <cellStyle name="Обычный 6 2 9 2 2 2 3 3" xfId="28905"/>
    <cellStyle name="Обычный 6 2 9 2 2 2 3 3 2" xfId="58760"/>
    <cellStyle name="Обычный 6 2 9 2 2 2 3 4" xfId="38860"/>
    <cellStyle name="Обычный 6 2 9 2 2 2 4" xfId="12319"/>
    <cellStyle name="Обычный 6 2 9 2 2 2 4 2" xfId="42174"/>
    <cellStyle name="Обычный 6 2 9 2 2 2 5" xfId="22269"/>
    <cellStyle name="Обычный 6 2 9 2 2 2 5 2" xfId="52124"/>
    <cellStyle name="Обычный 6 2 9 2 2 2 6" xfId="32224"/>
    <cellStyle name="Обычный 6 2 9 2 2 3" xfId="4779"/>
    <cellStyle name="Обычный 6 2 9 2 2 3 2" xfId="14731"/>
    <cellStyle name="Обычный 6 2 9 2 2 3 2 2" xfId="44586"/>
    <cellStyle name="Обычный 6 2 9 2 2 3 3" xfId="24681"/>
    <cellStyle name="Обычный 6 2 9 2 2 3 3 2" xfId="54536"/>
    <cellStyle name="Обычный 6 2 9 2 2 3 4" xfId="34636"/>
    <cellStyle name="Обычный 6 2 9 2 2 4" xfId="9004"/>
    <cellStyle name="Обычный 6 2 9 2 2 4 2" xfId="18954"/>
    <cellStyle name="Обычный 6 2 9 2 2 4 2 2" xfId="48809"/>
    <cellStyle name="Обычный 6 2 9 2 2 4 3" xfId="28904"/>
    <cellStyle name="Обычный 6 2 9 2 2 4 3 2" xfId="58759"/>
    <cellStyle name="Обычный 6 2 9 2 2 4 4" xfId="38859"/>
    <cellStyle name="Обычный 6 2 9 2 2 5" xfId="12318"/>
    <cellStyle name="Обычный 6 2 9 2 2 5 2" xfId="42173"/>
    <cellStyle name="Обычный 6 2 9 2 2 6" xfId="22268"/>
    <cellStyle name="Обычный 6 2 9 2 2 6 2" xfId="52123"/>
    <cellStyle name="Обычный 6 2 9 2 2 7" xfId="32223"/>
    <cellStyle name="Обычный 6 2 9 2 3" xfId="2364"/>
    <cellStyle name="Обычный 6 2 9 2 3 2" xfId="6186"/>
    <cellStyle name="Обычный 6 2 9 2 3 2 2" xfId="16138"/>
    <cellStyle name="Обычный 6 2 9 2 3 2 2 2" xfId="45993"/>
    <cellStyle name="Обычный 6 2 9 2 3 2 3" xfId="26088"/>
    <cellStyle name="Обычный 6 2 9 2 3 2 3 2" xfId="55943"/>
    <cellStyle name="Обычный 6 2 9 2 3 2 4" xfId="36043"/>
    <cellStyle name="Обычный 6 2 9 2 3 3" xfId="9006"/>
    <cellStyle name="Обычный 6 2 9 2 3 3 2" xfId="18956"/>
    <cellStyle name="Обычный 6 2 9 2 3 3 2 2" xfId="48811"/>
    <cellStyle name="Обычный 6 2 9 2 3 3 3" xfId="28906"/>
    <cellStyle name="Обычный 6 2 9 2 3 3 3 2" xfId="58761"/>
    <cellStyle name="Обычный 6 2 9 2 3 3 4" xfId="38861"/>
    <cellStyle name="Обычный 6 2 9 2 3 4" xfId="12320"/>
    <cellStyle name="Обычный 6 2 9 2 3 4 2" xfId="42175"/>
    <cellStyle name="Обычный 6 2 9 2 3 5" xfId="22270"/>
    <cellStyle name="Обычный 6 2 9 2 3 5 2" xfId="52125"/>
    <cellStyle name="Обычный 6 2 9 2 3 6" xfId="32225"/>
    <cellStyle name="Обычный 6 2 9 2 4" xfId="3956"/>
    <cellStyle name="Обычный 6 2 9 2 4 2" xfId="13908"/>
    <cellStyle name="Обычный 6 2 9 2 4 2 2" xfId="43763"/>
    <cellStyle name="Обычный 6 2 9 2 4 3" xfId="23858"/>
    <cellStyle name="Обычный 6 2 9 2 4 3 2" xfId="53713"/>
    <cellStyle name="Обычный 6 2 9 2 4 4" xfId="33813"/>
    <cellStyle name="Обычный 6 2 9 2 5" xfId="9003"/>
    <cellStyle name="Обычный 6 2 9 2 5 2" xfId="18953"/>
    <cellStyle name="Обычный 6 2 9 2 5 2 2" xfId="48808"/>
    <cellStyle name="Обычный 6 2 9 2 5 3" xfId="28903"/>
    <cellStyle name="Обычный 6 2 9 2 5 3 2" xfId="58758"/>
    <cellStyle name="Обычный 6 2 9 2 5 4" xfId="38858"/>
    <cellStyle name="Обычный 6 2 9 2 6" xfId="12317"/>
    <cellStyle name="Обычный 6 2 9 2 6 2" xfId="42172"/>
    <cellStyle name="Обычный 6 2 9 2 7" xfId="22267"/>
    <cellStyle name="Обычный 6 2 9 2 7 2" xfId="52122"/>
    <cellStyle name="Обычный 6 2 9 2 8" xfId="32222"/>
    <cellStyle name="Обычный 6 2 9 3" xfId="2365"/>
    <cellStyle name="Обычный 6 2 9 3 2" xfId="2366"/>
    <cellStyle name="Обычный 6 2 9 3 2 2" xfId="6187"/>
    <cellStyle name="Обычный 6 2 9 3 2 2 2" xfId="16139"/>
    <cellStyle name="Обычный 6 2 9 3 2 2 2 2" xfId="45994"/>
    <cellStyle name="Обычный 6 2 9 3 2 2 3" xfId="26089"/>
    <cellStyle name="Обычный 6 2 9 3 2 2 3 2" xfId="55944"/>
    <cellStyle name="Обычный 6 2 9 3 2 2 4" xfId="36044"/>
    <cellStyle name="Обычный 6 2 9 3 2 3" xfId="9008"/>
    <cellStyle name="Обычный 6 2 9 3 2 3 2" xfId="18958"/>
    <cellStyle name="Обычный 6 2 9 3 2 3 2 2" xfId="48813"/>
    <cellStyle name="Обычный 6 2 9 3 2 3 3" xfId="28908"/>
    <cellStyle name="Обычный 6 2 9 3 2 3 3 2" xfId="58763"/>
    <cellStyle name="Обычный 6 2 9 3 2 3 4" xfId="38863"/>
    <cellStyle name="Обычный 6 2 9 3 2 4" xfId="12322"/>
    <cellStyle name="Обычный 6 2 9 3 2 4 2" xfId="42177"/>
    <cellStyle name="Обычный 6 2 9 3 2 5" xfId="22272"/>
    <cellStyle name="Обычный 6 2 9 3 2 5 2" xfId="52127"/>
    <cellStyle name="Обычный 6 2 9 3 2 6" xfId="32227"/>
    <cellStyle name="Обычный 6 2 9 3 3" xfId="4550"/>
    <cellStyle name="Обычный 6 2 9 3 3 2" xfId="14502"/>
    <cellStyle name="Обычный 6 2 9 3 3 2 2" xfId="44357"/>
    <cellStyle name="Обычный 6 2 9 3 3 3" xfId="24452"/>
    <cellStyle name="Обычный 6 2 9 3 3 3 2" xfId="54307"/>
    <cellStyle name="Обычный 6 2 9 3 3 4" xfId="34407"/>
    <cellStyle name="Обычный 6 2 9 3 4" xfId="9007"/>
    <cellStyle name="Обычный 6 2 9 3 4 2" xfId="18957"/>
    <cellStyle name="Обычный 6 2 9 3 4 2 2" xfId="48812"/>
    <cellStyle name="Обычный 6 2 9 3 4 3" xfId="28907"/>
    <cellStyle name="Обычный 6 2 9 3 4 3 2" xfId="58762"/>
    <cellStyle name="Обычный 6 2 9 3 4 4" xfId="38862"/>
    <cellStyle name="Обычный 6 2 9 3 5" xfId="12321"/>
    <cellStyle name="Обычный 6 2 9 3 5 2" xfId="42176"/>
    <cellStyle name="Обычный 6 2 9 3 6" xfId="22271"/>
    <cellStyle name="Обычный 6 2 9 3 6 2" xfId="52126"/>
    <cellStyle name="Обычный 6 2 9 3 7" xfId="32226"/>
    <cellStyle name="Обычный 6 2 9 4" xfId="2367"/>
    <cellStyle name="Обычный 6 2 9 4 2" xfId="6188"/>
    <cellStyle name="Обычный 6 2 9 4 2 2" xfId="16140"/>
    <cellStyle name="Обычный 6 2 9 4 2 2 2" xfId="45995"/>
    <cellStyle name="Обычный 6 2 9 4 2 3" xfId="26090"/>
    <cellStyle name="Обычный 6 2 9 4 2 3 2" xfId="55945"/>
    <cellStyle name="Обычный 6 2 9 4 2 4" xfId="36045"/>
    <cellStyle name="Обычный 6 2 9 4 3" xfId="9009"/>
    <cellStyle name="Обычный 6 2 9 4 3 2" xfId="18959"/>
    <cellStyle name="Обычный 6 2 9 4 3 2 2" xfId="48814"/>
    <cellStyle name="Обычный 6 2 9 4 3 3" xfId="28909"/>
    <cellStyle name="Обычный 6 2 9 4 3 3 2" xfId="58764"/>
    <cellStyle name="Обычный 6 2 9 4 3 4" xfId="38864"/>
    <cellStyle name="Обычный 6 2 9 4 4" xfId="12323"/>
    <cellStyle name="Обычный 6 2 9 4 4 2" xfId="42178"/>
    <cellStyle name="Обычный 6 2 9 4 5" xfId="22273"/>
    <cellStyle name="Обычный 6 2 9 4 5 2" xfId="52128"/>
    <cellStyle name="Обычный 6 2 9 4 6" xfId="32228"/>
    <cellStyle name="Обычный 6 2 9 5" xfId="3727"/>
    <cellStyle name="Обычный 6 2 9 5 2" xfId="13679"/>
    <cellStyle name="Обычный 6 2 9 5 2 2" xfId="43534"/>
    <cellStyle name="Обычный 6 2 9 5 3" xfId="23629"/>
    <cellStyle name="Обычный 6 2 9 5 3 2" xfId="53484"/>
    <cellStyle name="Обычный 6 2 9 5 4" xfId="33584"/>
    <cellStyle name="Обычный 6 2 9 6" xfId="9002"/>
    <cellStyle name="Обычный 6 2 9 6 2" xfId="18952"/>
    <cellStyle name="Обычный 6 2 9 6 2 2" xfId="48807"/>
    <cellStyle name="Обычный 6 2 9 6 3" xfId="28902"/>
    <cellStyle name="Обычный 6 2 9 6 3 2" xfId="58757"/>
    <cellStyle name="Обычный 6 2 9 6 4" xfId="38857"/>
    <cellStyle name="Обычный 6 2 9 7" xfId="12316"/>
    <cellStyle name="Обычный 6 2 9 7 2" xfId="42171"/>
    <cellStyle name="Обычный 6 2 9 8" xfId="22266"/>
    <cellStyle name="Обычный 6 2 9 8 2" xfId="52121"/>
    <cellStyle name="Обычный 6 2 9 9" xfId="32221"/>
    <cellStyle name="Обычный 6 3" xfId="2368"/>
    <cellStyle name="Обычный 6 3 10" xfId="9010"/>
    <cellStyle name="Обычный 6 3 10 2" xfId="18960"/>
    <cellStyle name="Обычный 6 3 10 2 2" xfId="48815"/>
    <cellStyle name="Обычный 6 3 10 3" xfId="28910"/>
    <cellStyle name="Обычный 6 3 10 3 2" xfId="58765"/>
    <cellStyle name="Обычный 6 3 10 4" xfId="38865"/>
    <cellStyle name="Обычный 6 3 11" xfId="12324"/>
    <cellStyle name="Обычный 6 3 11 2" xfId="42179"/>
    <cellStyle name="Обычный 6 3 12" xfId="22274"/>
    <cellStyle name="Обычный 6 3 12 2" xfId="52129"/>
    <cellStyle name="Обычный 6 3 13" xfId="32229"/>
    <cellStyle name="Обычный 6 3 2" xfId="2369"/>
    <cellStyle name="Обычный 6 3 2 2" xfId="2370"/>
    <cellStyle name="Обычный 6 3 2 2 2" xfId="2371"/>
    <cellStyle name="Обычный 6 3 2 2 2 2" xfId="2372"/>
    <cellStyle name="Обычный 6 3 2 2 2 2 2" xfId="6189"/>
    <cellStyle name="Обычный 6 3 2 2 2 2 2 2" xfId="16141"/>
    <cellStyle name="Обычный 6 3 2 2 2 2 2 2 2" xfId="45996"/>
    <cellStyle name="Обычный 6 3 2 2 2 2 2 3" xfId="26091"/>
    <cellStyle name="Обычный 6 3 2 2 2 2 2 3 2" xfId="55946"/>
    <cellStyle name="Обычный 6 3 2 2 2 2 2 4" xfId="36046"/>
    <cellStyle name="Обычный 6 3 2 2 2 2 3" xfId="9014"/>
    <cellStyle name="Обычный 6 3 2 2 2 2 3 2" xfId="18964"/>
    <cellStyle name="Обычный 6 3 2 2 2 2 3 2 2" xfId="48819"/>
    <cellStyle name="Обычный 6 3 2 2 2 2 3 3" xfId="28914"/>
    <cellStyle name="Обычный 6 3 2 2 2 2 3 3 2" xfId="58769"/>
    <cellStyle name="Обычный 6 3 2 2 2 2 3 4" xfId="38869"/>
    <cellStyle name="Обычный 6 3 2 2 2 2 4" xfId="12328"/>
    <cellStyle name="Обычный 6 3 2 2 2 2 4 2" xfId="42183"/>
    <cellStyle name="Обычный 6 3 2 2 2 2 5" xfId="22278"/>
    <cellStyle name="Обычный 6 3 2 2 2 2 5 2" xfId="52133"/>
    <cellStyle name="Обычный 6 3 2 2 2 2 6" xfId="32233"/>
    <cellStyle name="Обычный 6 3 2 2 2 3" xfId="4781"/>
    <cellStyle name="Обычный 6 3 2 2 2 3 2" xfId="14733"/>
    <cellStyle name="Обычный 6 3 2 2 2 3 2 2" xfId="44588"/>
    <cellStyle name="Обычный 6 3 2 2 2 3 3" xfId="24683"/>
    <cellStyle name="Обычный 6 3 2 2 2 3 3 2" xfId="54538"/>
    <cellStyle name="Обычный 6 3 2 2 2 3 4" xfId="34638"/>
    <cellStyle name="Обычный 6 3 2 2 2 4" xfId="9013"/>
    <cellStyle name="Обычный 6 3 2 2 2 4 2" xfId="18963"/>
    <cellStyle name="Обычный 6 3 2 2 2 4 2 2" xfId="48818"/>
    <cellStyle name="Обычный 6 3 2 2 2 4 3" xfId="28913"/>
    <cellStyle name="Обычный 6 3 2 2 2 4 3 2" xfId="58768"/>
    <cellStyle name="Обычный 6 3 2 2 2 4 4" xfId="38868"/>
    <cellStyle name="Обычный 6 3 2 2 2 5" xfId="12327"/>
    <cellStyle name="Обычный 6 3 2 2 2 5 2" xfId="42182"/>
    <cellStyle name="Обычный 6 3 2 2 2 6" xfId="22277"/>
    <cellStyle name="Обычный 6 3 2 2 2 6 2" xfId="52132"/>
    <cellStyle name="Обычный 6 3 2 2 2 7" xfId="32232"/>
    <cellStyle name="Обычный 6 3 2 2 3" xfId="2373"/>
    <cellStyle name="Обычный 6 3 2 2 3 2" xfId="6190"/>
    <cellStyle name="Обычный 6 3 2 2 3 2 2" xfId="16142"/>
    <cellStyle name="Обычный 6 3 2 2 3 2 2 2" xfId="45997"/>
    <cellStyle name="Обычный 6 3 2 2 3 2 3" xfId="26092"/>
    <cellStyle name="Обычный 6 3 2 2 3 2 3 2" xfId="55947"/>
    <cellStyle name="Обычный 6 3 2 2 3 2 4" xfId="36047"/>
    <cellStyle name="Обычный 6 3 2 2 3 3" xfId="9015"/>
    <cellStyle name="Обычный 6 3 2 2 3 3 2" xfId="18965"/>
    <cellStyle name="Обычный 6 3 2 2 3 3 2 2" xfId="48820"/>
    <cellStyle name="Обычный 6 3 2 2 3 3 3" xfId="28915"/>
    <cellStyle name="Обычный 6 3 2 2 3 3 3 2" xfId="58770"/>
    <cellStyle name="Обычный 6 3 2 2 3 3 4" xfId="38870"/>
    <cellStyle name="Обычный 6 3 2 2 3 4" xfId="12329"/>
    <cellStyle name="Обычный 6 3 2 2 3 4 2" xfId="42184"/>
    <cellStyle name="Обычный 6 3 2 2 3 5" xfId="22279"/>
    <cellStyle name="Обычный 6 3 2 2 3 5 2" xfId="52134"/>
    <cellStyle name="Обычный 6 3 2 2 3 6" xfId="32234"/>
    <cellStyle name="Обычный 6 3 2 2 4" xfId="3958"/>
    <cellStyle name="Обычный 6 3 2 2 4 2" xfId="13910"/>
    <cellStyle name="Обычный 6 3 2 2 4 2 2" xfId="43765"/>
    <cellStyle name="Обычный 6 3 2 2 4 3" xfId="23860"/>
    <cellStyle name="Обычный 6 3 2 2 4 3 2" xfId="53715"/>
    <cellStyle name="Обычный 6 3 2 2 4 4" xfId="33815"/>
    <cellStyle name="Обычный 6 3 2 2 5" xfId="9012"/>
    <cellStyle name="Обычный 6 3 2 2 5 2" xfId="18962"/>
    <cellStyle name="Обычный 6 3 2 2 5 2 2" xfId="48817"/>
    <cellStyle name="Обычный 6 3 2 2 5 3" xfId="28912"/>
    <cellStyle name="Обычный 6 3 2 2 5 3 2" xfId="58767"/>
    <cellStyle name="Обычный 6 3 2 2 5 4" xfId="38867"/>
    <cellStyle name="Обычный 6 3 2 2 6" xfId="12326"/>
    <cellStyle name="Обычный 6 3 2 2 6 2" xfId="42181"/>
    <cellStyle name="Обычный 6 3 2 2 7" xfId="22276"/>
    <cellStyle name="Обычный 6 3 2 2 7 2" xfId="52131"/>
    <cellStyle name="Обычный 6 3 2 2 8" xfId="32231"/>
    <cellStyle name="Обычный 6 3 2 3" xfId="2374"/>
    <cellStyle name="Обычный 6 3 2 3 2" xfId="2375"/>
    <cellStyle name="Обычный 6 3 2 3 2 2" xfId="6191"/>
    <cellStyle name="Обычный 6 3 2 3 2 2 2" xfId="16143"/>
    <cellStyle name="Обычный 6 3 2 3 2 2 2 2" xfId="45998"/>
    <cellStyle name="Обычный 6 3 2 3 2 2 3" xfId="26093"/>
    <cellStyle name="Обычный 6 3 2 3 2 2 3 2" xfId="55948"/>
    <cellStyle name="Обычный 6 3 2 3 2 2 4" xfId="36048"/>
    <cellStyle name="Обычный 6 3 2 3 2 3" xfId="9017"/>
    <cellStyle name="Обычный 6 3 2 3 2 3 2" xfId="18967"/>
    <cellStyle name="Обычный 6 3 2 3 2 3 2 2" xfId="48822"/>
    <cellStyle name="Обычный 6 3 2 3 2 3 3" xfId="28917"/>
    <cellStyle name="Обычный 6 3 2 3 2 3 3 2" xfId="58772"/>
    <cellStyle name="Обычный 6 3 2 3 2 3 4" xfId="38872"/>
    <cellStyle name="Обычный 6 3 2 3 2 4" xfId="12331"/>
    <cellStyle name="Обычный 6 3 2 3 2 4 2" xfId="42186"/>
    <cellStyle name="Обычный 6 3 2 3 2 5" xfId="22281"/>
    <cellStyle name="Обычный 6 3 2 3 2 5 2" xfId="52136"/>
    <cellStyle name="Обычный 6 3 2 3 2 6" xfId="32236"/>
    <cellStyle name="Обычный 6 3 2 3 3" xfId="4385"/>
    <cellStyle name="Обычный 6 3 2 3 3 2" xfId="14337"/>
    <cellStyle name="Обычный 6 3 2 3 3 2 2" xfId="44192"/>
    <cellStyle name="Обычный 6 3 2 3 3 3" xfId="24287"/>
    <cellStyle name="Обычный 6 3 2 3 3 3 2" xfId="54142"/>
    <cellStyle name="Обычный 6 3 2 3 3 4" xfId="34242"/>
    <cellStyle name="Обычный 6 3 2 3 4" xfId="9016"/>
    <cellStyle name="Обычный 6 3 2 3 4 2" xfId="18966"/>
    <cellStyle name="Обычный 6 3 2 3 4 2 2" xfId="48821"/>
    <cellStyle name="Обычный 6 3 2 3 4 3" xfId="28916"/>
    <cellStyle name="Обычный 6 3 2 3 4 3 2" xfId="58771"/>
    <cellStyle name="Обычный 6 3 2 3 4 4" xfId="38871"/>
    <cellStyle name="Обычный 6 3 2 3 5" xfId="12330"/>
    <cellStyle name="Обычный 6 3 2 3 5 2" xfId="42185"/>
    <cellStyle name="Обычный 6 3 2 3 6" xfId="22280"/>
    <cellStyle name="Обычный 6 3 2 3 6 2" xfId="52135"/>
    <cellStyle name="Обычный 6 3 2 3 7" xfId="32235"/>
    <cellStyle name="Обычный 6 3 2 4" xfId="2376"/>
    <cellStyle name="Обычный 6 3 2 4 2" xfId="6192"/>
    <cellStyle name="Обычный 6 3 2 4 2 2" xfId="16144"/>
    <cellStyle name="Обычный 6 3 2 4 2 2 2" xfId="45999"/>
    <cellStyle name="Обычный 6 3 2 4 2 3" xfId="26094"/>
    <cellStyle name="Обычный 6 3 2 4 2 3 2" xfId="55949"/>
    <cellStyle name="Обычный 6 3 2 4 2 4" xfId="36049"/>
    <cellStyle name="Обычный 6 3 2 4 3" xfId="9018"/>
    <cellStyle name="Обычный 6 3 2 4 3 2" xfId="18968"/>
    <cellStyle name="Обычный 6 3 2 4 3 2 2" xfId="48823"/>
    <cellStyle name="Обычный 6 3 2 4 3 3" xfId="28918"/>
    <cellStyle name="Обычный 6 3 2 4 3 3 2" xfId="58773"/>
    <cellStyle name="Обычный 6 3 2 4 3 4" xfId="38873"/>
    <cellStyle name="Обычный 6 3 2 4 4" xfId="12332"/>
    <cellStyle name="Обычный 6 3 2 4 4 2" xfId="42187"/>
    <cellStyle name="Обычный 6 3 2 4 5" xfId="22282"/>
    <cellStyle name="Обычный 6 3 2 4 5 2" xfId="52137"/>
    <cellStyle name="Обычный 6 3 2 4 6" xfId="32237"/>
    <cellStyle name="Обычный 6 3 2 5" xfId="3562"/>
    <cellStyle name="Обычный 6 3 2 5 2" xfId="13514"/>
    <cellStyle name="Обычный 6 3 2 5 2 2" xfId="43369"/>
    <cellStyle name="Обычный 6 3 2 5 3" xfId="23464"/>
    <cellStyle name="Обычный 6 3 2 5 3 2" xfId="53319"/>
    <cellStyle name="Обычный 6 3 2 5 4" xfId="33419"/>
    <cellStyle name="Обычный 6 3 2 6" xfId="9011"/>
    <cellStyle name="Обычный 6 3 2 6 2" xfId="18961"/>
    <cellStyle name="Обычный 6 3 2 6 2 2" xfId="48816"/>
    <cellStyle name="Обычный 6 3 2 6 3" xfId="28911"/>
    <cellStyle name="Обычный 6 3 2 6 3 2" xfId="58766"/>
    <cellStyle name="Обычный 6 3 2 6 4" xfId="38866"/>
    <cellStyle name="Обычный 6 3 2 7" xfId="12325"/>
    <cellStyle name="Обычный 6 3 2 7 2" xfId="42180"/>
    <cellStyle name="Обычный 6 3 2 8" xfId="22275"/>
    <cellStyle name="Обычный 6 3 2 8 2" xfId="52130"/>
    <cellStyle name="Обычный 6 3 2 9" xfId="32230"/>
    <cellStyle name="Обычный 6 3 3" xfId="2377"/>
    <cellStyle name="Обычный 6 3 3 2" xfId="2378"/>
    <cellStyle name="Обычный 6 3 3 2 2" xfId="2379"/>
    <cellStyle name="Обычный 6 3 3 2 2 2" xfId="2380"/>
    <cellStyle name="Обычный 6 3 3 2 2 2 2" xfId="6193"/>
    <cellStyle name="Обычный 6 3 3 2 2 2 2 2" xfId="16145"/>
    <cellStyle name="Обычный 6 3 3 2 2 2 2 2 2" xfId="46000"/>
    <cellStyle name="Обычный 6 3 3 2 2 2 2 3" xfId="26095"/>
    <cellStyle name="Обычный 6 3 3 2 2 2 2 3 2" xfId="55950"/>
    <cellStyle name="Обычный 6 3 3 2 2 2 2 4" xfId="36050"/>
    <cellStyle name="Обычный 6 3 3 2 2 2 3" xfId="9022"/>
    <cellStyle name="Обычный 6 3 3 2 2 2 3 2" xfId="18972"/>
    <cellStyle name="Обычный 6 3 3 2 2 2 3 2 2" xfId="48827"/>
    <cellStyle name="Обычный 6 3 3 2 2 2 3 3" xfId="28922"/>
    <cellStyle name="Обычный 6 3 3 2 2 2 3 3 2" xfId="58777"/>
    <cellStyle name="Обычный 6 3 3 2 2 2 3 4" xfId="38877"/>
    <cellStyle name="Обычный 6 3 3 2 2 2 4" xfId="12336"/>
    <cellStyle name="Обычный 6 3 3 2 2 2 4 2" xfId="42191"/>
    <cellStyle name="Обычный 6 3 3 2 2 2 5" xfId="22286"/>
    <cellStyle name="Обычный 6 3 3 2 2 2 5 2" xfId="52141"/>
    <cellStyle name="Обычный 6 3 3 2 2 2 6" xfId="32241"/>
    <cellStyle name="Обычный 6 3 3 2 2 3" xfId="4782"/>
    <cellStyle name="Обычный 6 3 3 2 2 3 2" xfId="14734"/>
    <cellStyle name="Обычный 6 3 3 2 2 3 2 2" xfId="44589"/>
    <cellStyle name="Обычный 6 3 3 2 2 3 3" xfId="24684"/>
    <cellStyle name="Обычный 6 3 3 2 2 3 3 2" xfId="54539"/>
    <cellStyle name="Обычный 6 3 3 2 2 3 4" xfId="34639"/>
    <cellStyle name="Обычный 6 3 3 2 2 4" xfId="9021"/>
    <cellStyle name="Обычный 6 3 3 2 2 4 2" xfId="18971"/>
    <cellStyle name="Обычный 6 3 3 2 2 4 2 2" xfId="48826"/>
    <cellStyle name="Обычный 6 3 3 2 2 4 3" xfId="28921"/>
    <cellStyle name="Обычный 6 3 3 2 2 4 3 2" xfId="58776"/>
    <cellStyle name="Обычный 6 3 3 2 2 4 4" xfId="38876"/>
    <cellStyle name="Обычный 6 3 3 2 2 5" xfId="12335"/>
    <cellStyle name="Обычный 6 3 3 2 2 5 2" xfId="42190"/>
    <cellStyle name="Обычный 6 3 3 2 2 6" xfId="22285"/>
    <cellStyle name="Обычный 6 3 3 2 2 6 2" xfId="52140"/>
    <cellStyle name="Обычный 6 3 3 2 2 7" xfId="32240"/>
    <cellStyle name="Обычный 6 3 3 2 3" xfId="2381"/>
    <cellStyle name="Обычный 6 3 3 2 3 2" xfId="6194"/>
    <cellStyle name="Обычный 6 3 3 2 3 2 2" xfId="16146"/>
    <cellStyle name="Обычный 6 3 3 2 3 2 2 2" xfId="46001"/>
    <cellStyle name="Обычный 6 3 3 2 3 2 3" xfId="26096"/>
    <cellStyle name="Обычный 6 3 3 2 3 2 3 2" xfId="55951"/>
    <cellStyle name="Обычный 6 3 3 2 3 2 4" xfId="36051"/>
    <cellStyle name="Обычный 6 3 3 2 3 3" xfId="9023"/>
    <cellStyle name="Обычный 6 3 3 2 3 3 2" xfId="18973"/>
    <cellStyle name="Обычный 6 3 3 2 3 3 2 2" xfId="48828"/>
    <cellStyle name="Обычный 6 3 3 2 3 3 3" xfId="28923"/>
    <cellStyle name="Обычный 6 3 3 2 3 3 3 2" xfId="58778"/>
    <cellStyle name="Обычный 6 3 3 2 3 3 4" xfId="38878"/>
    <cellStyle name="Обычный 6 3 3 2 3 4" xfId="12337"/>
    <cellStyle name="Обычный 6 3 3 2 3 4 2" xfId="42192"/>
    <cellStyle name="Обычный 6 3 3 2 3 5" xfId="22287"/>
    <cellStyle name="Обычный 6 3 3 2 3 5 2" xfId="52142"/>
    <cellStyle name="Обычный 6 3 3 2 3 6" xfId="32242"/>
    <cellStyle name="Обычный 6 3 3 2 4" xfId="3959"/>
    <cellStyle name="Обычный 6 3 3 2 4 2" xfId="13911"/>
    <cellStyle name="Обычный 6 3 3 2 4 2 2" xfId="43766"/>
    <cellStyle name="Обычный 6 3 3 2 4 3" xfId="23861"/>
    <cellStyle name="Обычный 6 3 3 2 4 3 2" xfId="53716"/>
    <cellStyle name="Обычный 6 3 3 2 4 4" xfId="33816"/>
    <cellStyle name="Обычный 6 3 3 2 5" xfId="9020"/>
    <cellStyle name="Обычный 6 3 3 2 5 2" xfId="18970"/>
    <cellStyle name="Обычный 6 3 3 2 5 2 2" xfId="48825"/>
    <cellStyle name="Обычный 6 3 3 2 5 3" xfId="28920"/>
    <cellStyle name="Обычный 6 3 3 2 5 3 2" xfId="58775"/>
    <cellStyle name="Обычный 6 3 3 2 5 4" xfId="38875"/>
    <cellStyle name="Обычный 6 3 3 2 6" xfId="12334"/>
    <cellStyle name="Обычный 6 3 3 2 6 2" xfId="42189"/>
    <cellStyle name="Обычный 6 3 3 2 7" xfId="22284"/>
    <cellStyle name="Обычный 6 3 3 2 7 2" xfId="52139"/>
    <cellStyle name="Обычный 6 3 3 2 8" xfId="32239"/>
    <cellStyle name="Обычный 6 3 3 3" xfId="2382"/>
    <cellStyle name="Обычный 6 3 3 3 2" xfId="2383"/>
    <cellStyle name="Обычный 6 3 3 3 2 2" xfId="6195"/>
    <cellStyle name="Обычный 6 3 3 3 2 2 2" xfId="16147"/>
    <cellStyle name="Обычный 6 3 3 3 2 2 2 2" xfId="46002"/>
    <cellStyle name="Обычный 6 3 3 3 2 2 3" xfId="26097"/>
    <cellStyle name="Обычный 6 3 3 3 2 2 3 2" xfId="55952"/>
    <cellStyle name="Обычный 6 3 3 3 2 2 4" xfId="36052"/>
    <cellStyle name="Обычный 6 3 3 3 2 3" xfId="9025"/>
    <cellStyle name="Обычный 6 3 3 3 2 3 2" xfId="18975"/>
    <cellStyle name="Обычный 6 3 3 3 2 3 2 2" xfId="48830"/>
    <cellStyle name="Обычный 6 3 3 3 2 3 3" xfId="28925"/>
    <cellStyle name="Обычный 6 3 3 3 2 3 3 2" xfId="58780"/>
    <cellStyle name="Обычный 6 3 3 3 2 3 4" xfId="38880"/>
    <cellStyle name="Обычный 6 3 3 3 2 4" xfId="12339"/>
    <cellStyle name="Обычный 6 3 3 3 2 4 2" xfId="42194"/>
    <cellStyle name="Обычный 6 3 3 3 2 5" xfId="22289"/>
    <cellStyle name="Обычный 6 3 3 3 2 5 2" xfId="52144"/>
    <cellStyle name="Обычный 6 3 3 3 2 6" xfId="32244"/>
    <cellStyle name="Обычный 6 3 3 3 3" xfId="4475"/>
    <cellStyle name="Обычный 6 3 3 3 3 2" xfId="14427"/>
    <cellStyle name="Обычный 6 3 3 3 3 2 2" xfId="44282"/>
    <cellStyle name="Обычный 6 3 3 3 3 3" xfId="24377"/>
    <cellStyle name="Обычный 6 3 3 3 3 3 2" xfId="54232"/>
    <cellStyle name="Обычный 6 3 3 3 3 4" xfId="34332"/>
    <cellStyle name="Обычный 6 3 3 3 4" xfId="9024"/>
    <cellStyle name="Обычный 6 3 3 3 4 2" xfId="18974"/>
    <cellStyle name="Обычный 6 3 3 3 4 2 2" xfId="48829"/>
    <cellStyle name="Обычный 6 3 3 3 4 3" xfId="28924"/>
    <cellStyle name="Обычный 6 3 3 3 4 3 2" xfId="58779"/>
    <cellStyle name="Обычный 6 3 3 3 4 4" xfId="38879"/>
    <cellStyle name="Обычный 6 3 3 3 5" xfId="12338"/>
    <cellStyle name="Обычный 6 3 3 3 5 2" xfId="42193"/>
    <cellStyle name="Обычный 6 3 3 3 6" xfId="22288"/>
    <cellStyle name="Обычный 6 3 3 3 6 2" xfId="52143"/>
    <cellStyle name="Обычный 6 3 3 3 7" xfId="32243"/>
    <cellStyle name="Обычный 6 3 3 4" xfId="2384"/>
    <cellStyle name="Обычный 6 3 3 4 2" xfId="6196"/>
    <cellStyle name="Обычный 6 3 3 4 2 2" xfId="16148"/>
    <cellStyle name="Обычный 6 3 3 4 2 2 2" xfId="46003"/>
    <cellStyle name="Обычный 6 3 3 4 2 3" xfId="26098"/>
    <cellStyle name="Обычный 6 3 3 4 2 3 2" xfId="55953"/>
    <cellStyle name="Обычный 6 3 3 4 2 4" xfId="36053"/>
    <cellStyle name="Обычный 6 3 3 4 3" xfId="9026"/>
    <cellStyle name="Обычный 6 3 3 4 3 2" xfId="18976"/>
    <cellStyle name="Обычный 6 3 3 4 3 2 2" xfId="48831"/>
    <cellStyle name="Обычный 6 3 3 4 3 3" xfId="28926"/>
    <cellStyle name="Обычный 6 3 3 4 3 3 2" xfId="58781"/>
    <cellStyle name="Обычный 6 3 3 4 3 4" xfId="38881"/>
    <cellStyle name="Обычный 6 3 3 4 4" xfId="12340"/>
    <cellStyle name="Обычный 6 3 3 4 4 2" xfId="42195"/>
    <cellStyle name="Обычный 6 3 3 4 5" xfId="22290"/>
    <cellStyle name="Обычный 6 3 3 4 5 2" xfId="52145"/>
    <cellStyle name="Обычный 6 3 3 4 6" xfId="32245"/>
    <cellStyle name="Обычный 6 3 3 5" xfId="3652"/>
    <cellStyle name="Обычный 6 3 3 5 2" xfId="13604"/>
    <cellStyle name="Обычный 6 3 3 5 2 2" xfId="43459"/>
    <cellStyle name="Обычный 6 3 3 5 3" xfId="23554"/>
    <cellStyle name="Обычный 6 3 3 5 3 2" xfId="53409"/>
    <cellStyle name="Обычный 6 3 3 5 4" xfId="33509"/>
    <cellStyle name="Обычный 6 3 3 6" xfId="9019"/>
    <cellStyle name="Обычный 6 3 3 6 2" xfId="18969"/>
    <cellStyle name="Обычный 6 3 3 6 2 2" xfId="48824"/>
    <cellStyle name="Обычный 6 3 3 6 3" xfId="28919"/>
    <cellStyle name="Обычный 6 3 3 6 3 2" xfId="58774"/>
    <cellStyle name="Обычный 6 3 3 6 4" xfId="38874"/>
    <cellStyle name="Обычный 6 3 3 7" xfId="12333"/>
    <cellStyle name="Обычный 6 3 3 7 2" xfId="42188"/>
    <cellStyle name="Обычный 6 3 3 8" xfId="22283"/>
    <cellStyle name="Обычный 6 3 3 8 2" xfId="52138"/>
    <cellStyle name="Обычный 6 3 3 9" xfId="32238"/>
    <cellStyle name="Обычный 6 3 4" xfId="2385"/>
    <cellStyle name="Обычный 6 3 4 2" xfId="2386"/>
    <cellStyle name="Обычный 6 3 4 2 2" xfId="2387"/>
    <cellStyle name="Обычный 6 3 4 2 2 2" xfId="6197"/>
    <cellStyle name="Обычный 6 3 4 2 2 2 2" xfId="16149"/>
    <cellStyle name="Обычный 6 3 4 2 2 2 2 2" xfId="46004"/>
    <cellStyle name="Обычный 6 3 4 2 2 2 3" xfId="26099"/>
    <cellStyle name="Обычный 6 3 4 2 2 2 3 2" xfId="55954"/>
    <cellStyle name="Обычный 6 3 4 2 2 2 4" xfId="36054"/>
    <cellStyle name="Обычный 6 3 4 2 2 3" xfId="9029"/>
    <cellStyle name="Обычный 6 3 4 2 2 3 2" xfId="18979"/>
    <cellStyle name="Обычный 6 3 4 2 2 3 2 2" xfId="48834"/>
    <cellStyle name="Обычный 6 3 4 2 2 3 3" xfId="28929"/>
    <cellStyle name="Обычный 6 3 4 2 2 3 3 2" xfId="58784"/>
    <cellStyle name="Обычный 6 3 4 2 2 3 4" xfId="38884"/>
    <cellStyle name="Обычный 6 3 4 2 2 4" xfId="12343"/>
    <cellStyle name="Обычный 6 3 4 2 2 4 2" xfId="42198"/>
    <cellStyle name="Обычный 6 3 4 2 2 5" xfId="22293"/>
    <cellStyle name="Обычный 6 3 4 2 2 5 2" xfId="52148"/>
    <cellStyle name="Обычный 6 3 4 2 2 6" xfId="32248"/>
    <cellStyle name="Обычный 6 3 4 2 3" xfId="4780"/>
    <cellStyle name="Обычный 6 3 4 2 3 2" xfId="14732"/>
    <cellStyle name="Обычный 6 3 4 2 3 2 2" xfId="44587"/>
    <cellStyle name="Обычный 6 3 4 2 3 3" xfId="24682"/>
    <cellStyle name="Обычный 6 3 4 2 3 3 2" xfId="54537"/>
    <cellStyle name="Обычный 6 3 4 2 3 4" xfId="34637"/>
    <cellStyle name="Обычный 6 3 4 2 4" xfId="9028"/>
    <cellStyle name="Обычный 6 3 4 2 4 2" xfId="18978"/>
    <cellStyle name="Обычный 6 3 4 2 4 2 2" xfId="48833"/>
    <cellStyle name="Обычный 6 3 4 2 4 3" xfId="28928"/>
    <cellStyle name="Обычный 6 3 4 2 4 3 2" xfId="58783"/>
    <cellStyle name="Обычный 6 3 4 2 4 4" xfId="38883"/>
    <cellStyle name="Обычный 6 3 4 2 5" xfId="12342"/>
    <cellStyle name="Обычный 6 3 4 2 5 2" xfId="42197"/>
    <cellStyle name="Обычный 6 3 4 2 6" xfId="22292"/>
    <cellStyle name="Обычный 6 3 4 2 6 2" xfId="52147"/>
    <cellStyle name="Обычный 6 3 4 2 7" xfId="32247"/>
    <cellStyle name="Обычный 6 3 4 3" xfId="2388"/>
    <cellStyle name="Обычный 6 3 4 3 2" xfId="6198"/>
    <cellStyle name="Обычный 6 3 4 3 2 2" xfId="16150"/>
    <cellStyle name="Обычный 6 3 4 3 2 2 2" xfId="46005"/>
    <cellStyle name="Обычный 6 3 4 3 2 3" xfId="26100"/>
    <cellStyle name="Обычный 6 3 4 3 2 3 2" xfId="55955"/>
    <cellStyle name="Обычный 6 3 4 3 2 4" xfId="36055"/>
    <cellStyle name="Обычный 6 3 4 3 3" xfId="9030"/>
    <cellStyle name="Обычный 6 3 4 3 3 2" xfId="18980"/>
    <cellStyle name="Обычный 6 3 4 3 3 2 2" xfId="48835"/>
    <cellStyle name="Обычный 6 3 4 3 3 3" xfId="28930"/>
    <cellStyle name="Обычный 6 3 4 3 3 3 2" xfId="58785"/>
    <cellStyle name="Обычный 6 3 4 3 3 4" xfId="38885"/>
    <cellStyle name="Обычный 6 3 4 3 4" xfId="12344"/>
    <cellStyle name="Обычный 6 3 4 3 4 2" xfId="42199"/>
    <cellStyle name="Обычный 6 3 4 3 5" xfId="22294"/>
    <cellStyle name="Обычный 6 3 4 3 5 2" xfId="52149"/>
    <cellStyle name="Обычный 6 3 4 3 6" xfId="32249"/>
    <cellStyle name="Обычный 6 3 4 4" xfId="3957"/>
    <cellStyle name="Обычный 6 3 4 4 2" xfId="13909"/>
    <cellStyle name="Обычный 6 3 4 4 2 2" xfId="43764"/>
    <cellStyle name="Обычный 6 3 4 4 3" xfId="23859"/>
    <cellStyle name="Обычный 6 3 4 4 3 2" xfId="53714"/>
    <cellStyle name="Обычный 6 3 4 4 4" xfId="33814"/>
    <cellStyle name="Обычный 6 3 4 5" xfId="9027"/>
    <cellStyle name="Обычный 6 3 4 5 2" xfId="18977"/>
    <cellStyle name="Обычный 6 3 4 5 2 2" xfId="48832"/>
    <cellStyle name="Обычный 6 3 4 5 3" xfId="28927"/>
    <cellStyle name="Обычный 6 3 4 5 3 2" xfId="58782"/>
    <cellStyle name="Обычный 6 3 4 5 4" xfId="38882"/>
    <cellStyle name="Обычный 6 3 4 6" xfId="12341"/>
    <cellStyle name="Обычный 6 3 4 6 2" xfId="42196"/>
    <cellStyle name="Обычный 6 3 4 7" xfId="22291"/>
    <cellStyle name="Обычный 6 3 4 7 2" xfId="52146"/>
    <cellStyle name="Обычный 6 3 4 8" xfId="32246"/>
    <cellStyle name="Обычный 6 3 5" xfId="2389"/>
    <cellStyle name="Обычный 6 3 5 2" xfId="2390"/>
    <cellStyle name="Обычный 6 3 5 2 2" xfId="2391"/>
    <cellStyle name="Обычный 6 3 5 2 2 2" xfId="6199"/>
    <cellStyle name="Обычный 6 3 5 2 2 2 2" xfId="16151"/>
    <cellStyle name="Обычный 6 3 5 2 2 2 2 2" xfId="46006"/>
    <cellStyle name="Обычный 6 3 5 2 2 2 3" xfId="26101"/>
    <cellStyle name="Обычный 6 3 5 2 2 2 3 2" xfId="55956"/>
    <cellStyle name="Обычный 6 3 5 2 2 2 4" xfId="36056"/>
    <cellStyle name="Обычный 6 3 5 2 2 3" xfId="9033"/>
    <cellStyle name="Обычный 6 3 5 2 2 3 2" xfId="18983"/>
    <cellStyle name="Обычный 6 3 5 2 2 3 2 2" xfId="48838"/>
    <cellStyle name="Обычный 6 3 5 2 2 3 3" xfId="28933"/>
    <cellStyle name="Обычный 6 3 5 2 2 3 3 2" xfId="58788"/>
    <cellStyle name="Обычный 6 3 5 2 2 3 4" xfId="38888"/>
    <cellStyle name="Обычный 6 3 5 2 2 4" xfId="12347"/>
    <cellStyle name="Обычный 6 3 5 2 2 4 2" xfId="42202"/>
    <cellStyle name="Обычный 6 3 5 2 2 5" xfId="22297"/>
    <cellStyle name="Обычный 6 3 5 2 2 5 2" xfId="52152"/>
    <cellStyle name="Обычный 6 3 5 2 2 6" xfId="32252"/>
    <cellStyle name="Обычный 6 3 5 2 3" xfId="4943"/>
    <cellStyle name="Обычный 6 3 5 2 3 2" xfId="14895"/>
    <cellStyle name="Обычный 6 3 5 2 3 2 2" xfId="44750"/>
    <cellStyle name="Обычный 6 3 5 2 3 3" xfId="24845"/>
    <cellStyle name="Обычный 6 3 5 2 3 3 2" xfId="54700"/>
    <cellStyle name="Обычный 6 3 5 2 3 4" xfId="34800"/>
    <cellStyle name="Обычный 6 3 5 2 4" xfId="9032"/>
    <cellStyle name="Обычный 6 3 5 2 4 2" xfId="18982"/>
    <cellStyle name="Обычный 6 3 5 2 4 2 2" xfId="48837"/>
    <cellStyle name="Обычный 6 3 5 2 4 3" xfId="28932"/>
    <cellStyle name="Обычный 6 3 5 2 4 3 2" xfId="58787"/>
    <cellStyle name="Обычный 6 3 5 2 4 4" xfId="38887"/>
    <cellStyle name="Обычный 6 3 5 2 5" xfId="12346"/>
    <cellStyle name="Обычный 6 3 5 2 5 2" xfId="42201"/>
    <cellStyle name="Обычный 6 3 5 2 6" xfId="22296"/>
    <cellStyle name="Обычный 6 3 5 2 6 2" xfId="52151"/>
    <cellStyle name="Обычный 6 3 5 2 7" xfId="32251"/>
    <cellStyle name="Обычный 6 3 5 3" xfId="2392"/>
    <cellStyle name="Обычный 6 3 5 3 2" xfId="6200"/>
    <cellStyle name="Обычный 6 3 5 3 2 2" xfId="16152"/>
    <cellStyle name="Обычный 6 3 5 3 2 2 2" xfId="46007"/>
    <cellStyle name="Обычный 6 3 5 3 2 3" xfId="26102"/>
    <cellStyle name="Обычный 6 3 5 3 2 3 2" xfId="55957"/>
    <cellStyle name="Обычный 6 3 5 3 2 4" xfId="36057"/>
    <cellStyle name="Обычный 6 3 5 3 3" xfId="9034"/>
    <cellStyle name="Обычный 6 3 5 3 3 2" xfId="18984"/>
    <cellStyle name="Обычный 6 3 5 3 3 2 2" xfId="48839"/>
    <cellStyle name="Обычный 6 3 5 3 3 3" xfId="28934"/>
    <cellStyle name="Обычный 6 3 5 3 3 3 2" xfId="58789"/>
    <cellStyle name="Обычный 6 3 5 3 3 4" xfId="38889"/>
    <cellStyle name="Обычный 6 3 5 3 4" xfId="12348"/>
    <cellStyle name="Обычный 6 3 5 3 4 2" xfId="42203"/>
    <cellStyle name="Обычный 6 3 5 3 5" xfId="22298"/>
    <cellStyle name="Обычный 6 3 5 3 5 2" xfId="52153"/>
    <cellStyle name="Обычный 6 3 5 3 6" xfId="32253"/>
    <cellStyle name="Обычный 6 3 5 4" xfId="4120"/>
    <cellStyle name="Обычный 6 3 5 4 2" xfId="14072"/>
    <cellStyle name="Обычный 6 3 5 4 2 2" xfId="43927"/>
    <cellStyle name="Обычный 6 3 5 4 3" xfId="24022"/>
    <cellStyle name="Обычный 6 3 5 4 3 2" xfId="53877"/>
    <cellStyle name="Обычный 6 3 5 4 4" xfId="33977"/>
    <cellStyle name="Обычный 6 3 5 5" xfId="9031"/>
    <cellStyle name="Обычный 6 3 5 5 2" xfId="18981"/>
    <cellStyle name="Обычный 6 3 5 5 2 2" xfId="48836"/>
    <cellStyle name="Обычный 6 3 5 5 3" xfId="28931"/>
    <cellStyle name="Обычный 6 3 5 5 3 2" xfId="58786"/>
    <cellStyle name="Обычный 6 3 5 5 4" xfId="38886"/>
    <cellStyle name="Обычный 6 3 5 6" xfId="12345"/>
    <cellStyle name="Обычный 6 3 5 6 2" xfId="42200"/>
    <cellStyle name="Обычный 6 3 5 7" xfId="22295"/>
    <cellStyle name="Обычный 6 3 5 7 2" xfId="52150"/>
    <cellStyle name="Обычный 6 3 5 8" xfId="32250"/>
    <cellStyle name="Обычный 6 3 6" xfId="2393"/>
    <cellStyle name="Обычный 6 3 6 2" xfId="2394"/>
    <cellStyle name="Обычный 6 3 6 2 2" xfId="2395"/>
    <cellStyle name="Обычный 6 3 6 2 2 2" xfId="6201"/>
    <cellStyle name="Обычный 6 3 6 2 2 2 2" xfId="16153"/>
    <cellStyle name="Обычный 6 3 6 2 2 2 2 2" xfId="46008"/>
    <cellStyle name="Обычный 6 3 6 2 2 2 3" xfId="26103"/>
    <cellStyle name="Обычный 6 3 6 2 2 2 3 2" xfId="55958"/>
    <cellStyle name="Обычный 6 3 6 2 2 2 4" xfId="36058"/>
    <cellStyle name="Обычный 6 3 6 2 2 3" xfId="9037"/>
    <cellStyle name="Обычный 6 3 6 2 2 3 2" xfId="18987"/>
    <cellStyle name="Обычный 6 3 6 2 2 3 2 2" xfId="48842"/>
    <cellStyle name="Обычный 6 3 6 2 2 3 3" xfId="28937"/>
    <cellStyle name="Обычный 6 3 6 2 2 3 3 2" xfId="58792"/>
    <cellStyle name="Обычный 6 3 6 2 2 3 4" xfId="38892"/>
    <cellStyle name="Обычный 6 3 6 2 2 4" xfId="12351"/>
    <cellStyle name="Обычный 6 3 6 2 2 4 2" xfId="42206"/>
    <cellStyle name="Обычный 6 3 6 2 2 5" xfId="22301"/>
    <cellStyle name="Обычный 6 3 6 2 2 5 2" xfId="52156"/>
    <cellStyle name="Обычный 6 3 6 2 2 6" xfId="32256"/>
    <cellStyle name="Обычный 6 3 6 2 3" xfId="5030"/>
    <cellStyle name="Обычный 6 3 6 2 3 2" xfId="14982"/>
    <cellStyle name="Обычный 6 3 6 2 3 2 2" xfId="44837"/>
    <cellStyle name="Обычный 6 3 6 2 3 3" xfId="24932"/>
    <cellStyle name="Обычный 6 3 6 2 3 3 2" xfId="54787"/>
    <cellStyle name="Обычный 6 3 6 2 3 4" xfId="34887"/>
    <cellStyle name="Обычный 6 3 6 2 4" xfId="9036"/>
    <cellStyle name="Обычный 6 3 6 2 4 2" xfId="18986"/>
    <cellStyle name="Обычный 6 3 6 2 4 2 2" xfId="48841"/>
    <cellStyle name="Обычный 6 3 6 2 4 3" xfId="28936"/>
    <cellStyle name="Обычный 6 3 6 2 4 3 2" xfId="58791"/>
    <cellStyle name="Обычный 6 3 6 2 4 4" xfId="38891"/>
    <cellStyle name="Обычный 6 3 6 2 5" xfId="12350"/>
    <cellStyle name="Обычный 6 3 6 2 5 2" xfId="42205"/>
    <cellStyle name="Обычный 6 3 6 2 6" xfId="22300"/>
    <cellStyle name="Обычный 6 3 6 2 6 2" xfId="52155"/>
    <cellStyle name="Обычный 6 3 6 2 7" xfId="32255"/>
    <cellStyle name="Обычный 6 3 6 3" xfId="2396"/>
    <cellStyle name="Обычный 6 3 6 3 2" xfId="6202"/>
    <cellStyle name="Обычный 6 3 6 3 2 2" xfId="16154"/>
    <cellStyle name="Обычный 6 3 6 3 2 2 2" xfId="46009"/>
    <cellStyle name="Обычный 6 3 6 3 2 3" xfId="26104"/>
    <cellStyle name="Обычный 6 3 6 3 2 3 2" xfId="55959"/>
    <cellStyle name="Обычный 6 3 6 3 2 4" xfId="36059"/>
    <cellStyle name="Обычный 6 3 6 3 3" xfId="9038"/>
    <cellStyle name="Обычный 6 3 6 3 3 2" xfId="18988"/>
    <cellStyle name="Обычный 6 3 6 3 3 2 2" xfId="48843"/>
    <cellStyle name="Обычный 6 3 6 3 3 3" xfId="28938"/>
    <cellStyle name="Обычный 6 3 6 3 3 3 2" xfId="58793"/>
    <cellStyle name="Обычный 6 3 6 3 3 4" xfId="38893"/>
    <cellStyle name="Обычный 6 3 6 3 4" xfId="12352"/>
    <cellStyle name="Обычный 6 3 6 3 4 2" xfId="42207"/>
    <cellStyle name="Обычный 6 3 6 3 5" xfId="22302"/>
    <cellStyle name="Обычный 6 3 6 3 5 2" xfId="52157"/>
    <cellStyle name="Обычный 6 3 6 3 6" xfId="32257"/>
    <cellStyle name="Обычный 6 3 6 4" xfId="4207"/>
    <cellStyle name="Обычный 6 3 6 4 2" xfId="14159"/>
    <cellStyle name="Обычный 6 3 6 4 2 2" xfId="44014"/>
    <cellStyle name="Обычный 6 3 6 4 3" xfId="24109"/>
    <cellStyle name="Обычный 6 3 6 4 3 2" xfId="53964"/>
    <cellStyle name="Обычный 6 3 6 4 4" xfId="34064"/>
    <cellStyle name="Обычный 6 3 6 5" xfId="9035"/>
    <cellStyle name="Обычный 6 3 6 5 2" xfId="18985"/>
    <cellStyle name="Обычный 6 3 6 5 2 2" xfId="48840"/>
    <cellStyle name="Обычный 6 3 6 5 3" xfId="28935"/>
    <cellStyle name="Обычный 6 3 6 5 3 2" xfId="58790"/>
    <cellStyle name="Обычный 6 3 6 5 4" xfId="38890"/>
    <cellStyle name="Обычный 6 3 6 6" xfId="12349"/>
    <cellStyle name="Обычный 6 3 6 6 2" xfId="42204"/>
    <cellStyle name="Обычный 6 3 6 7" xfId="22299"/>
    <cellStyle name="Обычный 6 3 6 7 2" xfId="52154"/>
    <cellStyle name="Обычный 6 3 6 8" xfId="32254"/>
    <cellStyle name="Обычный 6 3 7" xfId="2397"/>
    <cellStyle name="Обычный 6 3 7 2" xfId="2398"/>
    <cellStyle name="Обычный 6 3 7 2 2" xfId="6203"/>
    <cellStyle name="Обычный 6 3 7 2 2 2" xfId="16155"/>
    <cellStyle name="Обычный 6 3 7 2 2 2 2" xfId="46010"/>
    <cellStyle name="Обычный 6 3 7 2 2 3" xfId="26105"/>
    <cellStyle name="Обычный 6 3 7 2 2 3 2" xfId="55960"/>
    <cellStyle name="Обычный 6 3 7 2 2 4" xfId="36060"/>
    <cellStyle name="Обычный 6 3 7 2 3" xfId="9040"/>
    <cellStyle name="Обычный 6 3 7 2 3 2" xfId="18990"/>
    <cellStyle name="Обычный 6 3 7 2 3 2 2" xfId="48845"/>
    <cellStyle name="Обычный 6 3 7 2 3 3" xfId="28940"/>
    <cellStyle name="Обычный 6 3 7 2 3 3 2" xfId="58795"/>
    <cellStyle name="Обычный 6 3 7 2 3 4" xfId="38895"/>
    <cellStyle name="Обычный 6 3 7 2 4" xfId="12354"/>
    <cellStyle name="Обычный 6 3 7 2 4 2" xfId="42209"/>
    <cellStyle name="Обычный 6 3 7 2 5" xfId="22304"/>
    <cellStyle name="Обычный 6 3 7 2 5 2" xfId="52159"/>
    <cellStyle name="Обычный 6 3 7 2 6" xfId="32259"/>
    <cellStyle name="Обычный 6 3 7 3" xfId="4259"/>
    <cellStyle name="Обычный 6 3 7 3 2" xfId="14211"/>
    <cellStyle name="Обычный 6 3 7 3 2 2" xfId="44066"/>
    <cellStyle name="Обычный 6 3 7 3 3" xfId="24161"/>
    <cellStyle name="Обычный 6 3 7 3 3 2" xfId="54016"/>
    <cellStyle name="Обычный 6 3 7 3 4" xfId="34116"/>
    <cellStyle name="Обычный 6 3 7 4" xfId="9039"/>
    <cellStyle name="Обычный 6 3 7 4 2" xfId="18989"/>
    <cellStyle name="Обычный 6 3 7 4 2 2" xfId="48844"/>
    <cellStyle name="Обычный 6 3 7 4 3" xfId="28939"/>
    <cellStyle name="Обычный 6 3 7 4 3 2" xfId="58794"/>
    <cellStyle name="Обычный 6 3 7 4 4" xfId="38894"/>
    <cellStyle name="Обычный 6 3 7 5" xfId="12353"/>
    <cellStyle name="Обычный 6 3 7 5 2" xfId="42208"/>
    <cellStyle name="Обычный 6 3 7 6" xfId="22303"/>
    <cellStyle name="Обычный 6 3 7 6 2" xfId="52158"/>
    <cellStyle name="Обычный 6 3 7 7" xfId="32258"/>
    <cellStyle name="Обычный 6 3 8" xfId="2399"/>
    <cellStyle name="Обычный 6 3 8 2" xfId="6204"/>
    <cellStyle name="Обычный 6 3 8 2 2" xfId="16156"/>
    <cellStyle name="Обычный 6 3 8 2 2 2" xfId="46011"/>
    <cellStyle name="Обычный 6 3 8 2 3" xfId="26106"/>
    <cellStyle name="Обычный 6 3 8 2 3 2" xfId="55961"/>
    <cellStyle name="Обычный 6 3 8 2 4" xfId="36061"/>
    <cellStyle name="Обычный 6 3 8 3" xfId="9041"/>
    <cellStyle name="Обычный 6 3 8 3 2" xfId="18991"/>
    <cellStyle name="Обычный 6 3 8 3 2 2" xfId="48846"/>
    <cellStyle name="Обычный 6 3 8 3 3" xfId="28941"/>
    <cellStyle name="Обычный 6 3 8 3 3 2" xfId="58796"/>
    <cellStyle name="Обычный 6 3 8 3 4" xfId="38896"/>
    <cellStyle name="Обычный 6 3 8 4" xfId="12355"/>
    <cellStyle name="Обычный 6 3 8 4 2" xfId="42210"/>
    <cellStyle name="Обычный 6 3 8 5" xfId="22305"/>
    <cellStyle name="Обычный 6 3 8 5 2" xfId="52160"/>
    <cellStyle name="Обычный 6 3 8 6" xfId="32260"/>
    <cellStyle name="Обычный 6 3 9" xfId="3436"/>
    <cellStyle name="Обычный 6 3 9 2" xfId="13388"/>
    <cellStyle name="Обычный 6 3 9 2 2" xfId="43243"/>
    <cellStyle name="Обычный 6 3 9 3" xfId="23338"/>
    <cellStyle name="Обычный 6 3 9 3 2" xfId="53193"/>
    <cellStyle name="Обычный 6 3 9 4" xfId="33293"/>
    <cellStyle name="Обычный 6 4" xfId="2400"/>
    <cellStyle name="Обычный 6 4 10" xfId="9042"/>
    <cellStyle name="Обычный 6 4 10 2" xfId="18992"/>
    <cellStyle name="Обычный 6 4 10 2 2" xfId="48847"/>
    <cellStyle name="Обычный 6 4 10 3" xfId="28942"/>
    <cellStyle name="Обычный 6 4 10 3 2" xfId="58797"/>
    <cellStyle name="Обычный 6 4 10 4" xfId="38897"/>
    <cellStyle name="Обычный 6 4 11" xfId="12356"/>
    <cellStyle name="Обычный 6 4 11 2" xfId="42211"/>
    <cellStyle name="Обычный 6 4 12" xfId="22306"/>
    <cellStyle name="Обычный 6 4 12 2" xfId="52161"/>
    <cellStyle name="Обычный 6 4 13" xfId="32261"/>
    <cellStyle name="Обычный 6 4 2" xfId="2401"/>
    <cellStyle name="Обычный 6 4 2 2" xfId="2402"/>
    <cellStyle name="Обычный 6 4 2 2 2" xfId="2403"/>
    <cellStyle name="Обычный 6 4 2 2 2 2" xfId="2404"/>
    <cellStyle name="Обычный 6 4 2 2 2 2 2" xfId="6205"/>
    <cellStyle name="Обычный 6 4 2 2 2 2 2 2" xfId="16157"/>
    <cellStyle name="Обычный 6 4 2 2 2 2 2 2 2" xfId="46012"/>
    <cellStyle name="Обычный 6 4 2 2 2 2 2 3" xfId="26107"/>
    <cellStyle name="Обычный 6 4 2 2 2 2 2 3 2" xfId="55962"/>
    <cellStyle name="Обычный 6 4 2 2 2 2 2 4" xfId="36062"/>
    <cellStyle name="Обычный 6 4 2 2 2 2 3" xfId="9046"/>
    <cellStyle name="Обычный 6 4 2 2 2 2 3 2" xfId="18996"/>
    <cellStyle name="Обычный 6 4 2 2 2 2 3 2 2" xfId="48851"/>
    <cellStyle name="Обычный 6 4 2 2 2 2 3 3" xfId="28946"/>
    <cellStyle name="Обычный 6 4 2 2 2 2 3 3 2" xfId="58801"/>
    <cellStyle name="Обычный 6 4 2 2 2 2 3 4" xfId="38901"/>
    <cellStyle name="Обычный 6 4 2 2 2 2 4" xfId="12360"/>
    <cellStyle name="Обычный 6 4 2 2 2 2 4 2" xfId="42215"/>
    <cellStyle name="Обычный 6 4 2 2 2 2 5" xfId="22310"/>
    <cellStyle name="Обычный 6 4 2 2 2 2 5 2" xfId="52165"/>
    <cellStyle name="Обычный 6 4 2 2 2 2 6" xfId="32265"/>
    <cellStyle name="Обычный 6 4 2 2 2 3" xfId="4784"/>
    <cellStyle name="Обычный 6 4 2 2 2 3 2" xfId="14736"/>
    <cellStyle name="Обычный 6 4 2 2 2 3 2 2" xfId="44591"/>
    <cellStyle name="Обычный 6 4 2 2 2 3 3" xfId="24686"/>
    <cellStyle name="Обычный 6 4 2 2 2 3 3 2" xfId="54541"/>
    <cellStyle name="Обычный 6 4 2 2 2 3 4" xfId="34641"/>
    <cellStyle name="Обычный 6 4 2 2 2 4" xfId="9045"/>
    <cellStyle name="Обычный 6 4 2 2 2 4 2" xfId="18995"/>
    <cellStyle name="Обычный 6 4 2 2 2 4 2 2" xfId="48850"/>
    <cellStyle name="Обычный 6 4 2 2 2 4 3" xfId="28945"/>
    <cellStyle name="Обычный 6 4 2 2 2 4 3 2" xfId="58800"/>
    <cellStyle name="Обычный 6 4 2 2 2 4 4" xfId="38900"/>
    <cellStyle name="Обычный 6 4 2 2 2 5" xfId="12359"/>
    <cellStyle name="Обычный 6 4 2 2 2 5 2" xfId="42214"/>
    <cellStyle name="Обычный 6 4 2 2 2 6" xfId="22309"/>
    <cellStyle name="Обычный 6 4 2 2 2 6 2" xfId="52164"/>
    <cellStyle name="Обычный 6 4 2 2 2 7" xfId="32264"/>
    <cellStyle name="Обычный 6 4 2 2 3" xfId="2405"/>
    <cellStyle name="Обычный 6 4 2 2 3 2" xfId="6206"/>
    <cellStyle name="Обычный 6 4 2 2 3 2 2" xfId="16158"/>
    <cellStyle name="Обычный 6 4 2 2 3 2 2 2" xfId="46013"/>
    <cellStyle name="Обычный 6 4 2 2 3 2 3" xfId="26108"/>
    <cellStyle name="Обычный 6 4 2 2 3 2 3 2" xfId="55963"/>
    <cellStyle name="Обычный 6 4 2 2 3 2 4" xfId="36063"/>
    <cellStyle name="Обычный 6 4 2 2 3 3" xfId="9047"/>
    <cellStyle name="Обычный 6 4 2 2 3 3 2" xfId="18997"/>
    <cellStyle name="Обычный 6 4 2 2 3 3 2 2" xfId="48852"/>
    <cellStyle name="Обычный 6 4 2 2 3 3 3" xfId="28947"/>
    <cellStyle name="Обычный 6 4 2 2 3 3 3 2" xfId="58802"/>
    <cellStyle name="Обычный 6 4 2 2 3 3 4" xfId="38902"/>
    <cellStyle name="Обычный 6 4 2 2 3 4" xfId="12361"/>
    <cellStyle name="Обычный 6 4 2 2 3 4 2" xfId="42216"/>
    <cellStyle name="Обычный 6 4 2 2 3 5" xfId="22311"/>
    <cellStyle name="Обычный 6 4 2 2 3 5 2" xfId="52166"/>
    <cellStyle name="Обычный 6 4 2 2 3 6" xfId="32266"/>
    <cellStyle name="Обычный 6 4 2 2 4" xfId="3961"/>
    <cellStyle name="Обычный 6 4 2 2 4 2" xfId="13913"/>
    <cellStyle name="Обычный 6 4 2 2 4 2 2" xfId="43768"/>
    <cellStyle name="Обычный 6 4 2 2 4 3" xfId="23863"/>
    <cellStyle name="Обычный 6 4 2 2 4 3 2" xfId="53718"/>
    <cellStyle name="Обычный 6 4 2 2 4 4" xfId="33818"/>
    <cellStyle name="Обычный 6 4 2 2 5" xfId="9044"/>
    <cellStyle name="Обычный 6 4 2 2 5 2" xfId="18994"/>
    <cellStyle name="Обычный 6 4 2 2 5 2 2" xfId="48849"/>
    <cellStyle name="Обычный 6 4 2 2 5 3" xfId="28944"/>
    <cellStyle name="Обычный 6 4 2 2 5 3 2" xfId="58799"/>
    <cellStyle name="Обычный 6 4 2 2 5 4" xfId="38899"/>
    <cellStyle name="Обычный 6 4 2 2 6" xfId="12358"/>
    <cellStyle name="Обычный 6 4 2 2 6 2" xfId="42213"/>
    <cellStyle name="Обычный 6 4 2 2 7" xfId="22308"/>
    <cellStyle name="Обычный 6 4 2 2 7 2" xfId="52163"/>
    <cellStyle name="Обычный 6 4 2 2 8" xfId="32263"/>
    <cellStyle name="Обычный 6 4 2 3" xfId="2406"/>
    <cellStyle name="Обычный 6 4 2 3 2" xfId="2407"/>
    <cellStyle name="Обычный 6 4 2 3 2 2" xfId="6207"/>
    <cellStyle name="Обычный 6 4 2 3 2 2 2" xfId="16159"/>
    <cellStyle name="Обычный 6 4 2 3 2 2 2 2" xfId="46014"/>
    <cellStyle name="Обычный 6 4 2 3 2 2 3" xfId="26109"/>
    <cellStyle name="Обычный 6 4 2 3 2 2 3 2" xfId="55964"/>
    <cellStyle name="Обычный 6 4 2 3 2 2 4" xfId="36064"/>
    <cellStyle name="Обычный 6 4 2 3 2 3" xfId="9049"/>
    <cellStyle name="Обычный 6 4 2 3 2 3 2" xfId="18999"/>
    <cellStyle name="Обычный 6 4 2 3 2 3 2 2" xfId="48854"/>
    <cellStyle name="Обычный 6 4 2 3 2 3 3" xfId="28949"/>
    <cellStyle name="Обычный 6 4 2 3 2 3 3 2" xfId="58804"/>
    <cellStyle name="Обычный 6 4 2 3 2 3 4" xfId="38904"/>
    <cellStyle name="Обычный 6 4 2 3 2 4" xfId="12363"/>
    <cellStyle name="Обычный 6 4 2 3 2 4 2" xfId="42218"/>
    <cellStyle name="Обычный 6 4 2 3 2 5" xfId="22313"/>
    <cellStyle name="Обычный 6 4 2 3 2 5 2" xfId="52168"/>
    <cellStyle name="Обычный 6 4 2 3 2 6" xfId="32268"/>
    <cellStyle name="Обычный 6 4 2 3 3" xfId="4410"/>
    <cellStyle name="Обычный 6 4 2 3 3 2" xfId="14362"/>
    <cellStyle name="Обычный 6 4 2 3 3 2 2" xfId="44217"/>
    <cellStyle name="Обычный 6 4 2 3 3 3" xfId="24312"/>
    <cellStyle name="Обычный 6 4 2 3 3 3 2" xfId="54167"/>
    <cellStyle name="Обычный 6 4 2 3 3 4" xfId="34267"/>
    <cellStyle name="Обычный 6 4 2 3 4" xfId="9048"/>
    <cellStyle name="Обычный 6 4 2 3 4 2" xfId="18998"/>
    <cellStyle name="Обычный 6 4 2 3 4 2 2" xfId="48853"/>
    <cellStyle name="Обычный 6 4 2 3 4 3" xfId="28948"/>
    <cellStyle name="Обычный 6 4 2 3 4 3 2" xfId="58803"/>
    <cellStyle name="Обычный 6 4 2 3 4 4" xfId="38903"/>
    <cellStyle name="Обычный 6 4 2 3 5" xfId="12362"/>
    <cellStyle name="Обычный 6 4 2 3 5 2" xfId="42217"/>
    <cellStyle name="Обычный 6 4 2 3 6" xfId="22312"/>
    <cellStyle name="Обычный 6 4 2 3 6 2" xfId="52167"/>
    <cellStyle name="Обычный 6 4 2 3 7" xfId="32267"/>
    <cellStyle name="Обычный 6 4 2 4" xfId="2408"/>
    <cellStyle name="Обычный 6 4 2 4 2" xfId="6208"/>
    <cellStyle name="Обычный 6 4 2 4 2 2" xfId="16160"/>
    <cellStyle name="Обычный 6 4 2 4 2 2 2" xfId="46015"/>
    <cellStyle name="Обычный 6 4 2 4 2 3" xfId="26110"/>
    <cellStyle name="Обычный 6 4 2 4 2 3 2" xfId="55965"/>
    <cellStyle name="Обычный 6 4 2 4 2 4" xfId="36065"/>
    <cellStyle name="Обычный 6 4 2 4 3" xfId="9050"/>
    <cellStyle name="Обычный 6 4 2 4 3 2" xfId="19000"/>
    <cellStyle name="Обычный 6 4 2 4 3 2 2" xfId="48855"/>
    <cellStyle name="Обычный 6 4 2 4 3 3" xfId="28950"/>
    <cellStyle name="Обычный 6 4 2 4 3 3 2" xfId="58805"/>
    <cellStyle name="Обычный 6 4 2 4 3 4" xfId="38905"/>
    <cellStyle name="Обычный 6 4 2 4 4" xfId="12364"/>
    <cellStyle name="Обычный 6 4 2 4 4 2" xfId="42219"/>
    <cellStyle name="Обычный 6 4 2 4 5" xfId="22314"/>
    <cellStyle name="Обычный 6 4 2 4 5 2" xfId="52169"/>
    <cellStyle name="Обычный 6 4 2 4 6" xfId="32269"/>
    <cellStyle name="Обычный 6 4 2 5" xfId="3587"/>
    <cellStyle name="Обычный 6 4 2 5 2" xfId="13539"/>
    <cellStyle name="Обычный 6 4 2 5 2 2" xfId="43394"/>
    <cellStyle name="Обычный 6 4 2 5 3" xfId="23489"/>
    <cellStyle name="Обычный 6 4 2 5 3 2" xfId="53344"/>
    <cellStyle name="Обычный 6 4 2 5 4" xfId="33444"/>
    <cellStyle name="Обычный 6 4 2 6" xfId="9043"/>
    <cellStyle name="Обычный 6 4 2 6 2" xfId="18993"/>
    <cellStyle name="Обычный 6 4 2 6 2 2" xfId="48848"/>
    <cellStyle name="Обычный 6 4 2 6 3" xfId="28943"/>
    <cellStyle name="Обычный 6 4 2 6 3 2" xfId="58798"/>
    <cellStyle name="Обычный 6 4 2 6 4" xfId="38898"/>
    <cellStyle name="Обычный 6 4 2 7" xfId="12357"/>
    <cellStyle name="Обычный 6 4 2 7 2" xfId="42212"/>
    <cellStyle name="Обычный 6 4 2 8" xfId="22307"/>
    <cellStyle name="Обычный 6 4 2 8 2" xfId="52162"/>
    <cellStyle name="Обычный 6 4 2 9" xfId="32262"/>
    <cellStyle name="Обычный 6 4 3" xfId="2409"/>
    <cellStyle name="Обычный 6 4 3 2" xfId="2410"/>
    <cellStyle name="Обычный 6 4 3 2 2" xfId="2411"/>
    <cellStyle name="Обычный 6 4 3 2 2 2" xfId="2412"/>
    <cellStyle name="Обычный 6 4 3 2 2 2 2" xfId="6209"/>
    <cellStyle name="Обычный 6 4 3 2 2 2 2 2" xfId="16161"/>
    <cellStyle name="Обычный 6 4 3 2 2 2 2 2 2" xfId="46016"/>
    <cellStyle name="Обычный 6 4 3 2 2 2 2 3" xfId="26111"/>
    <cellStyle name="Обычный 6 4 3 2 2 2 2 3 2" xfId="55966"/>
    <cellStyle name="Обычный 6 4 3 2 2 2 2 4" xfId="36066"/>
    <cellStyle name="Обычный 6 4 3 2 2 2 3" xfId="9054"/>
    <cellStyle name="Обычный 6 4 3 2 2 2 3 2" xfId="19004"/>
    <cellStyle name="Обычный 6 4 3 2 2 2 3 2 2" xfId="48859"/>
    <cellStyle name="Обычный 6 4 3 2 2 2 3 3" xfId="28954"/>
    <cellStyle name="Обычный 6 4 3 2 2 2 3 3 2" xfId="58809"/>
    <cellStyle name="Обычный 6 4 3 2 2 2 3 4" xfId="38909"/>
    <cellStyle name="Обычный 6 4 3 2 2 2 4" xfId="12368"/>
    <cellStyle name="Обычный 6 4 3 2 2 2 4 2" xfId="42223"/>
    <cellStyle name="Обычный 6 4 3 2 2 2 5" xfId="22318"/>
    <cellStyle name="Обычный 6 4 3 2 2 2 5 2" xfId="52173"/>
    <cellStyle name="Обычный 6 4 3 2 2 2 6" xfId="32273"/>
    <cellStyle name="Обычный 6 4 3 2 2 3" xfId="4785"/>
    <cellStyle name="Обычный 6 4 3 2 2 3 2" xfId="14737"/>
    <cellStyle name="Обычный 6 4 3 2 2 3 2 2" xfId="44592"/>
    <cellStyle name="Обычный 6 4 3 2 2 3 3" xfId="24687"/>
    <cellStyle name="Обычный 6 4 3 2 2 3 3 2" xfId="54542"/>
    <cellStyle name="Обычный 6 4 3 2 2 3 4" xfId="34642"/>
    <cellStyle name="Обычный 6 4 3 2 2 4" xfId="9053"/>
    <cellStyle name="Обычный 6 4 3 2 2 4 2" xfId="19003"/>
    <cellStyle name="Обычный 6 4 3 2 2 4 2 2" xfId="48858"/>
    <cellStyle name="Обычный 6 4 3 2 2 4 3" xfId="28953"/>
    <cellStyle name="Обычный 6 4 3 2 2 4 3 2" xfId="58808"/>
    <cellStyle name="Обычный 6 4 3 2 2 4 4" xfId="38908"/>
    <cellStyle name="Обычный 6 4 3 2 2 5" xfId="12367"/>
    <cellStyle name="Обычный 6 4 3 2 2 5 2" xfId="42222"/>
    <cellStyle name="Обычный 6 4 3 2 2 6" xfId="22317"/>
    <cellStyle name="Обычный 6 4 3 2 2 6 2" xfId="52172"/>
    <cellStyle name="Обычный 6 4 3 2 2 7" xfId="32272"/>
    <cellStyle name="Обычный 6 4 3 2 3" xfId="2413"/>
    <cellStyle name="Обычный 6 4 3 2 3 2" xfId="6210"/>
    <cellStyle name="Обычный 6 4 3 2 3 2 2" xfId="16162"/>
    <cellStyle name="Обычный 6 4 3 2 3 2 2 2" xfId="46017"/>
    <cellStyle name="Обычный 6 4 3 2 3 2 3" xfId="26112"/>
    <cellStyle name="Обычный 6 4 3 2 3 2 3 2" xfId="55967"/>
    <cellStyle name="Обычный 6 4 3 2 3 2 4" xfId="36067"/>
    <cellStyle name="Обычный 6 4 3 2 3 3" xfId="9055"/>
    <cellStyle name="Обычный 6 4 3 2 3 3 2" xfId="19005"/>
    <cellStyle name="Обычный 6 4 3 2 3 3 2 2" xfId="48860"/>
    <cellStyle name="Обычный 6 4 3 2 3 3 3" xfId="28955"/>
    <cellStyle name="Обычный 6 4 3 2 3 3 3 2" xfId="58810"/>
    <cellStyle name="Обычный 6 4 3 2 3 3 4" xfId="38910"/>
    <cellStyle name="Обычный 6 4 3 2 3 4" xfId="12369"/>
    <cellStyle name="Обычный 6 4 3 2 3 4 2" xfId="42224"/>
    <cellStyle name="Обычный 6 4 3 2 3 5" xfId="22319"/>
    <cellStyle name="Обычный 6 4 3 2 3 5 2" xfId="52174"/>
    <cellStyle name="Обычный 6 4 3 2 3 6" xfId="32274"/>
    <cellStyle name="Обычный 6 4 3 2 4" xfId="3962"/>
    <cellStyle name="Обычный 6 4 3 2 4 2" xfId="13914"/>
    <cellStyle name="Обычный 6 4 3 2 4 2 2" xfId="43769"/>
    <cellStyle name="Обычный 6 4 3 2 4 3" xfId="23864"/>
    <cellStyle name="Обычный 6 4 3 2 4 3 2" xfId="53719"/>
    <cellStyle name="Обычный 6 4 3 2 4 4" xfId="33819"/>
    <cellStyle name="Обычный 6 4 3 2 5" xfId="9052"/>
    <cellStyle name="Обычный 6 4 3 2 5 2" xfId="19002"/>
    <cellStyle name="Обычный 6 4 3 2 5 2 2" xfId="48857"/>
    <cellStyle name="Обычный 6 4 3 2 5 3" xfId="28952"/>
    <cellStyle name="Обычный 6 4 3 2 5 3 2" xfId="58807"/>
    <cellStyle name="Обычный 6 4 3 2 5 4" xfId="38907"/>
    <cellStyle name="Обычный 6 4 3 2 6" xfId="12366"/>
    <cellStyle name="Обычный 6 4 3 2 6 2" xfId="42221"/>
    <cellStyle name="Обычный 6 4 3 2 7" xfId="22316"/>
    <cellStyle name="Обычный 6 4 3 2 7 2" xfId="52171"/>
    <cellStyle name="Обычный 6 4 3 2 8" xfId="32271"/>
    <cellStyle name="Обычный 6 4 3 3" xfId="2414"/>
    <cellStyle name="Обычный 6 4 3 3 2" xfId="2415"/>
    <cellStyle name="Обычный 6 4 3 3 2 2" xfId="6211"/>
    <cellStyle name="Обычный 6 4 3 3 2 2 2" xfId="16163"/>
    <cellStyle name="Обычный 6 4 3 3 2 2 2 2" xfId="46018"/>
    <cellStyle name="Обычный 6 4 3 3 2 2 3" xfId="26113"/>
    <cellStyle name="Обычный 6 4 3 3 2 2 3 2" xfId="55968"/>
    <cellStyle name="Обычный 6 4 3 3 2 2 4" xfId="36068"/>
    <cellStyle name="Обычный 6 4 3 3 2 3" xfId="9057"/>
    <cellStyle name="Обычный 6 4 3 3 2 3 2" xfId="19007"/>
    <cellStyle name="Обычный 6 4 3 3 2 3 2 2" xfId="48862"/>
    <cellStyle name="Обычный 6 4 3 3 2 3 3" xfId="28957"/>
    <cellStyle name="Обычный 6 4 3 3 2 3 3 2" xfId="58812"/>
    <cellStyle name="Обычный 6 4 3 3 2 3 4" xfId="38912"/>
    <cellStyle name="Обычный 6 4 3 3 2 4" xfId="12371"/>
    <cellStyle name="Обычный 6 4 3 3 2 4 2" xfId="42226"/>
    <cellStyle name="Обычный 6 4 3 3 2 5" xfId="22321"/>
    <cellStyle name="Обычный 6 4 3 3 2 5 2" xfId="52176"/>
    <cellStyle name="Обычный 6 4 3 3 2 6" xfId="32276"/>
    <cellStyle name="Обычный 6 4 3 3 3" xfId="4496"/>
    <cellStyle name="Обычный 6 4 3 3 3 2" xfId="14448"/>
    <cellStyle name="Обычный 6 4 3 3 3 2 2" xfId="44303"/>
    <cellStyle name="Обычный 6 4 3 3 3 3" xfId="24398"/>
    <cellStyle name="Обычный 6 4 3 3 3 3 2" xfId="54253"/>
    <cellStyle name="Обычный 6 4 3 3 3 4" xfId="34353"/>
    <cellStyle name="Обычный 6 4 3 3 4" xfId="9056"/>
    <cellStyle name="Обычный 6 4 3 3 4 2" xfId="19006"/>
    <cellStyle name="Обычный 6 4 3 3 4 2 2" xfId="48861"/>
    <cellStyle name="Обычный 6 4 3 3 4 3" xfId="28956"/>
    <cellStyle name="Обычный 6 4 3 3 4 3 2" xfId="58811"/>
    <cellStyle name="Обычный 6 4 3 3 4 4" xfId="38911"/>
    <cellStyle name="Обычный 6 4 3 3 5" xfId="12370"/>
    <cellStyle name="Обычный 6 4 3 3 5 2" xfId="42225"/>
    <cellStyle name="Обычный 6 4 3 3 6" xfId="22320"/>
    <cellStyle name="Обычный 6 4 3 3 6 2" xfId="52175"/>
    <cellStyle name="Обычный 6 4 3 3 7" xfId="32275"/>
    <cellStyle name="Обычный 6 4 3 4" xfId="2416"/>
    <cellStyle name="Обычный 6 4 3 4 2" xfId="6212"/>
    <cellStyle name="Обычный 6 4 3 4 2 2" xfId="16164"/>
    <cellStyle name="Обычный 6 4 3 4 2 2 2" xfId="46019"/>
    <cellStyle name="Обычный 6 4 3 4 2 3" xfId="26114"/>
    <cellStyle name="Обычный 6 4 3 4 2 3 2" xfId="55969"/>
    <cellStyle name="Обычный 6 4 3 4 2 4" xfId="36069"/>
    <cellStyle name="Обычный 6 4 3 4 3" xfId="9058"/>
    <cellStyle name="Обычный 6 4 3 4 3 2" xfId="19008"/>
    <cellStyle name="Обычный 6 4 3 4 3 2 2" xfId="48863"/>
    <cellStyle name="Обычный 6 4 3 4 3 3" xfId="28958"/>
    <cellStyle name="Обычный 6 4 3 4 3 3 2" xfId="58813"/>
    <cellStyle name="Обычный 6 4 3 4 3 4" xfId="38913"/>
    <cellStyle name="Обычный 6 4 3 4 4" xfId="12372"/>
    <cellStyle name="Обычный 6 4 3 4 4 2" xfId="42227"/>
    <cellStyle name="Обычный 6 4 3 4 5" xfId="22322"/>
    <cellStyle name="Обычный 6 4 3 4 5 2" xfId="52177"/>
    <cellStyle name="Обычный 6 4 3 4 6" xfId="32277"/>
    <cellStyle name="Обычный 6 4 3 5" xfId="3673"/>
    <cellStyle name="Обычный 6 4 3 5 2" xfId="13625"/>
    <cellStyle name="Обычный 6 4 3 5 2 2" xfId="43480"/>
    <cellStyle name="Обычный 6 4 3 5 3" xfId="23575"/>
    <cellStyle name="Обычный 6 4 3 5 3 2" xfId="53430"/>
    <cellStyle name="Обычный 6 4 3 5 4" xfId="33530"/>
    <cellStyle name="Обычный 6 4 3 6" xfId="9051"/>
    <cellStyle name="Обычный 6 4 3 6 2" xfId="19001"/>
    <cellStyle name="Обычный 6 4 3 6 2 2" xfId="48856"/>
    <cellStyle name="Обычный 6 4 3 6 3" xfId="28951"/>
    <cellStyle name="Обычный 6 4 3 6 3 2" xfId="58806"/>
    <cellStyle name="Обычный 6 4 3 6 4" xfId="38906"/>
    <cellStyle name="Обычный 6 4 3 7" xfId="12365"/>
    <cellStyle name="Обычный 6 4 3 7 2" xfId="42220"/>
    <cellStyle name="Обычный 6 4 3 8" xfId="22315"/>
    <cellStyle name="Обычный 6 4 3 8 2" xfId="52170"/>
    <cellStyle name="Обычный 6 4 3 9" xfId="32270"/>
    <cellStyle name="Обычный 6 4 4" xfId="2417"/>
    <cellStyle name="Обычный 6 4 4 2" xfId="2418"/>
    <cellStyle name="Обычный 6 4 4 2 2" xfId="2419"/>
    <cellStyle name="Обычный 6 4 4 2 2 2" xfId="6213"/>
    <cellStyle name="Обычный 6 4 4 2 2 2 2" xfId="16165"/>
    <cellStyle name="Обычный 6 4 4 2 2 2 2 2" xfId="46020"/>
    <cellStyle name="Обычный 6 4 4 2 2 2 3" xfId="26115"/>
    <cellStyle name="Обычный 6 4 4 2 2 2 3 2" xfId="55970"/>
    <cellStyle name="Обычный 6 4 4 2 2 2 4" xfId="36070"/>
    <cellStyle name="Обычный 6 4 4 2 2 3" xfId="9061"/>
    <cellStyle name="Обычный 6 4 4 2 2 3 2" xfId="19011"/>
    <cellStyle name="Обычный 6 4 4 2 2 3 2 2" xfId="48866"/>
    <cellStyle name="Обычный 6 4 4 2 2 3 3" xfId="28961"/>
    <cellStyle name="Обычный 6 4 4 2 2 3 3 2" xfId="58816"/>
    <cellStyle name="Обычный 6 4 4 2 2 3 4" xfId="38916"/>
    <cellStyle name="Обычный 6 4 4 2 2 4" xfId="12375"/>
    <cellStyle name="Обычный 6 4 4 2 2 4 2" xfId="42230"/>
    <cellStyle name="Обычный 6 4 4 2 2 5" xfId="22325"/>
    <cellStyle name="Обычный 6 4 4 2 2 5 2" xfId="52180"/>
    <cellStyle name="Обычный 6 4 4 2 2 6" xfId="32280"/>
    <cellStyle name="Обычный 6 4 4 2 3" xfId="4783"/>
    <cellStyle name="Обычный 6 4 4 2 3 2" xfId="14735"/>
    <cellStyle name="Обычный 6 4 4 2 3 2 2" xfId="44590"/>
    <cellStyle name="Обычный 6 4 4 2 3 3" xfId="24685"/>
    <cellStyle name="Обычный 6 4 4 2 3 3 2" xfId="54540"/>
    <cellStyle name="Обычный 6 4 4 2 3 4" xfId="34640"/>
    <cellStyle name="Обычный 6 4 4 2 4" xfId="9060"/>
    <cellStyle name="Обычный 6 4 4 2 4 2" xfId="19010"/>
    <cellStyle name="Обычный 6 4 4 2 4 2 2" xfId="48865"/>
    <cellStyle name="Обычный 6 4 4 2 4 3" xfId="28960"/>
    <cellStyle name="Обычный 6 4 4 2 4 3 2" xfId="58815"/>
    <cellStyle name="Обычный 6 4 4 2 4 4" xfId="38915"/>
    <cellStyle name="Обычный 6 4 4 2 5" xfId="12374"/>
    <cellStyle name="Обычный 6 4 4 2 5 2" xfId="42229"/>
    <cellStyle name="Обычный 6 4 4 2 6" xfId="22324"/>
    <cellStyle name="Обычный 6 4 4 2 6 2" xfId="52179"/>
    <cellStyle name="Обычный 6 4 4 2 7" xfId="32279"/>
    <cellStyle name="Обычный 6 4 4 3" xfId="2420"/>
    <cellStyle name="Обычный 6 4 4 3 2" xfId="6214"/>
    <cellStyle name="Обычный 6 4 4 3 2 2" xfId="16166"/>
    <cellStyle name="Обычный 6 4 4 3 2 2 2" xfId="46021"/>
    <cellStyle name="Обычный 6 4 4 3 2 3" xfId="26116"/>
    <cellStyle name="Обычный 6 4 4 3 2 3 2" xfId="55971"/>
    <cellStyle name="Обычный 6 4 4 3 2 4" xfId="36071"/>
    <cellStyle name="Обычный 6 4 4 3 3" xfId="9062"/>
    <cellStyle name="Обычный 6 4 4 3 3 2" xfId="19012"/>
    <cellStyle name="Обычный 6 4 4 3 3 2 2" xfId="48867"/>
    <cellStyle name="Обычный 6 4 4 3 3 3" xfId="28962"/>
    <cellStyle name="Обычный 6 4 4 3 3 3 2" xfId="58817"/>
    <cellStyle name="Обычный 6 4 4 3 3 4" xfId="38917"/>
    <cellStyle name="Обычный 6 4 4 3 4" xfId="12376"/>
    <cellStyle name="Обычный 6 4 4 3 4 2" xfId="42231"/>
    <cellStyle name="Обычный 6 4 4 3 5" xfId="22326"/>
    <cellStyle name="Обычный 6 4 4 3 5 2" xfId="52181"/>
    <cellStyle name="Обычный 6 4 4 3 6" xfId="32281"/>
    <cellStyle name="Обычный 6 4 4 4" xfId="3960"/>
    <cellStyle name="Обычный 6 4 4 4 2" xfId="13912"/>
    <cellStyle name="Обычный 6 4 4 4 2 2" xfId="43767"/>
    <cellStyle name="Обычный 6 4 4 4 3" xfId="23862"/>
    <cellStyle name="Обычный 6 4 4 4 3 2" xfId="53717"/>
    <cellStyle name="Обычный 6 4 4 4 4" xfId="33817"/>
    <cellStyle name="Обычный 6 4 4 5" xfId="9059"/>
    <cellStyle name="Обычный 6 4 4 5 2" xfId="19009"/>
    <cellStyle name="Обычный 6 4 4 5 2 2" xfId="48864"/>
    <cellStyle name="Обычный 6 4 4 5 3" xfId="28959"/>
    <cellStyle name="Обычный 6 4 4 5 3 2" xfId="58814"/>
    <cellStyle name="Обычный 6 4 4 5 4" xfId="38914"/>
    <cellStyle name="Обычный 6 4 4 6" xfId="12373"/>
    <cellStyle name="Обычный 6 4 4 6 2" xfId="42228"/>
    <cellStyle name="Обычный 6 4 4 7" xfId="22323"/>
    <cellStyle name="Обычный 6 4 4 7 2" xfId="52178"/>
    <cellStyle name="Обычный 6 4 4 8" xfId="32278"/>
    <cellStyle name="Обычный 6 4 5" xfId="2421"/>
    <cellStyle name="Обычный 6 4 5 2" xfId="2422"/>
    <cellStyle name="Обычный 6 4 5 2 2" xfId="2423"/>
    <cellStyle name="Обычный 6 4 5 2 2 2" xfId="6215"/>
    <cellStyle name="Обычный 6 4 5 2 2 2 2" xfId="16167"/>
    <cellStyle name="Обычный 6 4 5 2 2 2 2 2" xfId="46022"/>
    <cellStyle name="Обычный 6 4 5 2 2 2 3" xfId="26117"/>
    <cellStyle name="Обычный 6 4 5 2 2 2 3 2" xfId="55972"/>
    <cellStyle name="Обычный 6 4 5 2 2 2 4" xfId="36072"/>
    <cellStyle name="Обычный 6 4 5 2 2 3" xfId="9065"/>
    <cellStyle name="Обычный 6 4 5 2 2 3 2" xfId="19015"/>
    <cellStyle name="Обычный 6 4 5 2 2 3 2 2" xfId="48870"/>
    <cellStyle name="Обычный 6 4 5 2 2 3 3" xfId="28965"/>
    <cellStyle name="Обычный 6 4 5 2 2 3 3 2" xfId="58820"/>
    <cellStyle name="Обычный 6 4 5 2 2 3 4" xfId="38920"/>
    <cellStyle name="Обычный 6 4 5 2 2 4" xfId="12379"/>
    <cellStyle name="Обычный 6 4 5 2 2 4 2" xfId="42234"/>
    <cellStyle name="Обычный 6 4 5 2 2 5" xfId="22329"/>
    <cellStyle name="Обычный 6 4 5 2 2 5 2" xfId="52184"/>
    <cellStyle name="Обычный 6 4 5 2 2 6" xfId="32284"/>
    <cellStyle name="Обычный 6 4 5 2 3" xfId="4944"/>
    <cellStyle name="Обычный 6 4 5 2 3 2" xfId="14896"/>
    <cellStyle name="Обычный 6 4 5 2 3 2 2" xfId="44751"/>
    <cellStyle name="Обычный 6 4 5 2 3 3" xfId="24846"/>
    <cellStyle name="Обычный 6 4 5 2 3 3 2" xfId="54701"/>
    <cellStyle name="Обычный 6 4 5 2 3 4" xfId="34801"/>
    <cellStyle name="Обычный 6 4 5 2 4" xfId="9064"/>
    <cellStyle name="Обычный 6 4 5 2 4 2" xfId="19014"/>
    <cellStyle name="Обычный 6 4 5 2 4 2 2" xfId="48869"/>
    <cellStyle name="Обычный 6 4 5 2 4 3" xfId="28964"/>
    <cellStyle name="Обычный 6 4 5 2 4 3 2" xfId="58819"/>
    <cellStyle name="Обычный 6 4 5 2 4 4" xfId="38919"/>
    <cellStyle name="Обычный 6 4 5 2 5" xfId="12378"/>
    <cellStyle name="Обычный 6 4 5 2 5 2" xfId="42233"/>
    <cellStyle name="Обычный 6 4 5 2 6" xfId="22328"/>
    <cellStyle name="Обычный 6 4 5 2 6 2" xfId="52183"/>
    <cellStyle name="Обычный 6 4 5 2 7" xfId="32283"/>
    <cellStyle name="Обычный 6 4 5 3" xfId="2424"/>
    <cellStyle name="Обычный 6 4 5 3 2" xfId="6216"/>
    <cellStyle name="Обычный 6 4 5 3 2 2" xfId="16168"/>
    <cellStyle name="Обычный 6 4 5 3 2 2 2" xfId="46023"/>
    <cellStyle name="Обычный 6 4 5 3 2 3" xfId="26118"/>
    <cellStyle name="Обычный 6 4 5 3 2 3 2" xfId="55973"/>
    <cellStyle name="Обычный 6 4 5 3 2 4" xfId="36073"/>
    <cellStyle name="Обычный 6 4 5 3 3" xfId="9066"/>
    <cellStyle name="Обычный 6 4 5 3 3 2" xfId="19016"/>
    <cellStyle name="Обычный 6 4 5 3 3 2 2" xfId="48871"/>
    <cellStyle name="Обычный 6 4 5 3 3 3" xfId="28966"/>
    <cellStyle name="Обычный 6 4 5 3 3 3 2" xfId="58821"/>
    <cellStyle name="Обычный 6 4 5 3 3 4" xfId="38921"/>
    <cellStyle name="Обычный 6 4 5 3 4" xfId="12380"/>
    <cellStyle name="Обычный 6 4 5 3 4 2" xfId="42235"/>
    <cellStyle name="Обычный 6 4 5 3 5" xfId="22330"/>
    <cellStyle name="Обычный 6 4 5 3 5 2" xfId="52185"/>
    <cellStyle name="Обычный 6 4 5 3 6" xfId="32285"/>
    <cellStyle name="Обычный 6 4 5 4" xfId="4121"/>
    <cellStyle name="Обычный 6 4 5 4 2" xfId="14073"/>
    <cellStyle name="Обычный 6 4 5 4 2 2" xfId="43928"/>
    <cellStyle name="Обычный 6 4 5 4 3" xfId="24023"/>
    <cellStyle name="Обычный 6 4 5 4 3 2" xfId="53878"/>
    <cellStyle name="Обычный 6 4 5 4 4" xfId="33978"/>
    <cellStyle name="Обычный 6 4 5 5" xfId="9063"/>
    <cellStyle name="Обычный 6 4 5 5 2" xfId="19013"/>
    <cellStyle name="Обычный 6 4 5 5 2 2" xfId="48868"/>
    <cellStyle name="Обычный 6 4 5 5 3" xfId="28963"/>
    <cellStyle name="Обычный 6 4 5 5 3 2" xfId="58818"/>
    <cellStyle name="Обычный 6 4 5 5 4" xfId="38918"/>
    <cellStyle name="Обычный 6 4 5 6" xfId="12377"/>
    <cellStyle name="Обычный 6 4 5 6 2" xfId="42232"/>
    <cellStyle name="Обычный 6 4 5 7" xfId="22327"/>
    <cellStyle name="Обычный 6 4 5 7 2" xfId="52182"/>
    <cellStyle name="Обычный 6 4 5 8" xfId="32282"/>
    <cellStyle name="Обычный 6 4 6" xfId="2425"/>
    <cellStyle name="Обычный 6 4 6 2" xfId="2426"/>
    <cellStyle name="Обычный 6 4 6 2 2" xfId="2427"/>
    <cellStyle name="Обычный 6 4 6 2 2 2" xfId="6217"/>
    <cellStyle name="Обычный 6 4 6 2 2 2 2" xfId="16169"/>
    <cellStyle name="Обычный 6 4 6 2 2 2 2 2" xfId="46024"/>
    <cellStyle name="Обычный 6 4 6 2 2 2 3" xfId="26119"/>
    <cellStyle name="Обычный 6 4 6 2 2 2 3 2" xfId="55974"/>
    <cellStyle name="Обычный 6 4 6 2 2 2 4" xfId="36074"/>
    <cellStyle name="Обычный 6 4 6 2 2 3" xfId="9069"/>
    <cellStyle name="Обычный 6 4 6 2 2 3 2" xfId="19019"/>
    <cellStyle name="Обычный 6 4 6 2 2 3 2 2" xfId="48874"/>
    <cellStyle name="Обычный 6 4 6 2 2 3 3" xfId="28969"/>
    <cellStyle name="Обычный 6 4 6 2 2 3 3 2" xfId="58824"/>
    <cellStyle name="Обычный 6 4 6 2 2 3 4" xfId="38924"/>
    <cellStyle name="Обычный 6 4 6 2 2 4" xfId="12383"/>
    <cellStyle name="Обычный 6 4 6 2 2 4 2" xfId="42238"/>
    <cellStyle name="Обычный 6 4 6 2 2 5" xfId="22333"/>
    <cellStyle name="Обычный 6 4 6 2 2 5 2" xfId="52188"/>
    <cellStyle name="Обычный 6 4 6 2 2 6" xfId="32288"/>
    <cellStyle name="Обычный 6 4 6 2 3" xfId="5031"/>
    <cellStyle name="Обычный 6 4 6 2 3 2" xfId="14983"/>
    <cellStyle name="Обычный 6 4 6 2 3 2 2" xfId="44838"/>
    <cellStyle name="Обычный 6 4 6 2 3 3" xfId="24933"/>
    <cellStyle name="Обычный 6 4 6 2 3 3 2" xfId="54788"/>
    <cellStyle name="Обычный 6 4 6 2 3 4" xfId="34888"/>
    <cellStyle name="Обычный 6 4 6 2 4" xfId="9068"/>
    <cellStyle name="Обычный 6 4 6 2 4 2" xfId="19018"/>
    <cellStyle name="Обычный 6 4 6 2 4 2 2" xfId="48873"/>
    <cellStyle name="Обычный 6 4 6 2 4 3" xfId="28968"/>
    <cellStyle name="Обычный 6 4 6 2 4 3 2" xfId="58823"/>
    <cellStyle name="Обычный 6 4 6 2 4 4" xfId="38923"/>
    <cellStyle name="Обычный 6 4 6 2 5" xfId="12382"/>
    <cellStyle name="Обычный 6 4 6 2 5 2" xfId="42237"/>
    <cellStyle name="Обычный 6 4 6 2 6" xfId="22332"/>
    <cellStyle name="Обычный 6 4 6 2 6 2" xfId="52187"/>
    <cellStyle name="Обычный 6 4 6 2 7" xfId="32287"/>
    <cellStyle name="Обычный 6 4 6 3" xfId="2428"/>
    <cellStyle name="Обычный 6 4 6 3 2" xfId="6218"/>
    <cellStyle name="Обычный 6 4 6 3 2 2" xfId="16170"/>
    <cellStyle name="Обычный 6 4 6 3 2 2 2" xfId="46025"/>
    <cellStyle name="Обычный 6 4 6 3 2 3" xfId="26120"/>
    <cellStyle name="Обычный 6 4 6 3 2 3 2" xfId="55975"/>
    <cellStyle name="Обычный 6 4 6 3 2 4" xfId="36075"/>
    <cellStyle name="Обычный 6 4 6 3 3" xfId="9070"/>
    <cellStyle name="Обычный 6 4 6 3 3 2" xfId="19020"/>
    <cellStyle name="Обычный 6 4 6 3 3 2 2" xfId="48875"/>
    <cellStyle name="Обычный 6 4 6 3 3 3" xfId="28970"/>
    <cellStyle name="Обычный 6 4 6 3 3 3 2" xfId="58825"/>
    <cellStyle name="Обычный 6 4 6 3 3 4" xfId="38925"/>
    <cellStyle name="Обычный 6 4 6 3 4" xfId="12384"/>
    <cellStyle name="Обычный 6 4 6 3 4 2" xfId="42239"/>
    <cellStyle name="Обычный 6 4 6 3 5" xfId="22334"/>
    <cellStyle name="Обычный 6 4 6 3 5 2" xfId="52189"/>
    <cellStyle name="Обычный 6 4 6 3 6" xfId="32289"/>
    <cellStyle name="Обычный 6 4 6 4" xfId="4208"/>
    <cellStyle name="Обычный 6 4 6 4 2" xfId="14160"/>
    <cellStyle name="Обычный 6 4 6 4 2 2" xfId="44015"/>
    <cellStyle name="Обычный 6 4 6 4 3" xfId="24110"/>
    <cellStyle name="Обычный 6 4 6 4 3 2" xfId="53965"/>
    <cellStyle name="Обычный 6 4 6 4 4" xfId="34065"/>
    <cellStyle name="Обычный 6 4 6 5" xfId="9067"/>
    <cellStyle name="Обычный 6 4 6 5 2" xfId="19017"/>
    <cellStyle name="Обычный 6 4 6 5 2 2" xfId="48872"/>
    <cellStyle name="Обычный 6 4 6 5 3" xfId="28967"/>
    <cellStyle name="Обычный 6 4 6 5 3 2" xfId="58822"/>
    <cellStyle name="Обычный 6 4 6 5 4" xfId="38922"/>
    <cellStyle name="Обычный 6 4 6 6" xfId="12381"/>
    <cellStyle name="Обычный 6 4 6 6 2" xfId="42236"/>
    <cellStyle name="Обычный 6 4 6 7" xfId="22331"/>
    <cellStyle name="Обычный 6 4 6 7 2" xfId="52186"/>
    <cellStyle name="Обычный 6 4 6 8" xfId="32286"/>
    <cellStyle name="Обычный 6 4 7" xfId="2429"/>
    <cellStyle name="Обычный 6 4 7 2" xfId="2430"/>
    <cellStyle name="Обычный 6 4 7 2 2" xfId="6219"/>
    <cellStyle name="Обычный 6 4 7 2 2 2" xfId="16171"/>
    <cellStyle name="Обычный 6 4 7 2 2 2 2" xfId="46026"/>
    <cellStyle name="Обычный 6 4 7 2 2 3" xfId="26121"/>
    <cellStyle name="Обычный 6 4 7 2 2 3 2" xfId="55976"/>
    <cellStyle name="Обычный 6 4 7 2 2 4" xfId="36076"/>
    <cellStyle name="Обычный 6 4 7 2 3" xfId="9072"/>
    <cellStyle name="Обычный 6 4 7 2 3 2" xfId="19022"/>
    <cellStyle name="Обычный 6 4 7 2 3 2 2" xfId="48877"/>
    <cellStyle name="Обычный 6 4 7 2 3 3" xfId="28972"/>
    <cellStyle name="Обычный 6 4 7 2 3 3 2" xfId="58827"/>
    <cellStyle name="Обычный 6 4 7 2 3 4" xfId="38927"/>
    <cellStyle name="Обычный 6 4 7 2 4" xfId="12386"/>
    <cellStyle name="Обычный 6 4 7 2 4 2" xfId="42241"/>
    <cellStyle name="Обычный 6 4 7 2 5" xfId="22336"/>
    <cellStyle name="Обычный 6 4 7 2 5 2" xfId="52191"/>
    <cellStyle name="Обычный 6 4 7 2 6" xfId="32291"/>
    <cellStyle name="Обычный 6 4 7 3" xfId="4280"/>
    <cellStyle name="Обычный 6 4 7 3 2" xfId="14232"/>
    <cellStyle name="Обычный 6 4 7 3 2 2" xfId="44087"/>
    <cellStyle name="Обычный 6 4 7 3 3" xfId="24182"/>
    <cellStyle name="Обычный 6 4 7 3 3 2" xfId="54037"/>
    <cellStyle name="Обычный 6 4 7 3 4" xfId="34137"/>
    <cellStyle name="Обычный 6 4 7 4" xfId="9071"/>
    <cellStyle name="Обычный 6 4 7 4 2" xfId="19021"/>
    <cellStyle name="Обычный 6 4 7 4 2 2" xfId="48876"/>
    <cellStyle name="Обычный 6 4 7 4 3" xfId="28971"/>
    <cellStyle name="Обычный 6 4 7 4 3 2" xfId="58826"/>
    <cellStyle name="Обычный 6 4 7 4 4" xfId="38926"/>
    <cellStyle name="Обычный 6 4 7 5" xfId="12385"/>
    <cellStyle name="Обычный 6 4 7 5 2" xfId="42240"/>
    <cellStyle name="Обычный 6 4 7 6" xfId="22335"/>
    <cellStyle name="Обычный 6 4 7 6 2" xfId="52190"/>
    <cellStyle name="Обычный 6 4 7 7" xfId="32290"/>
    <cellStyle name="Обычный 6 4 8" xfId="2431"/>
    <cellStyle name="Обычный 6 4 8 2" xfId="6220"/>
    <cellStyle name="Обычный 6 4 8 2 2" xfId="16172"/>
    <cellStyle name="Обычный 6 4 8 2 2 2" xfId="46027"/>
    <cellStyle name="Обычный 6 4 8 2 3" xfId="26122"/>
    <cellStyle name="Обычный 6 4 8 2 3 2" xfId="55977"/>
    <cellStyle name="Обычный 6 4 8 2 4" xfId="36077"/>
    <cellStyle name="Обычный 6 4 8 3" xfId="9073"/>
    <cellStyle name="Обычный 6 4 8 3 2" xfId="19023"/>
    <cellStyle name="Обычный 6 4 8 3 2 2" xfId="48878"/>
    <cellStyle name="Обычный 6 4 8 3 3" xfId="28973"/>
    <cellStyle name="Обычный 6 4 8 3 3 2" xfId="58828"/>
    <cellStyle name="Обычный 6 4 8 3 4" xfId="38928"/>
    <cellStyle name="Обычный 6 4 8 4" xfId="12387"/>
    <cellStyle name="Обычный 6 4 8 4 2" xfId="42242"/>
    <cellStyle name="Обычный 6 4 8 5" xfId="22337"/>
    <cellStyle name="Обычный 6 4 8 5 2" xfId="52192"/>
    <cellStyle name="Обычный 6 4 8 6" xfId="32292"/>
    <cellStyle name="Обычный 6 4 9" xfId="3457"/>
    <cellStyle name="Обычный 6 4 9 2" xfId="13409"/>
    <cellStyle name="Обычный 6 4 9 2 2" xfId="43264"/>
    <cellStyle name="Обычный 6 4 9 3" xfId="23359"/>
    <cellStyle name="Обычный 6 4 9 3 2" xfId="53214"/>
    <cellStyle name="Обычный 6 4 9 4" xfId="33314"/>
    <cellStyle name="Обычный 6 5" xfId="2432"/>
    <cellStyle name="Обычный 6 5 10" xfId="9074"/>
    <cellStyle name="Обычный 6 5 10 2" xfId="19024"/>
    <cellStyle name="Обычный 6 5 10 2 2" xfId="48879"/>
    <cellStyle name="Обычный 6 5 10 3" xfId="28974"/>
    <cellStyle name="Обычный 6 5 10 3 2" xfId="58829"/>
    <cellStyle name="Обычный 6 5 10 4" xfId="38929"/>
    <cellStyle name="Обычный 6 5 11" xfId="12388"/>
    <cellStyle name="Обычный 6 5 11 2" xfId="42243"/>
    <cellStyle name="Обычный 6 5 12" xfId="22338"/>
    <cellStyle name="Обычный 6 5 12 2" xfId="52193"/>
    <cellStyle name="Обычный 6 5 13" xfId="32293"/>
    <cellStyle name="Обычный 6 5 2" xfId="2433"/>
    <cellStyle name="Обычный 6 5 2 2" xfId="2434"/>
    <cellStyle name="Обычный 6 5 2 2 2" xfId="2435"/>
    <cellStyle name="Обычный 6 5 2 2 2 2" xfId="2436"/>
    <cellStyle name="Обычный 6 5 2 2 2 2 2" xfId="6221"/>
    <cellStyle name="Обычный 6 5 2 2 2 2 2 2" xfId="16173"/>
    <cellStyle name="Обычный 6 5 2 2 2 2 2 2 2" xfId="46028"/>
    <cellStyle name="Обычный 6 5 2 2 2 2 2 3" xfId="26123"/>
    <cellStyle name="Обычный 6 5 2 2 2 2 2 3 2" xfId="55978"/>
    <cellStyle name="Обычный 6 5 2 2 2 2 2 4" xfId="36078"/>
    <cellStyle name="Обычный 6 5 2 2 2 2 3" xfId="9078"/>
    <cellStyle name="Обычный 6 5 2 2 2 2 3 2" xfId="19028"/>
    <cellStyle name="Обычный 6 5 2 2 2 2 3 2 2" xfId="48883"/>
    <cellStyle name="Обычный 6 5 2 2 2 2 3 3" xfId="28978"/>
    <cellStyle name="Обычный 6 5 2 2 2 2 3 3 2" xfId="58833"/>
    <cellStyle name="Обычный 6 5 2 2 2 2 3 4" xfId="38933"/>
    <cellStyle name="Обычный 6 5 2 2 2 2 4" xfId="12392"/>
    <cellStyle name="Обычный 6 5 2 2 2 2 4 2" xfId="42247"/>
    <cellStyle name="Обычный 6 5 2 2 2 2 5" xfId="22342"/>
    <cellStyle name="Обычный 6 5 2 2 2 2 5 2" xfId="52197"/>
    <cellStyle name="Обычный 6 5 2 2 2 2 6" xfId="32297"/>
    <cellStyle name="Обычный 6 5 2 2 2 3" xfId="4787"/>
    <cellStyle name="Обычный 6 5 2 2 2 3 2" xfId="14739"/>
    <cellStyle name="Обычный 6 5 2 2 2 3 2 2" xfId="44594"/>
    <cellStyle name="Обычный 6 5 2 2 2 3 3" xfId="24689"/>
    <cellStyle name="Обычный 6 5 2 2 2 3 3 2" xfId="54544"/>
    <cellStyle name="Обычный 6 5 2 2 2 3 4" xfId="34644"/>
    <cellStyle name="Обычный 6 5 2 2 2 4" xfId="9077"/>
    <cellStyle name="Обычный 6 5 2 2 2 4 2" xfId="19027"/>
    <cellStyle name="Обычный 6 5 2 2 2 4 2 2" xfId="48882"/>
    <cellStyle name="Обычный 6 5 2 2 2 4 3" xfId="28977"/>
    <cellStyle name="Обычный 6 5 2 2 2 4 3 2" xfId="58832"/>
    <cellStyle name="Обычный 6 5 2 2 2 4 4" xfId="38932"/>
    <cellStyle name="Обычный 6 5 2 2 2 5" xfId="12391"/>
    <cellStyle name="Обычный 6 5 2 2 2 5 2" xfId="42246"/>
    <cellStyle name="Обычный 6 5 2 2 2 6" xfId="22341"/>
    <cellStyle name="Обычный 6 5 2 2 2 6 2" xfId="52196"/>
    <cellStyle name="Обычный 6 5 2 2 2 7" xfId="32296"/>
    <cellStyle name="Обычный 6 5 2 2 3" xfId="2437"/>
    <cellStyle name="Обычный 6 5 2 2 3 2" xfId="6222"/>
    <cellStyle name="Обычный 6 5 2 2 3 2 2" xfId="16174"/>
    <cellStyle name="Обычный 6 5 2 2 3 2 2 2" xfId="46029"/>
    <cellStyle name="Обычный 6 5 2 2 3 2 3" xfId="26124"/>
    <cellStyle name="Обычный 6 5 2 2 3 2 3 2" xfId="55979"/>
    <cellStyle name="Обычный 6 5 2 2 3 2 4" xfId="36079"/>
    <cellStyle name="Обычный 6 5 2 2 3 3" xfId="9079"/>
    <cellStyle name="Обычный 6 5 2 2 3 3 2" xfId="19029"/>
    <cellStyle name="Обычный 6 5 2 2 3 3 2 2" xfId="48884"/>
    <cellStyle name="Обычный 6 5 2 2 3 3 3" xfId="28979"/>
    <cellStyle name="Обычный 6 5 2 2 3 3 3 2" xfId="58834"/>
    <cellStyle name="Обычный 6 5 2 2 3 3 4" xfId="38934"/>
    <cellStyle name="Обычный 6 5 2 2 3 4" xfId="12393"/>
    <cellStyle name="Обычный 6 5 2 2 3 4 2" xfId="42248"/>
    <cellStyle name="Обычный 6 5 2 2 3 5" xfId="22343"/>
    <cellStyle name="Обычный 6 5 2 2 3 5 2" xfId="52198"/>
    <cellStyle name="Обычный 6 5 2 2 3 6" xfId="32298"/>
    <cellStyle name="Обычный 6 5 2 2 4" xfId="3964"/>
    <cellStyle name="Обычный 6 5 2 2 4 2" xfId="13916"/>
    <cellStyle name="Обычный 6 5 2 2 4 2 2" xfId="43771"/>
    <cellStyle name="Обычный 6 5 2 2 4 3" xfId="23866"/>
    <cellStyle name="Обычный 6 5 2 2 4 3 2" xfId="53721"/>
    <cellStyle name="Обычный 6 5 2 2 4 4" xfId="33821"/>
    <cellStyle name="Обычный 6 5 2 2 5" xfId="9076"/>
    <cellStyle name="Обычный 6 5 2 2 5 2" xfId="19026"/>
    <cellStyle name="Обычный 6 5 2 2 5 2 2" xfId="48881"/>
    <cellStyle name="Обычный 6 5 2 2 5 3" xfId="28976"/>
    <cellStyle name="Обычный 6 5 2 2 5 3 2" xfId="58831"/>
    <cellStyle name="Обычный 6 5 2 2 5 4" xfId="38931"/>
    <cellStyle name="Обычный 6 5 2 2 6" xfId="12390"/>
    <cellStyle name="Обычный 6 5 2 2 6 2" xfId="42245"/>
    <cellStyle name="Обычный 6 5 2 2 7" xfId="22340"/>
    <cellStyle name="Обычный 6 5 2 2 7 2" xfId="52195"/>
    <cellStyle name="Обычный 6 5 2 2 8" xfId="32295"/>
    <cellStyle name="Обычный 6 5 2 3" xfId="2438"/>
    <cellStyle name="Обычный 6 5 2 3 2" xfId="2439"/>
    <cellStyle name="Обычный 6 5 2 3 2 2" xfId="6223"/>
    <cellStyle name="Обычный 6 5 2 3 2 2 2" xfId="16175"/>
    <cellStyle name="Обычный 6 5 2 3 2 2 2 2" xfId="46030"/>
    <cellStyle name="Обычный 6 5 2 3 2 2 3" xfId="26125"/>
    <cellStyle name="Обычный 6 5 2 3 2 2 3 2" xfId="55980"/>
    <cellStyle name="Обычный 6 5 2 3 2 2 4" xfId="36080"/>
    <cellStyle name="Обычный 6 5 2 3 2 3" xfId="9081"/>
    <cellStyle name="Обычный 6 5 2 3 2 3 2" xfId="19031"/>
    <cellStyle name="Обычный 6 5 2 3 2 3 2 2" xfId="48886"/>
    <cellStyle name="Обычный 6 5 2 3 2 3 3" xfId="28981"/>
    <cellStyle name="Обычный 6 5 2 3 2 3 3 2" xfId="58836"/>
    <cellStyle name="Обычный 6 5 2 3 2 3 4" xfId="38936"/>
    <cellStyle name="Обычный 6 5 2 3 2 4" xfId="12395"/>
    <cellStyle name="Обычный 6 5 2 3 2 4 2" xfId="42250"/>
    <cellStyle name="Обычный 6 5 2 3 2 5" xfId="22345"/>
    <cellStyle name="Обычный 6 5 2 3 2 5 2" xfId="52200"/>
    <cellStyle name="Обычный 6 5 2 3 2 6" xfId="32300"/>
    <cellStyle name="Обычный 6 5 2 3 3" xfId="4443"/>
    <cellStyle name="Обычный 6 5 2 3 3 2" xfId="14395"/>
    <cellStyle name="Обычный 6 5 2 3 3 2 2" xfId="44250"/>
    <cellStyle name="Обычный 6 5 2 3 3 3" xfId="24345"/>
    <cellStyle name="Обычный 6 5 2 3 3 3 2" xfId="54200"/>
    <cellStyle name="Обычный 6 5 2 3 3 4" xfId="34300"/>
    <cellStyle name="Обычный 6 5 2 3 4" xfId="9080"/>
    <cellStyle name="Обычный 6 5 2 3 4 2" xfId="19030"/>
    <cellStyle name="Обычный 6 5 2 3 4 2 2" xfId="48885"/>
    <cellStyle name="Обычный 6 5 2 3 4 3" xfId="28980"/>
    <cellStyle name="Обычный 6 5 2 3 4 3 2" xfId="58835"/>
    <cellStyle name="Обычный 6 5 2 3 4 4" xfId="38935"/>
    <cellStyle name="Обычный 6 5 2 3 5" xfId="12394"/>
    <cellStyle name="Обычный 6 5 2 3 5 2" xfId="42249"/>
    <cellStyle name="Обычный 6 5 2 3 6" xfId="22344"/>
    <cellStyle name="Обычный 6 5 2 3 6 2" xfId="52199"/>
    <cellStyle name="Обычный 6 5 2 3 7" xfId="32299"/>
    <cellStyle name="Обычный 6 5 2 4" xfId="2440"/>
    <cellStyle name="Обычный 6 5 2 4 2" xfId="6224"/>
    <cellStyle name="Обычный 6 5 2 4 2 2" xfId="16176"/>
    <cellStyle name="Обычный 6 5 2 4 2 2 2" xfId="46031"/>
    <cellStyle name="Обычный 6 5 2 4 2 3" xfId="26126"/>
    <cellStyle name="Обычный 6 5 2 4 2 3 2" xfId="55981"/>
    <cellStyle name="Обычный 6 5 2 4 2 4" xfId="36081"/>
    <cellStyle name="Обычный 6 5 2 4 3" xfId="9082"/>
    <cellStyle name="Обычный 6 5 2 4 3 2" xfId="19032"/>
    <cellStyle name="Обычный 6 5 2 4 3 2 2" xfId="48887"/>
    <cellStyle name="Обычный 6 5 2 4 3 3" xfId="28982"/>
    <cellStyle name="Обычный 6 5 2 4 3 3 2" xfId="58837"/>
    <cellStyle name="Обычный 6 5 2 4 3 4" xfId="38937"/>
    <cellStyle name="Обычный 6 5 2 4 4" xfId="12396"/>
    <cellStyle name="Обычный 6 5 2 4 4 2" xfId="42251"/>
    <cellStyle name="Обычный 6 5 2 4 5" xfId="22346"/>
    <cellStyle name="Обычный 6 5 2 4 5 2" xfId="52201"/>
    <cellStyle name="Обычный 6 5 2 4 6" xfId="32301"/>
    <cellStyle name="Обычный 6 5 2 5" xfId="3620"/>
    <cellStyle name="Обычный 6 5 2 5 2" xfId="13572"/>
    <cellStyle name="Обычный 6 5 2 5 2 2" xfId="43427"/>
    <cellStyle name="Обычный 6 5 2 5 3" xfId="23522"/>
    <cellStyle name="Обычный 6 5 2 5 3 2" xfId="53377"/>
    <cellStyle name="Обычный 6 5 2 5 4" xfId="33477"/>
    <cellStyle name="Обычный 6 5 2 6" xfId="9075"/>
    <cellStyle name="Обычный 6 5 2 6 2" xfId="19025"/>
    <cellStyle name="Обычный 6 5 2 6 2 2" xfId="48880"/>
    <cellStyle name="Обычный 6 5 2 6 3" xfId="28975"/>
    <cellStyle name="Обычный 6 5 2 6 3 2" xfId="58830"/>
    <cellStyle name="Обычный 6 5 2 6 4" xfId="38930"/>
    <cellStyle name="Обычный 6 5 2 7" xfId="12389"/>
    <cellStyle name="Обычный 6 5 2 7 2" xfId="42244"/>
    <cellStyle name="Обычный 6 5 2 8" xfId="22339"/>
    <cellStyle name="Обычный 6 5 2 8 2" xfId="52194"/>
    <cellStyle name="Обычный 6 5 2 9" xfId="32294"/>
    <cellStyle name="Обычный 6 5 3" xfId="2441"/>
    <cellStyle name="Обычный 6 5 3 2" xfId="2442"/>
    <cellStyle name="Обычный 6 5 3 2 2" xfId="2443"/>
    <cellStyle name="Обычный 6 5 3 2 2 2" xfId="2444"/>
    <cellStyle name="Обычный 6 5 3 2 2 2 2" xfId="6225"/>
    <cellStyle name="Обычный 6 5 3 2 2 2 2 2" xfId="16177"/>
    <cellStyle name="Обычный 6 5 3 2 2 2 2 2 2" xfId="46032"/>
    <cellStyle name="Обычный 6 5 3 2 2 2 2 3" xfId="26127"/>
    <cellStyle name="Обычный 6 5 3 2 2 2 2 3 2" xfId="55982"/>
    <cellStyle name="Обычный 6 5 3 2 2 2 2 4" xfId="36082"/>
    <cellStyle name="Обычный 6 5 3 2 2 2 3" xfId="9086"/>
    <cellStyle name="Обычный 6 5 3 2 2 2 3 2" xfId="19036"/>
    <cellStyle name="Обычный 6 5 3 2 2 2 3 2 2" xfId="48891"/>
    <cellStyle name="Обычный 6 5 3 2 2 2 3 3" xfId="28986"/>
    <cellStyle name="Обычный 6 5 3 2 2 2 3 3 2" xfId="58841"/>
    <cellStyle name="Обычный 6 5 3 2 2 2 3 4" xfId="38941"/>
    <cellStyle name="Обычный 6 5 3 2 2 2 4" xfId="12400"/>
    <cellStyle name="Обычный 6 5 3 2 2 2 4 2" xfId="42255"/>
    <cellStyle name="Обычный 6 5 3 2 2 2 5" xfId="22350"/>
    <cellStyle name="Обычный 6 5 3 2 2 2 5 2" xfId="52205"/>
    <cellStyle name="Обычный 6 5 3 2 2 2 6" xfId="32305"/>
    <cellStyle name="Обычный 6 5 3 2 2 3" xfId="4788"/>
    <cellStyle name="Обычный 6 5 3 2 2 3 2" xfId="14740"/>
    <cellStyle name="Обычный 6 5 3 2 2 3 2 2" xfId="44595"/>
    <cellStyle name="Обычный 6 5 3 2 2 3 3" xfId="24690"/>
    <cellStyle name="Обычный 6 5 3 2 2 3 3 2" xfId="54545"/>
    <cellStyle name="Обычный 6 5 3 2 2 3 4" xfId="34645"/>
    <cellStyle name="Обычный 6 5 3 2 2 4" xfId="9085"/>
    <cellStyle name="Обычный 6 5 3 2 2 4 2" xfId="19035"/>
    <cellStyle name="Обычный 6 5 3 2 2 4 2 2" xfId="48890"/>
    <cellStyle name="Обычный 6 5 3 2 2 4 3" xfId="28985"/>
    <cellStyle name="Обычный 6 5 3 2 2 4 3 2" xfId="58840"/>
    <cellStyle name="Обычный 6 5 3 2 2 4 4" xfId="38940"/>
    <cellStyle name="Обычный 6 5 3 2 2 5" xfId="12399"/>
    <cellStyle name="Обычный 6 5 3 2 2 5 2" xfId="42254"/>
    <cellStyle name="Обычный 6 5 3 2 2 6" xfId="22349"/>
    <cellStyle name="Обычный 6 5 3 2 2 6 2" xfId="52204"/>
    <cellStyle name="Обычный 6 5 3 2 2 7" xfId="32304"/>
    <cellStyle name="Обычный 6 5 3 2 3" xfId="2445"/>
    <cellStyle name="Обычный 6 5 3 2 3 2" xfId="6226"/>
    <cellStyle name="Обычный 6 5 3 2 3 2 2" xfId="16178"/>
    <cellStyle name="Обычный 6 5 3 2 3 2 2 2" xfId="46033"/>
    <cellStyle name="Обычный 6 5 3 2 3 2 3" xfId="26128"/>
    <cellStyle name="Обычный 6 5 3 2 3 2 3 2" xfId="55983"/>
    <cellStyle name="Обычный 6 5 3 2 3 2 4" xfId="36083"/>
    <cellStyle name="Обычный 6 5 3 2 3 3" xfId="9087"/>
    <cellStyle name="Обычный 6 5 3 2 3 3 2" xfId="19037"/>
    <cellStyle name="Обычный 6 5 3 2 3 3 2 2" xfId="48892"/>
    <cellStyle name="Обычный 6 5 3 2 3 3 3" xfId="28987"/>
    <cellStyle name="Обычный 6 5 3 2 3 3 3 2" xfId="58842"/>
    <cellStyle name="Обычный 6 5 3 2 3 3 4" xfId="38942"/>
    <cellStyle name="Обычный 6 5 3 2 3 4" xfId="12401"/>
    <cellStyle name="Обычный 6 5 3 2 3 4 2" xfId="42256"/>
    <cellStyle name="Обычный 6 5 3 2 3 5" xfId="22351"/>
    <cellStyle name="Обычный 6 5 3 2 3 5 2" xfId="52206"/>
    <cellStyle name="Обычный 6 5 3 2 3 6" xfId="32306"/>
    <cellStyle name="Обычный 6 5 3 2 4" xfId="3965"/>
    <cellStyle name="Обычный 6 5 3 2 4 2" xfId="13917"/>
    <cellStyle name="Обычный 6 5 3 2 4 2 2" xfId="43772"/>
    <cellStyle name="Обычный 6 5 3 2 4 3" xfId="23867"/>
    <cellStyle name="Обычный 6 5 3 2 4 3 2" xfId="53722"/>
    <cellStyle name="Обычный 6 5 3 2 4 4" xfId="33822"/>
    <cellStyle name="Обычный 6 5 3 2 5" xfId="9084"/>
    <cellStyle name="Обычный 6 5 3 2 5 2" xfId="19034"/>
    <cellStyle name="Обычный 6 5 3 2 5 2 2" xfId="48889"/>
    <cellStyle name="Обычный 6 5 3 2 5 3" xfId="28984"/>
    <cellStyle name="Обычный 6 5 3 2 5 3 2" xfId="58839"/>
    <cellStyle name="Обычный 6 5 3 2 5 4" xfId="38939"/>
    <cellStyle name="Обычный 6 5 3 2 6" xfId="12398"/>
    <cellStyle name="Обычный 6 5 3 2 6 2" xfId="42253"/>
    <cellStyle name="Обычный 6 5 3 2 7" xfId="22348"/>
    <cellStyle name="Обычный 6 5 3 2 7 2" xfId="52203"/>
    <cellStyle name="Обычный 6 5 3 2 8" xfId="32303"/>
    <cellStyle name="Обычный 6 5 3 3" xfId="2446"/>
    <cellStyle name="Обычный 6 5 3 3 2" xfId="2447"/>
    <cellStyle name="Обычный 6 5 3 3 2 2" xfId="6227"/>
    <cellStyle name="Обычный 6 5 3 3 2 2 2" xfId="16179"/>
    <cellStyle name="Обычный 6 5 3 3 2 2 2 2" xfId="46034"/>
    <cellStyle name="Обычный 6 5 3 3 2 2 3" xfId="26129"/>
    <cellStyle name="Обычный 6 5 3 3 2 2 3 2" xfId="55984"/>
    <cellStyle name="Обычный 6 5 3 3 2 2 4" xfId="36084"/>
    <cellStyle name="Обычный 6 5 3 3 2 3" xfId="9089"/>
    <cellStyle name="Обычный 6 5 3 3 2 3 2" xfId="19039"/>
    <cellStyle name="Обычный 6 5 3 3 2 3 2 2" xfId="48894"/>
    <cellStyle name="Обычный 6 5 3 3 2 3 3" xfId="28989"/>
    <cellStyle name="Обычный 6 5 3 3 2 3 3 2" xfId="58844"/>
    <cellStyle name="Обычный 6 5 3 3 2 3 4" xfId="38944"/>
    <cellStyle name="Обычный 6 5 3 3 2 4" xfId="12403"/>
    <cellStyle name="Обычный 6 5 3 3 2 4 2" xfId="42258"/>
    <cellStyle name="Обычный 6 5 3 3 2 5" xfId="22353"/>
    <cellStyle name="Обычный 6 5 3 3 2 5 2" xfId="52208"/>
    <cellStyle name="Обычный 6 5 3 3 2 6" xfId="32308"/>
    <cellStyle name="Обычный 6 5 3 3 3" xfId="4530"/>
    <cellStyle name="Обычный 6 5 3 3 3 2" xfId="14482"/>
    <cellStyle name="Обычный 6 5 3 3 3 2 2" xfId="44337"/>
    <cellStyle name="Обычный 6 5 3 3 3 3" xfId="24432"/>
    <cellStyle name="Обычный 6 5 3 3 3 3 2" xfId="54287"/>
    <cellStyle name="Обычный 6 5 3 3 3 4" xfId="34387"/>
    <cellStyle name="Обычный 6 5 3 3 4" xfId="9088"/>
    <cellStyle name="Обычный 6 5 3 3 4 2" xfId="19038"/>
    <cellStyle name="Обычный 6 5 3 3 4 2 2" xfId="48893"/>
    <cellStyle name="Обычный 6 5 3 3 4 3" xfId="28988"/>
    <cellStyle name="Обычный 6 5 3 3 4 3 2" xfId="58843"/>
    <cellStyle name="Обычный 6 5 3 3 4 4" xfId="38943"/>
    <cellStyle name="Обычный 6 5 3 3 5" xfId="12402"/>
    <cellStyle name="Обычный 6 5 3 3 5 2" xfId="42257"/>
    <cellStyle name="Обычный 6 5 3 3 6" xfId="22352"/>
    <cellStyle name="Обычный 6 5 3 3 6 2" xfId="52207"/>
    <cellStyle name="Обычный 6 5 3 3 7" xfId="32307"/>
    <cellStyle name="Обычный 6 5 3 4" xfId="2448"/>
    <cellStyle name="Обычный 6 5 3 4 2" xfId="6228"/>
    <cellStyle name="Обычный 6 5 3 4 2 2" xfId="16180"/>
    <cellStyle name="Обычный 6 5 3 4 2 2 2" xfId="46035"/>
    <cellStyle name="Обычный 6 5 3 4 2 3" xfId="26130"/>
    <cellStyle name="Обычный 6 5 3 4 2 3 2" xfId="55985"/>
    <cellStyle name="Обычный 6 5 3 4 2 4" xfId="36085"/>
    <cellStyle name="Обычный 6 5 3 4 3" xfId="9090"/>
    <cellStyle name="Обычный 6 5 3 4 3 2" xfId="19040"/>
    <cellStyle name="Обычный 6 5 3 4 3 2 2" xfId="48895"/>
    <cellStyle name="Обычный 6 5 3 4 3 3" xfId="28990"/>
    <cellStyle name="Обычный 6 5 3 4 3 3 2" xfId="58845"/>
    <cellStyle name="Обычный 6 5 3 4 3 4" xfId="38945"/>
    <cellStyle name="Обычный 6 5 3 4 4" xfId="12404"/>
    <cellStyle name="Обычный 6 5 3 4 4 2" xfId="42259"/>
    <cellStyle name="Обычный 6 5 3 4 5" xfId="22354"/>
    <cellStyle name="Обычный 6 5 3 4 5 2" xfId="52209"/>
    <cellStyle name="Обычный 6 5 3 4 6" xfId="32309"/>
    <cellStyle name="Обычный 6 5 3 5" xfId="3707"/>
    <cellStyle name="Обычный 6 5 3 5 2" xfId="13659"/>
    <cellStyle name="Обычный 6 5 3 5 2 2" xfId="43514"/>
    <cellStyle name="Обычный 6 5 3 5 3" xfId="23609"/>
    <cellStyle name="Обычный 6 5 3 5 3 2" xfId="53464"/>
    <cellStyle name="Обычный 6 5 3 5 4" xfId="33564"/>
    <cellStyle name="Обычный 6 5 3 6" xfId="9083"/>
    <cellStyle name="Обычный 6 5 3 6 2" xfId="19033"/>
    <cellStyle name="Обычный 6 5 3 6 2 2" xfId="48888"/>
    <cellStyle name="Обычный 6 5 3 6 3" xfId="28983"/>
    <cellStyle name="Обычный 6 5 3 6 3 2" xfId="58838"/>
    <cellStyle name="Обычный 6 5 3 6 4" xfId="38938"/>
    <cellStyle name="Обычный 6 5 3 7" xfId="12397"/>
    <cellStyle name="Обычный 6 5 3 7 2" xfId="42252"/>
    <cellStyle name="Обычный 6 5 3 8" xfId="22347"/>
    <cellStyle name="Обычный 6 5 3 8 2" xfId="52202"/>
    <cellStyle name="Обычный 6 5 3 9" xfId="32302"/>
    <cellStyle name="Обычный 6 5 4" xfId="2449"/>
    <cellStyle name="Обычный 6 5 4 2" xfId="2450"/>
    <cellStyle name="Обычный 6 5 4 2 2" xfId="2451"/>
    <cellStyle name="Обычный 6 5 4 2 2 2" xfId="6229"/>
    <cellStyle name="Обычный 6 5 4 2 2 2 2" xfId="16181"/>
    <cellStyle name="Обычный 6 5 4 2 2 2 2 2" xfId="46036"/>
    <cellStyle name="Обычный 6 5 4 2 2 2 3" xfId="26131"/>
    <cellStyle name="Обычный 6 5 4 2 2 2 3 2" xfId="55986"/>
    <cellStyle name="Обычный 6 5 4 2 2 2 4" xfId="36086"/>
    <cellStyle name="Обычный 6 5 4 2 2 3" xfId="9093"/>
    <cellStyle name="Обычный 6 5 4 2 2 3 2" xfId="19043"/>
    <cellStyle name="Обычный 6 5 4 2 2 3 2 2" xfId="48898"/>
    <cellStyle name="Обычный 6 5 4 2 2 3 3" xfId="28993"/>
    <cellStyle name="Обычный 6 5 4 2 2 3 3 2" xfId="58848"/>
    <cellStyle name="Обычный 6 5 4 2 2 3 4" xfId="38948"/>
    <cellStyle name="Обычный 6 5 4 2 2 4" xfId="12407"/>
    <cellStyle name="Обычный 6 5 4 2 2 4 2" xfId="42262"/>
    <cellStyle name="Обычный 6 5 4 2 2 5" xfId="22357"/>
    <cellStyle name="Обычный 6 5 4 2 2 5 2" xfId="52212"/>
    <cellStyle name="Обычный 6 5 4 2 2 6" xfId="32312"/>
    <cellStyle name="Обычный 6 5 4 2 3" xfId="4786"/>
    <cellStyle name="Обычный 6 5 4 2 3 2" xfId="14738"/>
    <cellStyle name="Обычный 6 5 4 2 3 2 2" xfId="44593"/>
    <cellStyle name="Обычный 6 5 4 2 3 3" xfId="24688"/>
    <cellStyle name="Обычный 6 5 4 2 3 3 2" xfId="54543"/>
    <cellStyle name="Обычный 6 5 4 2 3 4" xfId="34643"/>
    <cellStyle name="Обычный 6 5 4 2 4" xfId="9092"/>
    <cellStyle name="Обычный 6 5 4 2 4 2" xfId="19042"/>
    <cellStyle name="Обычный 6 5 4 2 4 2 2" xfId="48897"/>
    <cellStyle name="Обычный 6 5 4 2 4 3" xfId="28992"/>
    <cellStyle name="Обычный 6 5 4 2 4 3 2" xfId="58847"/>
    <cellStyle name="Обычный 6 5 4 2 4 4" xfId="38947"/>
    <cellStyle name="Обычный 6 5 4 2 5" xfId="12406"/>
    <cellStyle name="Обычный 6 5 4 2 5 2" xfId="42261"/>
    <cellStyle name="Обычный 6 5 4 2 6" xfId="22356"/>
    <cellStyle name="Обычный 6 5 4 2 6 2" xfId="52211"/>
    <cellStyle name="Обычный 6 5 4 2 7" xfId="32311"/>
    <cellStyle name="Обычный 6 5 4 3" xfId="2452"/>
    <cellStyle name="Обычный 6 5 4 3 2" xfId="6230"/>
    <cellStyle name="Обычный 6 5 4 3 2 2" xfId="16182"/>
    <cellStyle name="Обычный 6 5 4 3 2 2 2" xfId="46037"/>
    <cellStyle name="Обычный 6 5 4 3 2 3" xfId="26132"/>
    <cellStyle name="Обычный 6 5 4 3 2 3 2" xfId="55987"/>
    <cellStyle name="Обычный 6 5 4 3 2 4" xfId="36087"/>
    <cellStyle name="Обычный 6 5 4 3 3" xfId="9094"/>
    <cellStyle name="Обычный 6 5 4 3 3 2" xfId="19044"/>
    <cellStyle name="Обычный 6 5 4 3 3 2 2" xfId="48899"/>
    <cellStyle name="Обычный 6 5 4 3 3 3" xfId="28994"/>
    <cellStyle name="Обычный 6 5 4 3 3 3 2" xfId="58849"/>
    <cellStyle name="Обычный 6 5 4 3 3 4" xfId="38949"/>
    <cellStyle name="Обычный 6 5 4 3 4" xfId="12408"/>
    <cellStyle name="Обычный 6 5 4 3 4 2" xfId="42263"/>
    <cellStyle name="Обычный 6 5 4 3 5" xfId="22358"/>
    <cellStyle name="Обычный 6 5 4 3 5 2" xfId="52213"/>
    <cellStyle name="Обычный 6 5 4 3 6" xfId="32313"/>
    <cellStyle name="Обычный 6 5 4 4" xfId="3963"/>
    <cellStyle name="Обычный 6 5 4 4 2" xfId="13915"/>
    <cellStyle name="Обычный 6 5 4 4 2 2" xfId="43770"/>
    <cellStyle name="Обычный 6 5 4 4 3" xfId="23865"/>
    <cellStyle name="Обычный 6 5 4 4 3 2" xfId="53720"/>
    <cellStyle name="Обычный 6 5 4 4 4" xfId="33820"/>
    <cellStyle name="Обычный 6 5 4 5" xfId="9091"/>
    <cellStyle name="Обычный 6 5 4 5 2" xfId="19041"/>
    <cellStyle name="Обычный 6 5 4 5 2 2" xfId="48896"/>
    <cellStyle name="Обычный 6 5 4 5 3" xfId="28991"/>
    <cellStyle name="Обычный 6 5 4 5 3 2" xfId="58846"/>
    <cellStyle name="Обычный 6 5 4 5 4" xfId="38946"/>
    <cellStyle name="Обычный 6 5 4 6" xfId="12405"/>
    <cellStyle name="Обычный 6 5 4 6 2" xfId="42260"/>
    <cellStyle name="Обычный 6 5 4 7" xfId="22355"/>
    <cellStyle name="Обычный 6 5 4 7 2" xfId="52210"/>
    <cellStyle name="Обычный 6 5 4 8" xfId="32310"/>
    <cellStyle name="Обычный 6 5 5" xfId="2453"/>
    <cellStyle name="Обычный 6 5 5 2" xfId="2454"/>
    <cellStyle name="Обычный 6 5 5 2 2" xfId="2455"/>
    <cellStyle name="Обычный 6 5 5 2 2 2" xfId="6231"/>
    <cellStyle name="Обычный 6 5 5 2 2 2 2" xfId="16183"/>
    <cellStyle name="Обычный 6 5 5 2 2 2 2 2" xfId="46038"/>
    <cellStyle name="Обычный 6 5 5 2 2 2 3" xfId="26133"/>
    <cellStyle name="Обычный 6 5 5 2 2 2 3 2" xfId="55988"/>
    <cellStyle name="Обычный 6 5 5 2 2 2 4" xfId="36088"/>
    <cellStyle name="Обычный 6 5 5 2 2 3" xfId="9097"/>
    <cellStyle name="Обычный 6 5 5 2 2 3 2" xfId="19047"/>
    <cellStyle name="Обычный 6 5 5 2 2 3 2 2" xfId="48902"/>
    <cellStyle name="Обычный 6 5 5 2 2 3 3" xfId="28997"/>
    <cellStyle name="Обычный 6 5 5 2 2 3 3 2" xfId="58852"/>
    <cellStyle name="Обычный 6 5 5 2 2 3 4" xfId="38952"/>
    <cellStyle name="Обычный 6 5 5 2 2 4" xfId="12411"/>
    <cellStyle name="Обычный 6 5 5 2 2 4 2" xfId="42266"/>
    <cellStyle name="Обычный 6 5 5 2 2 5" xfId="22361"/>
    <cellStyle name="Обычный 6 5 5 2 2 5 2" xfId="52216"/>
    <cellStyle name="Обычный 6 5 5 2 2 6" xfId="32316"/>
    <cellStyle name="Обычный 6 5 5 2 3" xfId="4945"/>
    <cellStyle name="Обычный 6 5 5 2 3 2" xfId="14897"/>
    <cellStyle name="Обычный 6 5 5 2 3 2 2" xfId="44752"/>
    <cellStyle name="Обычный 6 5 5 2 3 3" xfId="24847"/>
    <cellStyle name="Обычный 6 5 5 2 3 3 2" xfId="54702"/>
    <cellStyle name="Обычный 6 5 5 2 3 4" xfId="34802"/>
    <cellStyle name="Обычный 6 5 5 2 4" xfId="9096"/>
    <cellStyle name="Обычный 6 5 5 2 4 2" xfId="19046"/>
    <cellStyle name="Обычный 6 5 5 2 4 2 2" xfId="48901"/>
    <cellStyle name="Обычный 6 5 5 2 4 3" xfId="28996"/>
    <cellStyle name="Обычный 6 5 5 2 4 3 2" xfId="58851"/>
    <cellStyle name="Обычный 6 5 5 2 4 4" xfId="38951"/>
    <cellStyle name="Обычный 6 5 5 2 5" xfId="12410"/>
    <cellStyle name="Обычный 6 5 5 2 5 2" xfId="42265"/>
    <cellStyle name="Обычный 6 5 5 2 6" xfId="22360"/>
    <cellStyle name="Обычный 6 5 5 2 6 2" xfId="52215"/>
    <cellStyle name="Обычный 6 5 5 2 7" xfId="32315"/>
    <cellStyle name="Обычный 6 5 5 3" xfId="2456"/>
    <cellStyle name="Обычный 6 5 5 3 2" xfId="6232"/>
    <cellStyle name="Обычный 6 5 5 3 2 2" xfId="16184"/>
    <cellStyle name="Обычный 6 5 5 3 2 2 2" xfId="46039"/>
    <cellStyle name="Обычный 6 5 5 3 2 3" xfId="26134"/>
    <cellStyle name="Обычный 6 5 5 3 2 3 2" xfId="55989"/>
    <cellStyle name="Обычный 6 5 5 3 2 4" xfId="36089"/>
    <cellStyle name="Обычный 6 5 5 3 3" xfId="9098"/>
    <cellStyle name="Обычный 6 5 5 3 3 2" xfId="19048"/>
    <cellStyle name="Обычный 6 5 5 3 3 2 2" xfId="48903"/>
    <cellStyle name="Обычный 6 5 5 3 3 3" xfId="28998"/>
    <cellStyle name="Обычный 6 5 5 3 3 3 2" xfId="58853"/>
    <cellStyle name="Обычный 6 5 5 3 3 4" xfId="38953"/>
    <cellStyle name="Обычный 6 5 5 3 4" xfId="12412"/>
    <cellStyle name="Обычный 6 5 5 3 4 2" xfId="42267"/>
    <cellStyle name="Обычный 6 5 5 3 5" xfId="22362"/>
    <cellStyle name="Обычный 6 5 5 3 5 2" xfId="52217"/>
    <cellStyle name="Обычный 6 5 5 3 6" xfId="32317"/>
    <cellStyle name="Обычный 6 5 5 4" xfId="4122"/>
    <cellStyle name="Обычный 6 5 5 4 2" xfId="14074"/>
    <cellStyle name="Обычный 6 5 5 4 2 2" xfId="43929"/>
    <cellStyle name="Обычный 6 5 5 4 3" xfId="24024"/>
    <cellStyle name="Обычный 6 5 5 4 3 2" xfId="53879"/>
    <cellStyle name="Обычный 6 5 5 4 4" xfId="33979"/>
    <cellStyle name="Обычный 6 5 5 5" xfId="9095"/>
    <cellStyle name="Обычный 6 5 5 5 2" xfId="19045"/>
    <cellStyle name="Обычный 6 5 5 5 2 2" xfId="48900"/>
    <cellStyle name="Обычный 6 5 5 5 3" xfId="28995"/>
    <cellStyle name="Обычный 6 5 5 5 3 2" xfId="58850"/>
    <cellStyle name="Обычный 6 5 5 5 4" xfId="38950"/>
    <cellStyle name="Обычный 6 5 5 6" xfId="12409"/>
    <cellStyle name="Обычный 6 5 5 6 2" xfId="42264"/>
    <cellStyle name="Обычный 6 5 5 7" xfId="22359"/>
    <cellStyle name="Обычный 6 5 5 7 2" xfId="52214"/>
    <cellStyle name="Обычный 6 5 5 8" xfId="32314"/>
    <cellStyle name="Обычный 6 5 6" xfId="2457"/>
    <cellStyle name="Обычный 6 5 6 2" xfId="2458"/>
    <cellStyle name="Обычный 6 5 6 2 2" xfId="2459"/>
    <cellStyle name="Обычный 6 5 6 2 2 2" xfId="6233"/>
    <cellStyle name="Обычный 6 5 6 2 2 2 2" xfId="16185"/>
    <cellStyle name="Обычный 6 5 6 2 2 2 2 2" xfId="46040"/>
    <cellStyle name="Обычный 6 5 6 2 2 2 3" xfId="26135"/>
    <cellStyle name="Обычный 6 5 6 2 2 2 3 2" xfId="55990"/>
    <cellStyle name="Обычный 6 5 6 2 2 2 4" xfId="36090"/>
    <cellStyle name="Обычный 6 5 6 2 2 3" xfId="9101"/>
    <cellStyle name="Обычный 6 5 6 2 2 3 2" xfId="19051"/>
    <cellStyle name="Обычный 6 5 6 2 2 3 2 2" xfId="48906"/>
    <cellStyle name="Обычный 6 5 6 2 2 3 3" xfId="29001"/>
    <cellStyle name="Обычный 6 5 6 2 2 3 3 2" xfId="58856"/>
    <cellStyle name="Обычный 6 5 6 2 2 3 4" xfId="38956"/>
    <cellStyle name="Обычный 6 5 6 2 2 4" xfId="12415"/>
    <cellStyle name="Обычный 6 5 6 2 2 4 2" xfId="42270"/>
    <cellStyle name="Обычный 6 5 6 2 2 5" xfId="22365"/>
    <cellStyle name="Обычный 6 5 6 2 2 5 2" xfId="52220"/>
    <cellStyle name="Обычный 6 5 6 2 2 6" xfId="32320"/>
    <cellStyle name="Обычный 6 5 6 2 3" xfId="5032"/>
    <cellStyle name="Обычный 6 5 6 2 3 2" xfId="14984"/>
    <cellStyle name="Обычный 6 5 6 2 3 2 2" xfId="44839"/>
    <cellStyle name="Обычный 6 5 6 2 3 3" xfId="24934"/>
    <cellStyle name="Обычный 6 5 6 2 3 3 2" xfId="54789"/>
    <cellStyle name="Обычный 6 5 6 2 3 4" xfId="34889"/>
    <cellStyle name="Обычный 6 5 6 2 4" xfId="9100"/>
    <cellStyle name="Обычный 6 5 6 2 4 2" xfId="19050"/>
    <cellStyle name="Обычный 6 5 6 2 4 2 2" xfId="48905"/>
    <cellStyle name="Обычный 6 5 6 2 4 3" xfId="29000"/>
    <cellStyle name="Обычный 6 5 6 2 4 3 2" xfId="58855"/>
    <cellStyle name="Обычный 6 5 6 2 4 4" xfId="38955"/>
    <cellStyle name="Обычный 6 5 6 2 5" xfId="12414"/>
    <cellStyle name="Обычный 6 5 6 2 5 2" xfId="42269"/>
    <cellStyle name="Обычный 6 5 6 2 6" xfId="22364"/>
    <cellStyle name="Обычный 6 5 6 2 6 2" xfId="52219"/>
    <cellStyle name="Обычный 6 5 6 2 7" xfId="32319"/>
    <cellStyle name="Обычный 6 5 6 3" xfId="2460"/>
    <cellStyle name="Обычный 6 5 6 3 2" xfId="6234"/>
    <cellStyle name="Обычный 6 5 6 3 2 2" xfId="16186"/>
    <cellStyle name="Обычный 6 5 6 3 2 2 2" xfId="46041"/>
    <cellStyle name="Обычный 6 5 6 3 2 3" xfId="26136"/>
    <cellStyle name="Обычный 6 5 6 3 2 3 2" xfId="55991"/>
    <cellStyle name="Обычный 6 5 6 3 2 4" xfId="36091"/>
    <cellStyle name="Обычный 6 5 6 3 3" xfId="9102"/>
    <cellStyle name="Обычный 6 5 6 3 3 2" xfId="19052"/>
    <cellStyle name="Обычный 6 5 6 3 3 2 2" xfId="48907"/>
    <cellStyle name="Обычный 6 5 6 3 3 3" xfId="29002"/>
    <cellStyle name="Обычный 6 5 6 3 3 3 2" xfId="58857"/>
    <cellStyle name="Обычный 6 5 6 3 3 4" xfId="38957"/>
    <cellStyle name="Обычный 6 5 6 3 4" xfId="12416"/>
    <cellStyle name="Обычный 6 5 6 3 4 2" xfId="42271"/>
    <cellStyle name="Обычный 6 5 6 3 5" xfId="22366"/>
    <cellStyle name="Обычный 6 5 6 3 5 2" xfId="52221"/>
    <cellStyle name="Обычный 6 5 6 3 6" xfId="32321"/>
    <cellStyle name="Обычный 6 5 6 4" xfId="4209"/>
    <cellStyle name="Обычный 6 5 6 4 2" xfId="14161"/>
    <cellStyle name="Обычный 6 5 6 4 2 2" xfId="44016"/>
    <cellStyle name="Обычный 6 5 6 4 3" xfId="24111"/>
    <cellStyle name="Обычный 6 5 6 4 3 2" xfId="53966"/>
    <cellStyle name="Обычный 6 5 6 4 4" xfId="34066"/>
    <cellStyle name="Обычный 6 5 6 5" xfId="9099"/>
    <cellStyle name="Обычный 6 5 6 5 2" xfId="19049"/>
    <cellStyle name="Обычный 6 5 6 5 2 2" xfId="48904"/>
    <cellStyle name="Обычный 6 5 6 5 3" xfId="28999"/>
    <cellStyle name="Обычный 6 5 6 5 3 2" xfId="58854"/>
    <cellStyle name="Обычный 6 5 6 5 4" xfId="38954"/>
    <cellStyle name="Обычный 6 5 6 6" xfId="12413"/>
    <cellStyle name="Обычный 6 5 6 6 2" xfId="42268"/>
    <cellStyle name="Обычный 6 5 6 7" xfId="22363"/>
    <cellStyle name="Обычный 6 5 6 7 2" xfId="52218"/>
    <cellStyle name="Обычный 6 5 6 8" xfId="32318"/>
    <cellStyle name="Обычный 6 5 7" xfId="2461"/>
    <cellStyle name="Обычный 6 5 7 2" xfId="2462"/>
    <cellStyle name="Обычный 6 5 7 2 2" xfId="6235"/>
    <cellStyle name="Обычный 6 5 7 2 2 2" xfId="16187"/>
    <cellStyle name="Обычный 6 5 7 2 2 2 2" xfId="46042"/>
    <cellStyle name="Обычный 6 5 7 2 2 3" xfId="26137"/>
    <cellStyle name="Обычный 6 5 7 2 2 3 2" xfId="55992"/>
    <cellStyle name="Обычный 6 5 7 2 2 4" xfId="36092"/>
    <cellStyle name="Обычный 6 5 7 2 3" xfId="9104"/>
    <cellStyle name="Обычный 6 5 7 2 3 2" xfId="19054"/>
    <cellStyle name="Обычный 6 5 7 2 3 2 2" xfId="48909"/>
    <cellStyle name="Обычный 6 5 7 2 3 3" xfId="29004"/>
    <cellStyle name="Обычный 6 5 7 2 3 3 2" xfId="58859"/>
    <cellStyle name="Обычный 6 5 7 2 3 4" xfId="38959"/>
    <cellStyle name="Обычный 6 5 7 2 4" xfId="12418"/>
    <cellStyle name="Обычный 6 5 7 2 4 2" xfId="42273"/>
    <cellStyle name="Обычный 6 5 7 2 5" xfId="22368"/>
    <cellStyle name="Обычный 6 5 7 2 5 2" xfId="52223"/>
    <cellStyle name="Обычный 6 5 7 2 6" xfId="32323"/>
    <cellStyle name="Обычный 6 5 7 3" xfId="4314"/>
    <cellStyle name="Обычный 6 5 7 3 2" xfId="14266"/>
    <cellStyle name="Обычный 6 5 7 3 2 2" xfId="44121"/>
    <cellStyle name="Обычный 6 5 7 3 3" xfId="24216"/>
    <cellStyle name="Обычный 6 5 7 3 3 2" xfId="54071"/>
    <cellStyle name="Обычный 6 5 7 3 4" xfId="34171"/>
    <cellStyle name="Обычный 6 5 7 4" xfId="9103"/>
    <cellStyle name="Обычный 6 5 7 4 2" xfId="19053"/>
    <cellStyle name="Обычный 6 5 7 4 2 2" xfId="48908"/>
    <cellStyle name="Обычный 6 5 7 4 3" xfId="29003"/>
    <cellStyle name="Обычный 6 5 7 4 3 2" xfId="58858"/>
    <cellStyle name="Обычный 6 5 7 4 4" xfId="38958"/>
    <cellStyle name="Обычный 6 5 7 5" xfId="12417"/>
    <cellStyle name="Обычный 6 5 7 5 2" xfId="42272"/>
    <cellStyle name="Обычный 6 5 7 6" xfId="22367"/>
    <cellStyle name="Обычный 6 5 7 6 2" xfId="52222"/>
    <cellStyle name="Обычный 6 5 7 7" xfId="32322"/>
    <cellStyle name="Обычный 6 5 8" xfId="2463"/>
    <cellStyle name="Обычный 6 5 8 2" xfId="6236"/>
    <cellStyle name="Обычный 6 5 8 2 2" xfId="16188"/>
    <cellStyle name="Обычный 6 5 8 2 2 2" xfId="46043"/>
    <cellStyle name="Обычный 6 5 8 2 3" xfId="26138"/>
    <cellStyle name="Обычный 6 5 8 2 3 2" xfId="55993"/>
    <cellStyle name="Обычный 6 5 8 2 4" xfId="36093"/>
    <cellStyle name="Обычный 6 5 8 3" xfId="9105"/>
    <cellStyle name="Обычный 6 5 8 3 2" xfId="19055"/>
    <cellStyle name="Обычный 6 5 8 3 2 2" xfId="48910"/>
    <cellStyle name="Обычный 6 5 8 3 3" xfId="29005"/>
    <cellStyle name="Обычный 6 5 8 3 3 2" xfId="58860"/>
    <cellStyle name="Обычный 6 5 8 3 4" xfId="38960"/>
    <cellStyle name="Обычный 6 5 8 4" xfId="12419"/>
    <cellStyle name="Обычный 6 5 8 4 2" xfId="42274"/>
    <cellStyle name="Обычный 6 5 8 5" xfId="22369"/>
    <cellStyle name="Обычный 6 5 8 5 2" xfId="52224"/>
    <cellStyle name="Обычный 6 5 8 6" xfId="32324"/>
    <cellStyle name="Обычный 6 5 9" xfId="3491"/>
    <cellStyle name="Обычный 6 5 9 2" xfId="13443"/>
    <cellStyle name="Обычный 6 5 9 2 2" xfId="43298"/>
    <cellStyle name="Обычный 6 5 9 3" xfId="23393"/>
    <cellStyle name="Обычный 6 5 9 3 2" xfId="53248"/>
    <cellStyle name="Обычный 6 5 9 4" xfId="33348"/>
    <cellStyle name="Обычный 6 6" xfId="2464"/>
    <cellStyle name="Обычный 6 6 2" xfId="2465"/>
    <cellStyle name="Обычный 6 6 2 2" xfId="2466"/>
    <cellStyle name="Обычный 6 6 2 2 2" xfId="2467"/>
    <cellStyle name="Обычный 6 6 2 2 2 2" xfId="6237"/>
    <cellStyle name="Обычный 6 6 2 2 2 2 2" xfId="16189"/>
    <cellStyle name="Обычный 6 6 2 2 2 2 2 2" xfId="46044"/>
    <cellStyle name="Обычный 6 6 2 2 2 2 3" xfId="26139"/>
    <cellStyle name="Обычный 6 6 2 2 2 2 3 2" xfId="55994"/>
    <cellStyle name="Обычный 6 6 2 2 2 2 4" xfId="36094"/>
    <cellStyle name="Обычный 6 6 2 2 2 3" xfId="9109"/>
    <cellStyle name="Обычный 6 6 2 2 2 3 2" xfId="19059"/>
    <cellStyle name="Обычный 6 6 2 2 2 3 2 2" xfId="48914"/>
    <cellStyle name="Обычный 6 6 2 2 2 3 3" xfId="29009"/>
    <cellStyle name="Обычный 6 6 2 2 2 3 3 2" xfId="58864"/>
    <cellStyle name="Обычный 6 6 2 2 2 3 4" xfId="38964"/>
    <cellStyle name="Обычный 6 6 2 2 2 4" xfId="12423"/>
    <cellStyle name="Обычный 6 6 2 2 2 4 2" xfId="42278"/>
    <cellStyle name="Обычный 6 6 2 2 2 5" xfId="22373"/>
    <cellStyle name="Обычный 6 6 2 2 2 5 2" xfId="52228"/>
    <cellStyle name="Обычный 6 6 2 2 2 6" xfId="32328"/>
    <cellStyle name="Обычный 6 6 2 2 3" xfId="4789"/>
    <cellStyle name="Обычный 6 6 2 2 3 2" xfId="14741"/>
    <cellStyle name="Обычный 6 6 2 2 3 2 2" xfId="44596"/>
    <cellStyle name="Обычный 6 6 2 2 3 3" xfId="24691"/>
    <cellStyle name="Обычный 6 6 2 2 3 3 2" xfId="54546"/>
    <cellStyle name="Обычный 6 6 2 2 3 4" xfId="34646"/>
    <cellStyle name="Обычный 6 6 2 2 4" xfId="9108"/>
    <cellStyle name="Обычный 6 6 2 2 4 2" xfId="19058"/>
    <cellStyle name="Обычный 6 6 2 2 4 2 2" xfId="48913"/>
    <cellStyle name="Обычный 6 6 2 2 4 3" xfId="29008"/>
    <cellStyle name="Обычный 6 6 2 2 4 3 2" xfId="58863"/>
    <cellStyle name="Обычный 6 6 2 2 4 4" xfId="38963"/>
    <cellStyle name="Обычный 6 6 2 2 5" xfId="12422"/>
    <cellStyle name="Обычный 6 6 2 2 5 2" xfId="42277"/>
    <cellStyle name="Обычный 6 6 2 2 6" xfId="22372"/>
    <cellStyle name="Обычный 6 6 2 2 6 2" xfId="52227"/>
    <cellStyle name="Обычный 6 6 2 2 7" xfId="32327"/>
    <cellStyle name="Обычный 6 6 2 3" xfId="2468"/>
    <cellStyle name="Обычный 6 6 2 3 2" xfId="6238"/>
    <cellStyle name="Обычный 6 6 2 3 2 2" xfId="16190"/>
    <cellStyle name="Обычный 6 6 2 3 2 2 2" xfId="46045"/>
    <cellStyle name="Обычный 6 6 2 3 2 3" xfId="26140"/>
    <cellStyle name="Обычный 6 6 2 3 2 3 2" xfId="55995"/>
    <cellStyle name="Обычный 6 6 2 3 2 4" xfId="36095"/>
    <cellStyle name="Обычный 6 6 2 3 3" xfId="9110"/>
    <cellStyle name="Обычный 6 6 2 3 3 2" xfId="19060"/>
    <cellStyle name="Обычный 6 6 2 3 3 2 2" xfId="48915"/>
    <cellStyle name="Обычный 6 6 2 3 3 3" xfId="29010"/>
    <cellStyle name="Обычный 6 6 2 3 3 3 2" xfId="58865"/>
    <cellStyle name="Обычный 6 6 2 3 3 4" xfId="38965"/>
    <cellStyle name="Обычный 6 6 2 3 4" xfId="12424"/>
    <cellStyle name="Обычный 6 6 2 3 4 2" xfId="42279"/>
    <cellStyle name="Обычный 6 6 2 3 5" xfId="22374"/>
    <cellStyle name="Обычный 6 6 2 3 5 2" xfId="52229"/>
    <cellStyle name="Обычный 6 6 2 3 6" xfId="32329"/>
    <cellStyle name="Обычный 6 6 2 4" xfId="3966"/>
    <cellStyle name="Обычный 6 6 2 4 2" xfId="13918"/>
    <cellStyle name="Обычный 6 6 2 4 2 2" xfId="43773"/>
    <cellStyle name="Обычный 6 6 2 4 3" xfId="23868"/>
    <cellStyle name="Обычный 6 6 2 4 3 2" xfId="53723"/>
    <cellStyle name="Обычный 6 6 2 4 4" xfId="33823"/>
    <cellStyle name="Обычный 6 6 2 5" xfId="9107"/>
    <cellStyle name="Обычный 6 6 2 5 2" xfId="19057"/>
    <cellStyle name="Обычный 6 6 2 5 2 2" xfId="48912"/>
    <cellStyle name="Обычный 6 6 2 5 3" xfId="29007"/>
    <cellStyle name="Обычный 6 6 2 5 3 2" xfId="58862"/>
    <cellStyle name="Обычный 6 6 2 5 4" xfId="38962"/>
    <cellStyle name="Обычный 6 6 2 6" xfId="12421"/>
    <cellStyle name="Обычный 6 6 2 6 2" xfId="42276"/>
    <cellStyle name="Обычный 6 6 2 7" xfId="22371"/>
    <cellStyle name="Обычный 6 6 2 7 2" xfId="52226"/>
    <cellStyle name="Обычный 6 6 2 8" xfId="32326"/>
    <cellStyle name="Обычный 6 6 3" xfId="2469"/>
    <cellStyle name="Обычный 6 6 3 2" xfId="2470"/>
    <cellStyle name="Обычный 6 6 3 2 2" xfId="6239"/>
    <cellStyle name="Обычный 6 6 3 2 2 2" xfId="16191"/>
    <cellStyle name="Обычный 6 6 3 2 2 2 2" xfId="46046"/>
    <cellStyle name="Обычный 6 6 3 2 2 3" xfId="26141"/>
    <cellStyle name="Обычный 6 6 3 2 2 3 2" xfId="55996"/>
    <cellStyle name="Обычный 6 6 3 2 2 4" xfId="36096"/>
    <cellStyle name="Обычный 6 6 3 2 3" xfId="9112"/>
    <cellStyle name="Обычный 6 6 3 2 3 2" xfId="19062"/>
    <cellStyle name="Обычный 6 6 3 2 3 2 2" xfId="48917"/>
    <cellStyle name="Обычный 6 6 3 2 3 3" xfId="29012"/>
    <cellStyle name="Обычный 6 6 3 2 3 3 2" xfId="58867"/>
    <cellStyle name="Обычный 6 6 3 2 3 4" xfId="38967"/>
    <cellStyle name="Обычный 6 6 3 2 4" xfId="12426"/>
    <cellStyle name="Обычный 6 6 3 2 4 2" xfId="42281"/>
    <cellStyle name="Обычный 6 6 3 2 5" xfId="22376"/>
    <cellStyle name="Обычный 6 6 3 2 5 2" xfId="52231"/>
    <cellStyle name="Обычный 6 6 3 2 6" xfId="32331"/>
    <cellStyle name="Обычный 6 6 3 3" xfId="4335"/>
    <cellStyle name="Обычный 6 6 3 3 2" xfId="14287"/>
    <cellStyle name="Обычный 6 6 3 3 2 2" xfId="44142"/>
    <cellStyle name="Обычный 6 6 3 3 3" xfId="24237"/>
    <cellStyle name="Обычный 6 6 3 3 3 2" xfId="54092"/>
    <cellStyle name="Обычный 6 6 3 3 4" xfId="34192"/>
    <cellStyle name="Обычный 6 6 3 4" xfId="9111"/>
    <cellStyle name="Обычный 6 6 3 4 2" xfId="19061"/>
    <cellStyle name="Обычный 6 6 3 4 2 2" xfId="48916"/>
    <cellStyle name="Обычный 6 6 3 4 3" xfId="29011"/>
    <cellStyle name="Обычный 6 6 3 4 3 2" xfId="58866"/>
    <cellStyle name="Обычный 6 6 3 4 4" xfId="38966"/>
    <cellStyle name="Обычный 6 6 3 5" xfId="12425"/>
    <cellStyle name="Обычный 6 6 3 5 2" xfId="42280"/>
    <cellStyle name="Обычный 6 6 3 6" xfId="22375"/>
    <cellStyle name="Обычный 6 6 3 6 2" xfId="52230"/>
    <cellStyle name="Обычный 6 6 3 7" xfId="32330"/>
    <cellStyle name="Обычный 6 6 4" xfId="2471"/>
    <cellStyle name="Обычный 6 6 4 2" xfId="6240"/>
    <cellStyle name="Обычный 6 6 4 2 2" xfId="16192"/>
    <cellStyle name="Обычный 6 6 4 2 2 2" xfId="46047"/>
    <cellStyle name="Обычный 6 6 4 2 3" xfId="26142"/>
    <cellStyle name="Обычный 6 6 4 2 3 2" xfId="55997"/>
    <cellStyle name="Обычный 6 6 4 2 4" xfId="36097"/>
    <cellStyle name="Обычный 6 6 4 3" xfId="9113"/>
    <cellStyle name="Обычный 6 6 4 3 2" xfId="19063"/>
    <cellStyle name="Обычный 6 6 4 3 2 2" xfId="48918"/>
    <cellStyle name="Обычный 6 6 4 3 3" xfId="29013"/>
    <cellStyle name="Обычный 6 6 4 3 3 2" xfId="58868"/>
    <cellStyle name="Обычный 6 6 4 3 4" xfId="38968"/>
    <cellStyle name="Обычный 6 6 4 4" xfId="12427"/>
    <cellStyle name="Обычный 6 6 4 4 2" xfId="42282"/>
    <cellStyle name="Обычный 6 6 4 5" xfId="22377"/>
    <cellStyle name="Обычный 6 6 4 5 2" xfId="52232"/>
    <cellStyle name="Обычный 6 6 4 6" xfId="32332"/>
    <cellStyle name="Обычный 6 6 5" xfId="3512"/>
    <cellStyle name="Обычный 6 6 5 2" xfId="13464"/>
    <cellStyle name="Обычный 6 6 5 2 2" xfId="43319"/>
    <cellStyle name="Обычный 6 6 5 3" xfId="23414"/>
    <cellStyle name="Обычный 6 6 5 3 2" xfId="53269"/>
    <cellStyle name="Обычный 6 6 5 4" xfId="33369"/>
    <cellStyle name="Обычный 6 6 6" xfId="9106"/>
    <cellStyle name="Обычный 6 6 6 2" xfId="19056"/>
    <cellStyle name="Обычный 6 6 6 2 2" xfId="48911"/>
    <cellStyle name="Обычный 6 6 6 3" xfId="29006"/>
    <cellStyle name="Обычный 6 6 6 3 2" xfId="58861"/>
    <cellStyle name="Обычный 6 6 6 4" xfId="38961"/>
    <cellStyle name="Обычный 6 6 7" xfId="12420"/>
    <cellStyle name="Обычный 6 6 7 2" xfId="42275"/>
    <cellStyle name="Обычный 6 6 8" xfId="22370"/>
    <cellStyle name="Обычный 6 6 8 2" xfId="52225"/>
    <cellStyle name="Обычный 6 6 9" xfId="32325"/>
    <cellStyle name="Обычный 6 7" xfId="2472"/>
    <cellStyle name="Обычный 6 7 2" xfId="2473"/>
    <cellStyle name="Обычный 6 7 2 2" xfId="2474"/>
    <cellStyle name="Обычный 6 7 2 2 2" xfId="2475"/>
    <cellStyle name="Обычный 6 7 2 2 2 2" xfId="6241"/>
    <cellStyle name="Обычный 6 7 2 2 2 2 2" xfId="16193"/>
    <cellStyle name="Обычный 6 7 2 2 2 2 2 2" xfId="46048"/>
    <cellStyle name="Обычный 6 7 2 2 2 2 3" xfId="26143"/>
    <cellStyle name="Обычный 6 7 2 2 2 2 3 2" xfId="55998"/>
    <cellStyle name="Обычный 6 7 2 2 2 2 4" xfId="36098"/>
    <cellStyle name="Обычный 6 7 2 2 2 3" xfId="9117"/>
    <cellStyle name="Обычный 6 7 2 2 2 3 2" xfId="19067"/>
    <cellStyle name="Обычный 6 7 2 2 2 3 2 2" xfId="48922"/>
    <cellStyle name="Обычный 6 7 2 2 2 3 3" xfId="29017"/>
    <cellStyle name="Обычный 6 7 2 2 2 3 3 2" xfId="58872"/>
    <cellStyle name="Обычный 6 7 2 2 2 3 4" xfId="38972"/>
    <cellStyle name="Обычный 6 7 2 2 2 4" xfId="12431"/>
    <cellStyle name="Обычный 6 7 2 2 2 4 2" xfId="42286"/>
    <cellStyle name="Обычный 6 7 2 2 2 5" xfId="22381"/>
    <cellStyle name="Обычный 6 7 2 2 2 5 2" xfId="52236"/>
    <cellStyle name="Обычный 6 7 2 2 2 6" xfId="32336"/>
    <cellStyle name="Обычный 6 7 2 2 3" xfId="4790"/>
    <cellStyle name="Обычный 6 7 2 2 3 2" xfId="14742"/>
    <cellStyle name="Обычный 6 7 2 2 3 2 2" xfId="44597"/>
    <cellStyle name="Обычный 6 7 2 2 3 3" xfId="24692"/>
    <cellStyle name="Обычный 6 7 2 2 3 3 2" xfId="54547"/>
    <cellStyle name="Обычный 6 7 2 2 3 4" xfId="34647"/>
    <cellStyle name="Обычный 6 7 2 2 4" xfId="9116"/>
    <cellStyle name="Обычный 6 7 2 2 4 2" xfId="19066"/>
    <cellStyle name="Обычный 6 7 2 2 4 2 2" xfId="48921"/>
    <cellStyle name="Обычный 6 7 2 2 4 3" xfId="29016"/>
    <cellStyle name="Обычный 6 7 2 2 4 3 2" xfId="58871"/>
    <cellStyle name="Обычный 6 7 2 2 4 4" xfId="38971"/>
    <cellStyle name="Обычный 6 7 2 2 5" xfId="12430"/>
    <cellStyle name="Обычный 6 7 2 2 5 2" xfId="42285"/>
    <cellStyle name="Обычный 6 7 2 2 6" xfId="22380"/>
    <cellStyle name="Обычный 6 7 2 2 6 2" xfId="52235"/>
    <cellStyle name="Обычный 6 7 2 2 7" xfId="32335"/>
    <cellStyle name="Обычный 6 7 2 3" xfId="2476"/>
    <cellStyle name="Обычный 6 7 2 3 2" xfId="6242"/>
    <cellStyle name="Обычный 6 7 2 3 2 2" xfId="16194"/>
    <cellStyle name="Обычный 6 7 2 3 2 2 2" xfId="46049"/>
    <cellStyle name="Обычный 6 7 2 3 2 3" xfId="26144"/>
    <cellStyle name="Обычный 6 7 2 3 2 3 2" xfId="55999"/>
    <cellStyle name="Обычный 6 7 2 3 2 4" xfId="36099"/>
    <cellStyle name="Обычный 6 7 2 3 3" xfId="9118"/>
    <cellStyle name="Обычный 6 7 2 3 3 2" xfId="19068"/>
    <cellStyle name="Обычный 6 7 2 3 3 2 2" xfId="48923"/>
    <cellStyle name="Обычный 6 7 2 3 3 3" xfId="29018"/>
    <cellStyle name="Обычный 6 7 2 3 3 3 2" xfId="58873"/>
    <cellStyle name="Обычный 6 7 2 3 3 4" xfId="38973"/>
    <cellStyle name="Обычный 6 7 2 3 4" xfId="12432"/>
    <cellStyle name="Обычный 6 7 2 3 4 2" xfId="42287"/>
    <cellStyle name="Обычный 6 7 2 3 5" xfId="22382"/>
    <cellStyle name="Обычный 6 7 2 3 5 2" xfId="52237"/>
    <cellStyle name="Обычный 6 7 2 3 6" xfId="32337"/>
    <cellStyle name="Обычный 6 7 2 4" xfId="3967"/>
    <cellStyle name="Обычный 6 7 2 4 2" xfId="13919"/>
    <cellStyle name="Обычный 6 7 2 4 2 2" xfId="43774"/>
    <cellStyle name="Обычный 6 7 2 4 3" xfId="23869"/>
    <cellStyle name="Обычный 6 7 2 4 3 2" xfId="53724"/>
    <cellStyle name="Обычный 6 7 2 4 4" xfId="33824"/>
    <cellStyle name="Обычный 6 7 2 5" xfId="9115"/>
    <cellStyle name="Обычный 6 7 2 5 2" xfId="19065"/>
    <cellStyle name="Обычный 6 7 2 5 2 2" xfId="48920"/>
    <cellStyle name="Обычный 6 7 2 5 3" xfId="29015"/>
    <cellStyle name="Обычный 6 7 2 5 3 2" xfId="58870"/>
    <cellStyle name="Обычный 6 7 2 5 4" xfId="38970"/>
    <cellStyle name="Обычный 6 7 2 6" xfId="12429"/>
    <cellStyle name="Обычный 6 7 2 6 2" xfId="42284"/>
    <cellStyle name="Обычный 6 7 2 7" xfId="22379"/>
    <cellStyle name="Обычный 6 7 2 7 2" xfId="52234"/>
    <cellStyle name="Обычный 6 7 2 8" xfId="32334"/>
    <cellStyle name="Обычный 6 7 3" xfId="2477"/>
    <cellStyle name="Обычный 6 7 3 2" xfId="2478"/>
    <cellStyle name="Обычный 6 7 3 2 2" xfId="6243"/>
    <cellStyle name="Обычный 6 7 3 2 2 2" xfId="16195"/>
    <cellStyle name="Обычный 6 7 3 2 2 2 2" xfId="46050"/>
    <cellStyle name="Обычный 6 7 3 2 2 3" xfId="26145"/>
    <cellStyle name="Обычный 6 7 3 2 2 3 2" xfId="56000"/>
    <cellStyle name="Обычный 6 7 3 2 2 4" xfId="36100"/>
    <cellStyle name="Обычный 6 7 3 2 3" xfId="9120"/>
    <cellStyle name="Обычный 6 7 3 2 3 2" xfId="19070"/>
    <cellStyle name="Обычный 6 7 3 2 3 2 2" xfId="48925"/>
    <cellStyle name="Обычный 6 7 3 2 3 3" xfId="29020"/>
    <cellStyle name="Обычный 6 7 3 2 3 3 2" xfId="58875"/>
    <cellStyle name="Обычный 6 7 3 2 3 4" xfId="38975"/>
    <cellStyle name="Обычный 6 7 3 2 4" xfId="12434"/>
    <cellStyle name="Обычный 6 7 3 2 4 2" xfId="42289"/>
    <cellStyle name="Обычный 6 7 3 2 5" xfId="22384"/>
    <cellStyle name="Обычный 6 7 3 2 5 2" xfId="52239"/>
    <cellStyle name="Обычный 6 7 3 2 6" xfId="32339"/>
    <cellStyle name="Обычный 6 7 3 3" xfId="4346"/>
    <cellStyle name="Обычный 6 7 3 3 2" xfId="14298"/>
    <cellStyle name="Обычный 6 7 3 3 2 2" xfId="44153"/>
    <cellStyle name="Обычный 6 7 3 3 3" xfId="24248"/>
    <cellStyle name="Обычный 6 7 3 3 3 2" xfId="54103"/>
    <cellStyle name="Обычный 6 7 3 3 4" xfId="34203"/>
    <cellStyle name="Обычный 6 7 3 4" xfId="9119"/>
    <cellStyle name="Обычный 6 7 3 4 2" xfId="19069"/>
    <cellStyle name="Обычный 6 7 3 4 2 2" xfId="48924"/>
    <cellStyle name="Обычный 6 7 3 4 3" xfId="29019"/>
    <cellStyle name="Обычный 6 7 3 4 3 2" xfId="58874"/>
    <cellStyle name="Обычный 6 7 3 4 4" xfId="38974"/>
    <cellStyle name="Обычный 6 7 3 5" xfId="12433"/>
    <cellStyle name="Обычный 6 7 3 5 2" xfId="42288"/>
    <cellStyle name="Обычный 6 7 3 6" xfId="22383"/>
    <cellStyle name="Обычный 6 7 3 6 2" xfId="52238"/>
    <cellStyle name="Обычный 6 7 3 7" xfId="32338"/>
    <cellStyle name="Обычный 6 7 4" xfId="2479"/>
    <cellStyle name="Обычный 6 7 4 2" xfId="6244"/>
    <cellStyle name="Обычный 6 7 4 2 2" xfId="16196"/>
    <cellStyle name="Обычный 6 7 4 2 2 2" xfId="46051"/>
    <cellStyle name="Обычный 6 7 4 2 3" xfId="26146"/>
    <cellStyle name="Обычный 6 7 4 2 3 2" xfId="56001"/>
    <cellStyle name="Обычный 6 7 4 2 4" xfId="36101"/>
    <cellStyle name="Обычный 6 7 4 3" xfId="9121"/>
    <cellStyle name="Обычный 6 7 4 3 2" xfId="19071"/>
    <cellStyle name="Обычный 6 7 4 3 2 2" xfId="48926"/>
    <cellStyle name="Обычный 6 7 4 3 3" xfId="29021"/>
    <cellStyle name="Обычный 6 7 4 3 3 2" xfId="58876"/>
    <cellStyle name="Обычный 6 7 4 3 4" xfId="38976"/>
    <cellStyle name="Обычный 6 7 4 4" xfId="12435"/>
    <cellStyle name="Обычный 6 7 4 4 2" xfId="42290"/>
    <cellStyle name="Обычный 6 7 4 5" xfId="22385"/>
    <cellStyle name="Обычный 6 7 4 5 2" xfId="52240"/>
    <cellStyle name="Обычный 6 7 4 6" xfId="32340"/>
    <cellStyle name="Обычный 6 7 5" xfId="3523"/>
    <cellStyle name="Обычный 6 7 5 2" xfId="13475"/>
    <cellStyle name="Обычный 6 7 5 2 2" xfId="43330"/>
    <cellStyle name="Обычный 6 7 5 3" xfId="23425"/>
    <cellStyle name="Обычный 6 7 5 3 2" xfId="53280"/>
    <cellStyle name="Обычный 6 7 5 4" xfId="33380"/>
    <cellStyle name="Обычный 6 7 6" xfId="9114"/>
    <cellStyle name="Обычный 6 7 6 2" xfId="19064"/>
    <cellStyle name="Обычный 6 7 6 2 2" xfId="48919"/>
    <cellStyle name="Обычный 6 7 6 3" xfId="29014"/>
    <cellStyle name="Обычный 6 7 6 3 2" xfId="58869"/>
    <cellStyle name="Обычный 6 7 6 4" xfId="38969"/>
    <cellStyle name="Обычный 6 7 7" xfId="12428"/>
    <cellStyle name="Обычный 6 7 7 2" xfId="42283"/>
    <cellStyle name="Обычный 6 7 8" xfId="22378"/>
    <cellStyle name="Обычный 6 7 8 2" xfId="52233"/>
    <cellStyle name="Обычный 6 7 9" xfId="32333"/>
    <cellStyle name="Обычный 6 8" xfId="2480"/>
    <cellStyle name="Обычный 6 8 2" xfId="2481"/>
    <cellStyle name="Обычный 6 8 2 2" xfId="2482"/>
    <cellStyle name="Обычный 6 8 2 2 2" xfId="2483"/>
    <cellStyle name="Обычный 6 8 2 2 2 2" xfId="6245"/>
    <cellStyle name="Обычный 6 8 2 2 2 2 2" xfId="16197"/>
    <cellStyle name="Обычный 6 8 2 2 2 2 2 2" xfId="46052"/>
    <cellStyle name="Обычный 6 8 2 2 2 2 3" xfId="26147"/>
    <cellStyle name="Обычный 6 8 2 2 2 2 3 2" xfId="56002"/>
    <cellStyle name="Обычный 6 8 2 2 2 2 4" xfId="36102"/>
    <cellStyle name="Обычный 6 8 2 2 2 3" xfId="9125"/>
    <cellStyle name="Обычный 6 8 2 2 2 3 2" xfId="19075"/>
    <cellStyle name="Обычный 6 8 2 2 2 3 2 2" xfId="48930"/>
    <cellStyle name="Обычный 6 8 2 2 2 3 3" xfId="29025"/>
    <cellStyle name="Обычный 6 8 2 2 2 3 3 2" xfId="58880"/>
    <cellStyle name="Обычный 6 8 2 2 2 3 4" xfId="38980"/>
    <cellStyle name="Обычный 6 8 2 2 2 4" xfId="12439"/>
    <cellStyle name="Обычный 6 8 2 2 2 4 2" xfId="42294"/>
    <cellStyle name="Обычный 6 8 2 2 2 5" xfId="22389"/>
    <cellStyle name="Обычный 6 8 2 2 2 5 2" xfId="52244"/>
    <cellStyle name="Обычный 6 8 2 2 2 6" xfId="32344"/>
    <cellStyle name="Обычный 6 8 2 2 3" xfId="4791"/>
    <cellStyle name="Обычный 6 8 2 2 3 2" xfId="14743"/>
    <cellStyle name="Обычный 6 8 2 2 3 2 2" xfId="44598"/>
    <cellStyle name="Обычный 6 8 2 2 3 3" xfId="24693"/>
    <cellStyle name="Обычный 6 8 2 2 3 3 2" xfId="54548"/>
    <cellStyle name="Обычный 6 8 2 2 3 4" xfId="34648"/>
    <cellStyle name="Обычный 6 8 2 2 4" xfId="9124"/>
    <cellStyle name="Обычный 6 8 2 2 4 2" xfId="19074"/>
    <cellStyle name="Обычный 6 8 2 2 4 2 2" xfId="48929"/>
    <cellStyle name="Обычный 6 8 2 2 4 3" xfId="29024"/>
    <cellStyle name="Обычный 6 8 2 2 4 3 2" xfId="58879"/>
    <cellStyle name="Обычный 6 8 2 2 4 4" xfId="38979"/>
    <cellStyle name="Обычный 6 8 2 2 5" xfId="12438"/>
    <cellStyle name="Обычный 6 8 2 2 5 2" xfId="42293"/>
    <cellStyle name="Обычный 6 8 2 2 6" xfId="22388"/>
    <cellStyle name="Обычный 6 8 2 2 6 2" xfId="52243"/>
    <cellStyle name="Обычный 6 8 2 2 7" xfId="32343"/>
    <cellStyle name="Обычный 6 8 2 3" xfId="2484"/>
    <cellStyle name="Обычный 6 8 2 3 2" xfId="6246"/>
    <cellStyle name="Обычный 6 8 2 3 2 2" xfId="16198"/>
    <cellStyle name="Обычный 6 8 2 3 2 2 2" xfId="46053"/>
    <cellStyle name="Обычный 6 8 2 3 2 3" xfId="26148"/>
    <cellStyle name="Обычный 6 8 2 3 2 3 2" xfId="56003"/>
    <cellStyle name="Обычный 6 8 2 3 2 4" xfId="36103"/>
    <cellStyle name="Обычный 6 8 2 3 3" xfId="9126"/>
    <cellStyle name="Обычный 6 8 2 3 3 2" xfId="19076"/>
    <cellStyle name="Обычный 6 8 2 3 3 2 2" xfId="48931"/>
    <cellStyle name="Обычный 6 8 2 3 3 3" xfId="29026"/>
    <cellStyle name="Обычный 6 8 2 3 3 3 2" xfId="58881"/>
    <cellStyle name="Обычный 6 8 2 3 3 4" xfId="38981"/>
    <cellStyle name="Обычный 6 8 2 3 4" xfId="12440"/>
    <cellStyle name="Обычный 6 8 2 3 4 2" xfId="42295"/>
    <cellStyle name="Обычный 6 8 2 3 5" xfId="22390"/>
    <cellStyle name="Обычный 6 8 2 3 5 2" xfId="52245"/>
    <cellStyle name="Обычный 6 8 2 3 6" xfId="32345"/>
    <cellStyle name="Обычный 6 8 2 4" xfId="3968"/>
    <cellStyle name="Обычный 6 8 2 4 2" xfId="13920"/>
    <cellStyle name="Обычный 6 8 2 4 2 2" xfId="43775"/>
    <cellStyle name="Обычный 6 8 2 4 3" xfId="23870"/>
    <cellStyle name="Обычный 6 8 2 4 3 2" xfId="53725"/>
    <cellStyle name="Обычный 6 8 2 4 4" xfId="33825"/>
    <cellStyle name="Обычный 6 8 2 5" xfId="9123"/>
    <cellStyle name="Обычный 6 8 2 5 2" xfId="19073"/>
    <cellStyle name="Обычный 6 8 2 5 2 2" xfId="48928"/>
    <cellStyle name="Обычный 6 8 2 5 3" xfId="29023"/>
    <cellStyle name="Обычный 6 8 2 5 3 2" xfId="58878"/>
    <cellStyle name="Обычный 6 8 2 5 4" xfId="38978"/>
    <cellStyle name="Обычный 6 8 2 6" xfId="12437"/>
    <cellStyle name="Обычный 6 8 2 6 2" xfId="42292"/>
    <cellStyle name="Обычный 6 8 2 7" xfId="22387"/>
    <cellStyle name="Обычный 6 8 2 7 2" xfId="52242"/>
    <cellStyle name="Обычный 6 8 2 8" xfId="32342"/>
    <cellStyle name="Обычный 6 8 3" xfId="2485"/>
    <cellStyle name="Обычный 6 8 3 2" xfId="2486"/>
    <cellStyle name="Обычный 6 8 3 2 2" xfId="6247"/>
    <cellStyle name="Обычный 6 8 3 2 2 2" xfId="16199"/>
    <cellStyle name="Обычный 6 8 3 2 2 2 2" xfId="46054"/>
    <cellStyle name="Обычный 6 8 3 2 2 3" xfId="26149"/>
    <cellStyle name="Обычный 6 8 3 2 2 3 2" xfId="56004"/>
    <cellStyle name="Обычный 6 8 3 2 2 4" xfId="36104"/>
    <cellStyle name="Обычный 6 8 3 2 3" xfId="9128"/>
    <cellStyle name="Обычный 6 8 3 2 3 2" xfId="19078"/>
    <cellStyle name="Обычный 6 8 3 2 3 2 2" xfId="48933"/>
    <cellStyle name="Обычный 6 8 3 2 3 3" xfId="29028"/>
    <cellStyle name="Обычный 6 8 3 2 3 3 2" xfId="58883"/>
    <cellStyle name="Обычный 6 8 3 2 3 4" xfId="38983"/>
    <cellStyle name="Обычный 6 8 3 2 4" xfId="12442"/>
    <cellStyle name="Обычный 6 8 3 2 4 2" xfId="42297"/>
    <cellStyle name="Обычный 6 8 3 2 5" xfId="22392"/>
    <cellStyle name="Обычный 6 8 3 2 5 2" xfId="52247"/>
    <cellStyle name="Обычный 6 8 3 2 6" xfId="32347"/>
    <cellStyle name="Обычный 6 8 3 3" xfId="4367"/>
    <cellStyle name="Обычный 6 8 3 3 2" xfId="14319"/>
    <cellStyle name="Обычный 6 8 3 3 2 2" xfId="44174"/>
    <cellStyle name="Обычный 6 8 3 3 3" xfId="24269"/>
    <cellStyle name="Обычный 6 8 3 3 3 2" xfId="54124"/>
    <cellStyle name="Обычный 6 8 3 3 4" xfId="34224"/>
    <cellStyle name="Обычный 6 8 3 4" xfId="9127"/>
    <cellStyle name="Обычный 6 8 3 4 2" xfId="19077"/>
    <cellStyle name="Обычный 6 8 3 4 2 2" xfId="48932"/>
    <cellStyle name="Обычный 6 8 3 4 3" xfId="29027"/>
    <cellStyle name="Обычный 6 8 3 4 3 2" xfId="58882"/>
    <cellStyle name="Обычный 6 8 3 4 4" xfId="38982"/>
    <cellStyle name="Обычный 6 8 3 5" xfId="12441"/>
    <cellStyle name="Обычный 6 8 3 5 2" xfId="42296"/>
    <cellStyle name="Обычный 6 8 3 6" xfId="22391"/>
    <cellStyle name="Обычный 6 8 3 6 2" xfId="52246"/>
    <cellStyle name="Обычный 6 8 3 7" xfId="32346"/>
    <cellStyle name="Обычный 6 8 4" xfId="2487"/>
    <cellStyle name="Обычный 6 8 4 2" xfId="6248"/>
    <cellStyle name="Обычный 6 8 4 2 2" xfId="16200"/>
    <cellStyle name="Обычный 6 8 4 2 2 2" xfId="46055"/>
    <cellStyle name="Обычный 6 8 4 2 3" xfId="26150"/>
    <cellStyle name="Обычный 6 8 4 2 3 2" xfId="56005"/>
    <cellStyle name="Обычный 6 8 4 2 4" xfId="36105"/>
    <cellStyle name="Обычный 6 8 4 3" xfId="9129"/>
    <cellStyle name="Обычный 6 8 4 3 2" xfId="19079"/>
    <cellStyle name="Обычный 6 8 4 3 2 2" xfId="48934"/>
    <cellStyle name="Обычный 6 8 4 3 3" xfId="29029"/>
    <cellStyle name="Обычный 6 8 4 3 3 2" xfId="58884"/>
    <cellStyle name="Обычный 6 8 4 3 4" xfId="38984"/>
    <cellStyle name="Обычный 6 8 4 4" xfId="12443"/>
    <cellStyle name="Обычный 6 8 4 4 2" xfId="42298"/>
    <cellStyle name="Обычный 6 8 4 5" xfId="22393"/>
    <cellStyle name="Обычный 6 8 4 5 2" xfId="52248"/>
    <cellStyle name="Обычный 6 8 4 6" xfId="32348"/>
    <cellStyle name="Обычный 6 8 5" xfId="3544"/>
    <cellStyle name="Обычный 6 8 5 2" xfId="13496"/>
    <cellStyle name="Обычный 6 8 5 2 2" xfId="43351"/>
    <cellStyle name="Обычный 6 8 5 3" xfId="23446"/>
    <cellStyle name="Обычный 6 8 5 3 2" xfId="53301"/>
    <cellStyle name="Обычный 6 8 5 4" xfId="33401"/>
    <cellStyle name="Обычный 6 8 6" xfId="9122"/>
    <cellStyle name="Обычный 6 8 6 2" xfId="19072"/>
    <cellStyle name="Обычный 6 8 6 2 2" xfId="48927"/>
    <cellStyle name="Обычный 6 8 6 3" xfId="29022"/>
    <cellStyle name="Обычный 6 8 6 3 2" xfId="58877"/>
    <cellStyle name="Обычный 6 8 6 4" xfId="38977"/>
    <cellStyle name="Обычный 6 8 7" xfId="12436"/>
    <cellStyle name="Обычный 6 8 7 2" xfId="42291"/>
    <cellStyle name="Обычный 6 8 8" xfId="22386"/>
    <cellStyle name="Обычный 6 8 8 2" xfId="52241"/>
    <cellStyle name="Обычный 6 8 9" xfId="32341"/>
    <cellStyle name="Обычный 6 9" xfId="2488"/>
    <cellStyle name="Обычный 6 9 2" xfId="2489"/>
    <cellStyle name="Обычный 6 9 2 2" xfId="2490"/>
    <cellStyle name="Обычный 6 9 2 2 2" xfId="2491"/>
    <cellStyle name="Обычный 6 9 2 2 2 2" xfId="6249"/>
    <cellStyle name="Обычный 6 9 2 2 2 2 2" xfId="16201"/>
    <cellStyle name="Обычный 6 9 2 2 2 2 2 2" xfId="46056"/>
    <cellStyle name="Обычный 6 9 2 2 2 2 3" xfId="26151"/>
    <cellStyle name="Обычный 6 9 2 2 2 2 3 2" xfId="56006"/>
    <cellStyle name="Обычный 6 9 2 2 2 2 4" xfId="36106"/>
    <cellStyle name="Обычный 6 9 2 2 2 3" xfId="9133"/>
    <cellStyle name="Обычный 6 9 2 2 2 3 2" xfId="19083"/>
    <cellStyle name="Обычный 6 9 2 2 2 3 2 2" xfId="48938"/>
    <cellStyle name="Обычный 6 9 2 2 2 3 3" xfId="29033"/>
    <cellStyle name="Обычный 6 9 2 2 2 3 3 2" xfId="58888"/>
    <cellStyle name="Обычный 6 9 2 2 2 3 4" xfId="38988"/>
    <cellStyle name="Обычный 6 9 2 2 2 4" xfId="12447"/>
    <cellStyle name="Обычный 6 9 2 2 2 4 2" xfId="42302"/>
    <cellStyle name="Обычный 6 9 2 2 2 5" xfId="22397"/>
    <cellStyle name="Обычный 6 9 2 2 2 5 2" xfId="52252"/>
    <cellStyle name="Обычный 6 9 2 2 2 6" xfId="32352"/>
    <cellStyle name="Обычный 6 9 2 2 3" xfId="4792"/>
    <cellStyle name="Обычный 6 9 2 2 3 2" xfId="14744"/>
    <cellStyle name="Обычный 6 9 2 2 3 2 2" xfId="44599"/>
    <cellStyle name="Обычный 6 9 2 2 3 3" xfId="24694"/>
    <cellStyle name="Обычный 6 9 2 2 3 3 2" xfId="54549"/>
    <cellStyle name="Обычный 6 9 2 2 3 4" xfId="34649"/>
    <cellStyle name="Обычный 6 9 2 2 4" xfId="9132"/>
    <cellStyle name="Обычный 6 9 2 2 4 2" xfId="19082"/>
    <cellStyle name="Обычный 6 9 2 2 4 2 2" xfId="48937"/>
    <cellStyle name="Обычный 6 9 2 2 4 3" xfId="29032"/>
    <cellStyle name="Обычный 6 9 2 2 4 3 2" xfId="58887"/>
    <cellStyle name="Обычный 6 9 2 2 4 4" xfId="38987"/>
    <cellStyle name="Обычный 6 9 2 2 5" xfId="12446"/>
    <cellStyle name="Обычный 6 9 2 2 5 2" xfId="42301"/>
    <cellStyle name="Обычный 6 9 2 2 6" xfId="22396"/>
    <cellStyle name="Обычный 6 9 2 2 6 2" xfId="52251"/>
    <cellStyle name="Обычный 6 9 2 2 7" xfId="32351"/>
    <cellStyle name="Обычный 6 9 2 3" xfId="2492"/>
    <cellStyle name="Обычный 6 9 2 3 2" xfId="6250"/>
    <cellStyle name="Обычный 6 9 2 3 2 2" xfId="16202"/>
    <cellStyle name="Обычный 6 9 2 3 2 2 2" xfId="46057"/>
    <cellStyle name="Обычный 6 9 2 3 2 3" xfId="26152"/>
    <cellStyle name="Обычный 6 9 2 3 2 3 2" xfId="56007"/>
    <cellStyle name="Обычный 6 9 2 3 2 4" xfId="36107"/>
    <cellStyle name="Обычный 6 9 2 3 3" xfId="9134"/>
    <cellStyle name="Обычный 6 9 2 3 3 2" xfId="19084"/>
    <cellStyle name="Обычный 6 9 2 3 3 2 2" xfId="48939"/>
    <cellStyle name="Обычный 6 9 2 3 3 3" xfId="29034"/>
    <cellStyle name="Обычный 6 9 2 3 3 3 2" xfId="58889"/>
    <cellStyle name="Обычный 6 9 2 3 3 4" xfId="38989"/>
    <cellStyle name="Обычный 6 9 2 3 4" xfId="12448"/>
    <cellStyle name="Обычный 6 9 2 3 4 2" xfId="42303"/>
    <cellStyle name="Обычный 6 9 2 3 5" xfId="22398"/>
    <cellStyle name="Обычный 6 9 2 3 5 2" xfId="52253"/>
    <cellStyle name="Обычный 6 9 2 3 6" xfId="32353"/>
    <cellStyle name="Обычный 6 9 2 4" xfId="3969"/>
    <cellStyle name="Обычный 6 9 2 4 2" xfId="13921"/>
    <cellStyle name="Обычный 6 9 2 4 2 2" xfId="43776"/>
    <cellStyle name="Обычный 6 9 2 4 3" xfId="23871"/>
    <cellStyle name="Обычный 6 9 2 4 3 2" xfId="53726"/>
    <cellStyle name="Обычный 6 9 2 4 4" xfId="33826"/>
    <cellStyle name="Обычный 6 9 2 5" xfId="9131"/>
    <cellStyle name="Обычный 6 9 2 5 2" xfId="19081"/>
    <cellStyle name="Обычный 6 9 2 5 2 2" xfId="48936"/>
    <cellStyle name="Обычный 6 9 2 5 3" xfId="29031"/>
    <cellStyle name="Обычный 6 9 2 5 3 2" xfId="58886"/>
    <cellStyle name="Обычный 6 9 2 5 4" xfId="38986"/>
    <cellStyle name="Обычный 6 9 2 6" xfId="12445"/>
    <cellStyle name="Обычный 6 9 2 6 2" xfId="42300"/>
    <cellStyle name="Обычный 6 9 2 7" xfId="22395"/>
    <cellStyle name="Обычный 6 9 2 7 2" xfId="52250"/>
    <cellStyle name="Обычный 6 9 2 8" xfId="32350"/>
    <cellStyle name="Обычный 6 9 3" xfId="2493"/>
    <cellStyle name="Обычный 6 9 3 2" xfId="2494"/>
    <cellStyle name="Обычный 6 9 3 2 2" xfId="6251"/>
    <cellStyle name="Обычный 6 9 3 2 2 2" xfId="16203"/>
    <cellStyle name="Обычный 6 9 3 2 2 2 2" xfId="46058"/>
    <cellStyle name="Обычный 6 9 3 2 2 3" xfId="26153"/>
    <cellStyle name="Обычный 6 9 3 2 2 3 2" xfId="56008"/>
    <cellStyle name="Обычный 6 9 3 2 2 4" xfId="36108"/>
    <cellStyle name="Обычный 6 9 3 2 3" xfId="9136"/>
    <cellStyle name="Обычный 6 9 3 2 3 2" xfId="19086"/>
    <cellStyle name="Обычный 6 9 3 2 3 2 2" xfId="48941"/>
    <cellStyle name="Обычный 6 9 3 2 3 3" xfId="29036"/>
    <cellStyle name="Обычный 6 9 3 2 3 3 2" xfId="58891"/>
    <cellStyle name="Обычный 6 9 3 2 3 4" xfId="38991"/>
    <cellStyle name="Обычный 6 9 3 2 4" xfId="12450"/>
    <cellStyle name="Обычный 6 9 3 2 4 2" xfId="42305"/>
    <cellStyle name="Обычный 6 9 3 2 5" xfId="22400"/>
    <cellStyle name="Обычный 6 9 3 2 5 2" xfId="52255"/>
    <cellStyle name="Обычный 6 9 3 2 6" xfId="32355"/>
    <cellStyle name="Обычный 6 9 3 3" xfId="4454"/>
    <cellStyle name="Обычный 6 9 3 3 2" xfId="14406"/>
    <cellStyle name="Обычный 6 9 3 3 2 2" xfId="44261"/>
    <cellStyle name="Обычный 6 9 3 3 3" xfId="24356"/>
    <cellStyle name="Обычный 6 9 3 3 3 2" xfId="54211"/>
    <cellStyle name="Обычный 6 9 3 3 4" xfId="34311"/>
    <cellStyle name="Обычный 6 9 3 4" xfId="9135"/>
    <cellStyle name="Обычный 6 9 3 4 2" xfId="19085"/>
    <cellStyle name="Обычный 6 9 3 4 2 2" xfId="48940"/>
    <cellStyle name="Обычный 6 9 3 4 3" xfId="29035"/>
    <cellStyle name="Обычный 6 9 3 4 3 2" xfId="58890"/>
    <cellStyle name="Обычный 6 9 3 4 4" xfId="38990"/>
    <cellStyle name="Обычный 6 9 3 5" xfId="12449"/>
    <cellStyle name="Обычный 6 9 3 5 2" xfId="42304"/>
    <cellStyle name="Обычный 6 9 3 6" xfId="22399"/>
    <cellStyle name="Обычный 6 9 3 6 2" xfId="52254"/>
    <cellStyle name="Обычный 6 9 3 7" xfId="32354"/>
    <cellStyle name="Обычный 6 9 4" xfId="2495"/>
    <cellStyle name="Обычный 6 9 4 2" xfId="6252"/>
    <cellStyle name="Обычный 6 9 4 2 2" xfId="16204"/>
    <cellStyle name="Обычный 6 9 4 2 2 2" xfId="46059"/>
    <cellStyle name="Обычный 6 9 4 2 3" xfId="26154"/>
    <cellStyle name="Обычный 6 9 4 2 3 2" xfId="56009"/>
    <cellStyle name="Обычный 6 9 4 2 4" xfId="36109"/>
    <cellStyle name="Обычный 6 9 4 3" xfId="9137"/>
    <cellStyle name="Обычный 6 9 4 3 2" xfId="19087"/>
    <cellStyle name="Обычный 6 9 4 3 2 2" xfId="48942"/>
    <cellStyle name="Обычный 6 9 4 3 3" xfId="29037"/>
    <cellStyle name="Обычный 6 9 4 3 3 2" xfId="58892"/>
    <cellStyle name="Обычный 6 9 4 3 4" xfId="38992"/>
    <cellStyle name="Обычный 6 9 4 4" xfId="12451"/>
    <cellStyle name="Обычный 6 9 4 4 2" xfId="42306"/>
    <cellStyle name="Обычный 6 9 4 5" xfId="22401"/>
    <cellStyle name="Обычный 6 9 4 5 2" xfId="52256"/>
    <cellStyle name="Обычный 6 9 4 6" xfId="32356"/>
    <cellStyle name="Обычный 6 9 5" xfId="3631"/>
    <cellStyle name="Обычный 6 9 5 2" xfId="13583"/>
    <cellStyle name="Обычный 6 9 5 2 2" xfId="43438"/>
    <cellStyle name="Обычный 6 9 5 3" xfId="23533"/>
    <cellStyle name="Обычный 6 9 5 3 2" xfId="53388"/>
    <cellStyle name="Обычный 6 9 5 4" xfId="33488"/>
    <cellStyle name="Обычный 6 9 6" xfId="9130"/>
    <cellStyle name="Обычный 6 9 6 2" xfId="19080"/>
    <cellStyle name="Обычный 6 9 6 2 2" xfId="48935"/>
    <cellStyle name="Обычный 6 9 6 3" xfId="29030"/>
    <cellStyle name="Обычный 6 9 6 3 2" xfId="58885"/>
    <cellStyle name="Обычный 6 9 6 4" xfId="38985"/>
    <cellStyle name="Обычный 6 9 7" xfId="12444"/>
    <cellStyle name="Обычный 6 9 7 2" xfId="42299"/>
    <cellStyle name="Обычный 6 9 8" xfId="22394"/>
    <cellStyle name="Обычный 6 9 8 2" xfId="52249"/>
    <cellStyle name="Обычный 6 9 9" xfId="32349"/>
    <cellStyle name="Обычный 7" xfId="2"/>
    <cellStyle name="Обычный 7 10" xfId="2497"/>
    <cellStyle name="Обычный 7 10 2" xfId="2498"/>
    <cellStyle name="Обычный 7 10 2 2" xfId="2499"/>
    <cellStyle name="Обычный 7 10 2 2 2" xfId="2500"/>
    <cellStyle name="Обычный 7 10 2 2 2 2" xfId="6253"/>
    <cellStyle name="Обычный 7 10 2 2 2 2 2" xfId="16205"/>
    <cellStyle name="Обычный 7 10 2 2 2 2 2 2" xfId="46060"/>
    <cellStyle name="Обычный 7 10 2 2 2 2 3" xfId="26155"/>
    <cellStyle name="Обычный 7 10 2 2 2 2 3 2" xfId="56010"/>
    <cellStyle name="Обычный 7 10 2 2 2 2 4" xfId="36110"/>
    <cellStyle name="Обычный 7 10 2 2 2 3" xfId="9142"/>
    <cellStyle name="Обычный 7 10 2 2 2 3 2" xfId="19092"/>
    <cellStyle name="Обычный 7 10 2 2 2 3 2 2" xfId="48947"/>
    <cellStyle name="Обычный 7 10 2 2 2 3 3" xfId="29042"/>
    <cellStyle name="Обычный 7 10 2 2 2 3 3 2" xfId="58897"/>
    <cellStyle name="Обычный 7 10 2 2 2 3 4" xfId="38997"/>
    <cellStyle name="Обычный 7 10 2 2 2 4" xfId="12456"/>
    <cellStyle name="Обычный 7 10 2 2 2 4 2" xfId="42311"/>
    <cellStyle name="Обычный 7 10 2 2 2 5" xfId="22406"/>
    <cellStyle name="Обычный 7 10 2 2 2 5 2" xfId="52261"/>
    <cellStyle name="Обычный 7 10 2 2 2 6" xfId="32361"/>
    <cellStyle name="Обычный 7 10 2 2 3" xfId="4794"/>
    <cellStyle name="Обычный 7 10 2 2 3 2" xfId="14746"/>
    <cellStyle name="Обычный 7 10 2 2 3 2 2" xfId="44601"/>
    <cellStyle name="Обычный 7 10 2 2 3 3" xfId="24696"/>
    <cellStyle name="Обычный 7 10 2 2 3 3 2" xfId="54551"/>
    <cellStyle name="Обычный 7 10 2 2 3 4" xfId="34651"/>
    <cellStyle name="Обычный 7 10 2 2 4" xfId="9141"/>
    <cellStyle name="Обычный 7 10 2 2 4 2" xfId="19091"/>
    <cellStyle name="Обычный 7 10 2 2 4 2 2" xfId="48946"/>
    <cellStyle name="Обычный 7 10 2 2 4 3" xfId="29041"/>
    <cellStyle name="Обычный 7 10 2 2 4 3 2" xfId="58896"/>
    <cellStyle name="Обычный 7 10 2 2 4 4" xfId="38996"/>
    <cellStyle name="Обычный 7 10 2 2 5" xfId="12455"/>
    <cellStyle name="Обычный 7 10 2 2 5 2" xfId="42310"/>
    <cellStyle name="Обычный 7 10 2 2 6" xfId="22405"/>
    <cellStyle name="Обычный 7 10 2 2 6 2" xfId="52260"/>
    <cellStyle name="Обычный 7 10 2 2 7" xfId="32360"/>
    <cellStyle name="Обычный 7 10 2 3" xfId="2501"/>
    <cellStyle name="Обычный 7 10 2 3 2" xfId="6254"/>
    <cellStyle name="Обычный 7 10 2 3 2 2" xfId="16206"/>
    <cellStyle name="Обычный 7 10 2 3 2 2 2" xfId="46061"/>
    <cellStyle name="Обычный 7 10 2 3 2 3" xfId="26156"/>
    <cellStyle name="Обычный 7 10 2 3 2 3 2" xfId="56011"/>
    <cellStyle name="Обычный 7 10 2 3 2 4" xfId="36111"/>
    <cellStyle name="Обычный 7 10 2 3 3" xfId="9143"/>
    <cellStyle name="Обычный 7 10 2 3 3 2" xfId="19093"/>
    <cellStyle name="Обычный 7 10 2 3 3 2 2" xfId="48948"/>
    <cellStyle name="Обычный 7 10 2 3 3 3" xfId="29043"/>
    <cellStyle name="Обычный 7 10 2 3 3 3 2" xfId="58898"/>
    <cellStyle name="Обычный 7 10 2 3 3 4" xfId="38998"/>
    <cellStyle name="Обычный 7 10 2 3 4" xfId="12457"/>
    <cellStyle name="Обычный 7 10 2 3 4 2" xfId="42312"/>
    <cellStyle name="Обычный 7 10 2 3 5" xfId="22407"/>
    <cellStyle name="Обычный 7 10 2 3 5 2" xfId="52262"/>
    <cellStyle name="Обычный 7 10 2 3 6" xfId="32362"/>
    <cellStyle name="Обычный 7 10 2 4" xfId="3971"/>
    <cellStyle name="Обычный 7 10 2 4 2" xfId="13923"/>
    <cellStyle name="Обычный 7 10 2 4 2 2" xfId="43778"/>
    <cellStyle name="Обычный 7 10 2 4 3" xfId="23873"/>
    <cellStyle name="Обычный 7 10 2 4 3 2" xfId="53728"/>
    <cellStyle name="Обычный 7 10 2 4 4" xfId="33828"/>
    <cellStyle name="Обычный 7 10 2 5" xfId="9140"/>
    <cellStyle name="Обычный 7 10 2 5 2" xfId="19090"/>
    <cellStyle name="Обычный 7 10 2 5 2 2" xfId="48945"/>
    <cellStyle name="Обычный 7 10 2 5 3" xfId="29040"/>
    <cellStyle name="Обычный 7 10 2 5 3 2" xfId="58895"/>
    <cellStyle name="Обычный 7 10 2 5 4" xfId="38995"/>
    <cellStyle name="Обычный 7 10 2 6" xfId="12454"/>
    <cellStyle name="Обычный 7 10 2 6 2" xfId="42309"/>
    <cellStyle name="Обычный 7 10 2 7" xfId="22404"/>
    <cellStyle name="Обычный 7 10 2 7 2" xfId="52259"/>
    <cellStyle name="Обычный 7 10 2 8" xfId="32359"/>
    <cellStyle name="Обычный 7 10 3" xfId="2502"/>
    <cellStyle name="Обычный 7 10 3 2" xfId="2503"/>
    <cellStyle name="Обычный 7 10 3 2 2" xfId="6255"/>
    <cellStyle name="Обычный 7 10 3 2 2 2" xfId="16207"/>
    <cellStyle name="Обычный 7 10 3 2 2 2 2" xfId="46062"/>
    <cellStyle name="Обычный 7 10 3 2 2 3" xfId="26157"/>
    <cellStyle name="Обычный 7 10 3 2 2 3 2" xfId="56012"/>
    <cellStyle name="Обычный 7 10 3 2 2 4" xfId="36112"/>
    <cellStyle name="Обычный 7 10 3 2 3" xfId="9145"/>
    <cellStyle name="Обычный 7 10 3 2 3 2" xfId="19095"/>
    <cellStyle name="Обычный 7 10 3 2 3 2 2" xfId="48950"/>
    <cellStyle name="Обычный 7 10 3 2 3 3" xfId="29045"/>
    <cellStyle name="Обычный 7 10 3 2 3 3 2" xfId="58900"/>
    <cellStyle name="Обычный 7 10 3 2 3 4" xfId="39000"/>
    <cellStyle name="Обычный 7 10 3 2 4" xfId="12459"/>
    <cellStyle name="Обычный 7 10 3 2 4 2" xfId="42314"/>
    <cellStyle name="Обычный 7 10 3 2 5" xfId="22409"/>
    <cellStyle name="Обычный 7 10 3 2 5 2" xfId="52264"/>
    <cellStyle name="Обычный 7 10 3 2 6" xfId="32364"/>
    <cellStyle name="Обычный 7 10 3 3" xfId="4542"/>
    <cellStyle name="Обычный 7 10 3 3 2" xfId="14494"/>
    <cellStyle name="Обычный 7 10 3 3 2 2" xfId="44349"/>
    <cellStyle name="Обычный 7 10 3 3 3" xfId="24444"/>
    <cellStyle name="Обычный 7 10 3 3 3 2" xfId="54299"/>
    <cellStyle name="Обычный 7 10 3 3 4" xfId="34399"/>
    <cellStyle name="Обычный 7 10 3 4" xfId="9144"/>
    <cellStyle name="Обычный 7 10 3 4 2" xfId="19094"/>
    <cellStyle name="Обычный 7 10 3 4 2 2" xfId="48949"/>
    <cellStyle name="Обычный 7 10 3 4 3" xfId="29044"/>
    <cellStyle name="Обычный 7 10 3 4 3 2" xfId="58899"/>
    <cellStyle name="Обычный 7 10 3 4 4" xfId="38999"/>
    <cellStyle name="Обычный 7 10 3 5" xfId="12458"/>
    <cellStyle name="Обычный 7 10 3 5 2" xfId="42313"/>
    <cellStyle name="Обычный 7 10 3 6" xfId="22408"/>
    <cellStyle name="Обычный 7 10 3 6 2" xfId="52263"/>
    <cellStyle name="Обычный 7 10 3 7" xfId="32363"/>
    <cellStyle name="Обычный 7 10 4" xfId="2504"/>
    <cellStyle name="Обычный 7 10 4 2" xfId="6256"/>
    <cellStyle name="Обычный 7 10 4 2 2" xfId="16208"/>
    <cellStyle name="Обычный 7 10 4 2 2 2" xfId="46063"/>
    <cellStyle name="Обычный 7 10 4 2 3" xfId="26158"/>
    <cellStyle name="Обычный 7 10 4 2 3 2" xfId="56013"/>
    <cellStyle name="Обычный 7 10 4 2 4" xfId="36113"/>
    <cellStyle name="Обычный 7 10 4 3" xfId="9146"/>
    <cellStyle name="Обычный 7 10 4 3 2" xfId="19096"/>
    <cellStyle name="Обычный 7 10 4 3 2 2" xfId="48951"/>
    <cellStyle name="Обычный 7 10 4 3 3" xfId="29046"/>
    <cellStyle name="Обычный 7 10 4 3 3 2" xfId="58901"/>
    <cellStyle name="Обычный 7 10 4 3 4" xfId="39001"/>
    <cellStyle name="Обычный 7 10 4 4" xfId="12460"/>
    <cellStyle name="Обычный 7 10 4 4 2" xfId="42315"/>
    <cellStyle name="Обычный 7 10 4 5" xfId="22410"/>
    <cellStyle name="Обычный 7 10 4 5 2" xfId="52265"/>
    <cellStyle name="Обычный 7 10 4 6" xfId="32365"/>
    <cellStyle name="Обычный 7 10 5" xfId="3719"/>
    <cellStyle name="Обычный 7 10 5 2" xfId="13671"/>
    <cellStyle name="Обычный 7 10 5 2 2" xfId="43526"/>
    <cellStyle name="Обычный 7 10 5 3" xfId="23621"/>
    <cellStyle name="Обычный 7 10 5 3 2" xfId="53476"/>
    <cellStyle name="Обычный 7 10 5 4" xfId="33576"/>
    <cellStyle name="Обычный 7 10 6" xfId="9139"/>
    <cellStyle name="Обычный 7 10 6 2" xfId="19089"/>
    <cellStyle name="Обычный 7 10 6 2 2" xfId="48944"/>
    <cellStyle name="Обычный 7 10 6 3" xfId="29039"/>
    <cellStyle name="Обычный 7 10 6 3 2" xfId="58894"/>
    <cellStyle name="Обычный 7 10 6 4" xfId="38994"/>
    <cellStyle name="Обычный 7 10 7" xfId="12453"/>
    <cellStyle name="Обычный 7 10 7 2" xfId="42308"/>
    <cellStyle name="Обычный 7 10 8" xfId="22403"/>
    <cellStyle name="Обычный 7 10 8 2" xfId="52258"/>
    <cellStyle name="Обычный 7 10 9" xfId="32358"/>
    <cellStyle name="Обычный 7 11" xfId="2505"/>
    <cellStyle name="Обычный 7 11 2" xfId="2506"/>
    <cellStyle name="Обычный 7 11 2 2" xfId="2507"/>
    <cellStyle name="Обычный 7 11 2 2 2" xfId="6257"/>
    <cellStyle name="Обычный 7 11 2 2 2 2" xfId="16209"/>
    <cellStyle name="Обычный 7 11 2 2 2 2 2" xfId="46064"/>
    <cellStyle name="Обычный 7 11 2 2 2 3" xfId="26159"/>
    <cellStyle name="Обычный 7 11 2 2 2 3 2" xfId="56014"/>
    <cellStyle name="Обычный 7 11 2 2 2 4" xfId="36114"/>
    <cellStyle name="Обычный 7 11 2 2 3" xfId="9149"/>
    <cellStyle name="Обычный 7 11 2 2 3 2" xfId="19099"/>
    <cellStyle name="Обычный 7 11 2 2 3 2 2" xfId="48954"/>
    <cellStyle name="Обычный 7 11 2 2 3 3" xfId="29049"/>
    <cellStyle name="Обычный 7 11 2 2 3 3 2" xfId="58904"/>
    <cellStyle name="Обычный 7 11 2 2 3 4" xfId="39004"/>
    <cellStyle name="Обычный 7 11 2 2 4" xfId="12463"/>
    <cellStyle name="Обычный 7 11 2 2 4 2" xfId="42318"/>
    <cellStyle name="Обычный 7 11 2 2 5" xfId="22413"/>
    <cellStyle name="Обычный 7 11 2 2 5 2" xfId="52268"/>
    <cellStyle name="Обычный 7 11 2 2 6" xfId="32368"/>
    <cellStyle name="Обычный 7 11 2 3" xfId="4793"/>
    <cellStyle name="Обычный 7 11 2 3 2" xfId="14745"/>
    <cellStyle name="Обычный 7 11 2 3 2 2" xfId="44600"/>
    <cellStyle name="Обычный 7 11 2 3 3" xfId="24695"/>
    <cellStyle name="Обычный 7 11 2 3 3 2" xfId="54550"/>
    <cellStyle name="Обычный 7 11 2 3 4" xfId="34650"/>
    <cellStyle name="Обычный 7 11 2 4" xfId="9148"/>
    <cellStyle name="Обычный 7 11 2 4 2" xfId="19098"/>
    <cellStyle name="Обычный 7 11 2 4 2 2" xfId="48953"/>
    <cellStyle name="Обычный 7 11 2 4 3" xfId="29048"/>
    <cellStyle name="Обычный 7 11 2 4 3 2" xfId="58903"/>
    <cellStyle name="Обычный 7 11 2 4 4" xfId="39003"/>
    <cellStyle name="Обычный 7 11 2 5" xfId="12462"/>
    <cellStyle name="Обычный 7 11 2 5 2" xfId="42317"/>
    <cellStyle name="Обычный 7 11 2 6" xfId="22412"/>
    <cellStyle name="Обычный 7 11 2 6 2" xfId="52267"/>
    <cellStyle name="Обычный 7 11 2 7" xfId="32367"/>
    <cellStyle name="Обычный 7 11 3" xfId="2508"/>
    <cellStyle name="Обычный 7 11 3 2" xfId="6258"/>
    <cellStyle name="Обычный 7 11 3 2 2" xfId="16210"/>
    <cellStyle name="Обычный 7 11 3 2 2 2" xfId="46065"/>
    <cellStyle name="Обычный 7 11 3 2 3" xfId="26160"/>
    <cellStyle name="Обычный 7 11 3 2 3 2" xfId="56015"/>
    <cellStyle name="Обычный 7 11 3 2 4" xfId="36115"/>
    <cellStyle name="Обычный 7 11 3 3" xfId="9150"/>
    <cellStyle name="Обычный 7 11 3 3 2" xfId="19100"/>
    <cellStyle name="Обычный 7 11 3 3 2 2" xfId="48955"/>
    <cellStyle name="Обычный 7 11 3 3 3" xfId="29050"/>
    <cellStyle name="Обычный 7 11 3 3 3 2" xfId="58905"/>
    <cellStyle name="Обычный 7 11 3 3 4" xfId="39005"/>
    <cellStyle name="Обычный 7 11 3 4" xfId="12464"/>
    <cellStyle name="Обычный 7 11 3 4 2" xfId="42319"/>
    <cellStyle name="Обычный 7 11 3 5" xfId="22414"/>
    <cellStyle name="Обычный 7 11 3 5 2" xfId="52269"/>
    <cellStyle name="Обычный 7 11 3 6" xfId="32369"/>
    <cellStyle name="Обычный 7 11 4" xfId="3970"/>
    <cellStyle name="Обычный 7 11 4 2" xfId="13922"/>
    <cellStyle name="Обычный 7 11 4 2 2" xfId="43777"/>
    <cellStyle name="Обычный 7 11 4 3" xfId="23872"/>
    <cellStyle name="Обычный 7 11 4 3 2" xfId="53727"/>
    <cellStyle name="Обычный 7 11 4 4" xfId="33827"/>
    <cellStyle name="Обычный 7 11 5" xfId="9147"/>
    <cellStyle name="Обычный 7 11 5 2" xfId="19097"/>
    <cellStyle name="Обычный 7 11 5 2 2" xfId="48952"/>
    <cellStyle name="Обычный 7 11 5 3" xfId="29047"/>
    <cellStyle name="Обычный 7 11 5 3 2" xfId="58902"/>
    <cellStyle name="Обычный 7 11 5 4" xfId="39002"/>
    <cellStyle name="Обычный 7 11 6" xfId="12461"/>
    <cellStyle name="Обычный 7 11 6 2" xfId="42316"/>
    <cellStyle name="Обычный 7 11 7" xfId="22411"/>
    <cellStyle name="Обычный 7 11 7 2" xfId="52266"/>
    <cellStyle name="Обычный 7 11 8" xfId="32366"/>
    <cellStyle name="Обычный 7 12" xfId="2509"/>
    <cellStyle name="Обычный 7 12 2" xfId="2510"/>
    <cellStyle name="Обычный 7 12 2 2" xfId="2511"/>
    <cellStyle name="Обычный 7 12 2 2 2" xfId="6259"/>
    <cellStyle name="Обычный 7 12 2 2 2 2" xfId="16211"/>
    <cellStyle name="Обычный 7 12 2 2 2 2 2" xfId="46066"/>
    <cellStyle name="Обычный 7 12 2 2 2 3" xfId="26161"/>
    <cellStyle name="Обычный 7 12 2 2 2 3 2" xfId="56016"/>
    <cellStyle name="Обычный 7 12 2 2 2 4" xfId="36116"/>
    <cellStyle name="Обычный 7 12 2 2 3" xfId="9153"/>
    <cellStyle name="Обычный 7 12 2 2 3 2" xfId="19103"/>
    <cellStyle name="Обычный 7 12 2 2 3 2 2" xfId="48958"/>
    <cellStyle name="Обычный 7 12 2 2 3 3" xfId="29053"/>
    <cellStyle name="Обычный 7 12 2 2 3 3 2" xfId="58908"/>
    <cellStyle name="Обычный 7 12 2 2 3 4" xfId="39008"/>
    <cellStyle name="Обычный 7 12 2 2 4" xfId="12467"/>
    <cellStyle name="Обычный 7 12 2 2 4 2" xfId="42322"/>
    <cellStyle name="Обычный 7 12 2 2 5" xfId="22417"/>
    <cellStyle name="Обычный 7 12 2 2 5 2" xfId="52272"/>
    <cellStyle name="Обычный 7 12 2 2 6" xfId="32372"/>
    <cellStyle name="Обычный 7 12 2 3" xfId="4946"/>
    <cellStyle name="Обычный 7 12 2 3 2" xfId="14898"/>
    <cellStyle name="Обычный 7 12 2 3 2 2" xfId="44753"/>
    <cellStyle name="Обычный 7 12 2 3 3" xfId="24848"/>
    <cellStyle name="Обычный 7 12 2 3 3 2" xfId="54703"/>
    <cellStyle name="Обычный 7 12 2 3 4" xfId="34803"/>
    <cellStyle name="Обычный 7 12 2 4" xfId="9152"/>
    <cellStyle name="Обычный 7 12 2 4 2" xfId="19102"/>
    <cellStyle name="Обычный 7 12 2 4 2 2" xfId="48957"/>
    <cellStyle name="Обычный 7 12 2 4 3" xfId="29052"/>
    <cellStyle name="Обычный 7 12 2 4 3 2" xfId="58907"/>
    <cellStyle name="Обычный 7 12 2 4 4" xfId="39007"/>
    <cellStyle name="Обычный 7 12 2 5" xfId="12466"/>
    <cellStyle name="Обычный 7 12 2 5 2" xfId="42321"/>
    <cellStyle name="Обычный 7 12 2 6" xfId="22416"/>
    <cellStyle name="Обычный 7 12 2 6 2" xfId="52271"/>
    <cellStyle name="Обычный 7 12 2 7" xfId="32371"/>
    <cellStyle name="Обычный 7 12 3" xfId="2512"/>
    <cellStyle name="Обычный 7 12 3 2" xfId="6260"/>
    <cellStyle name="Обычный 7 12 3 2 2" xfId="16212"/>
    <cellStyle name="Обычный 7 12 3 2 2 2" xfId="46067"/>
    <cellStyle name="Обычный 7 12 3 2 3" xfId="26162"/>
    <cellStyle name="Обычный 7 12 3 2 3 2" xfId="56017"/>
    <cellStyle name="Обычный 7 12 3 2 4" xfId="36117"/>
    <cellStyle name="Обычный 7 12 3 3" xfId="9154"/>
    <cellStyle name="Обычный 7 12 3 3 2" xfId="19104"/>
    <cellStyle name="Обычный 7 12 3 3 2 2" xfId="48959"/>
    <cellStyle name="Обычный 7 12 3 3 3" xfId="29054"/>
    <cellStyle name="Обычный 7 12 3 3 3 2" xfId="58909"/>
    <cellStyle name="Обычный 7 12 3 3 4" xfId="39009"/>
    <cellStyle name="Обычный 7 12 3 4" xfId="12468"/>
    <cellStyle name="Обычный 7 12 3 4 2" xfId="42323"/>
    <cellStyle name="Обычный 7 12 3 5" xfId="22418"/>
    <cellStyle name="Обычный 7 12 3 5 2" xfId="52273"/>
    <cellStyle name="Обычный 7 12 3 6" xfId="32373"/>
    <cellStyle name="Обычный 7 12 4" xfId="4123"/>
    <cellStyle name="Обычный 7 12 4 2" xfId="14075"/>
    <cellStyle name="Обычный 7 12 4 2 2" xfId="43930"/>
    <cellStyle name="Обычный 7 12 4 3" xfId="24025"/>
    <cellStyle name="Обычный 7 12 4 3 2" xfId="53880"/>
    <cellStyle name="Обычный 7 12 4 4" xfId="33980"/>
    <cellStyle name="Обычный 7 12 5" xfId="9151"/>
    <cellStyle name="Обычный 7 12 5 2" xfId="19101"/>
    <cellStyle name="Обычный 7 12 5 2 2" xfId="48956"/>
    <cellStyle name="Обычный 7 12 5 3" xfId="29051"/>
    <cellStyle name="Обычный 7 12 5 3 2" xfId="58906"/>
    <cellStyle name="Обычный 7 12 5 4" xfId="39006"/>
    <cellStyle name="Обычный 7 12 6" xfId="12465"/>
    <cellStyle name="Обычный 7 12 6 2" xfId="42320"/>
    <cellStyle name="Обычный 7 12 7" xfId="22415"/>
    <cellStyle name="Обычный 7 12 7 2" xfId="52270"/>
    <cellStyle name="Обычный 7 12 8" xfId="32370"/>
    <cellStyle name="Обычный 7 13" xfId="2513"/>
    <cellStyle name="Обычный 7 13 2" xfId="2514"/>
    <cellStyle name="Обычный 7 13 2 2" xfId="2515"/>
    <cellStyle name="Обычный 7 13 2 2 2" xfId="6261"/>
    <cellStyle name="Обычный 7 13 2 2 2 2" xfId="16213"/>
    <cellStyle name="Обычный 7 13 2 2 2 2 2" xfId="46068"/>
    <cellStyle name="Обычный 7 13 2 2 2 3" xfId="26163"/>
    <cellStyle name="Обычный 7 13 2 2 2 3 2" xfId="56018"/>
    <cellStyle name="Обычный 7 13 2 2 2 4" xfId="36118"/>
    <cellStyle name="Обычный 7 13 2 2 3" xfId="9157"/>
    <cellStyle name="Обычный 7 13 2 2 3 2" xfId="19107"/>
    <cellStyle name="Обычный 7 13 2 2 3 2 2" xfId="48962"/>
    <cellStyle name="Обычный 7 13 2 2 3 3" xfId="29057"/>
    <cellStyle name="Обычный 7 13 2 2 3 3 2" xfId="58912"/>
    <cellStyle name="Обычный 7 13 2 2 3 4" xfId="39012"/>
    <cellStyle name="Обычный 7 13 2 2 4" xfId="12471"/>
    <cellStyle name="Обычный 7 13 2 2 4 2" xfId="42326"/>
    <cellStyle name="Обычный 7 13 2 2 5" xfId="22421"/>
    <cellStyle name="Обычный 7 13 2 2 5 2" xfId="52276"/>
    <cellStyle name="Обычный 7 13 2 2 6" xfId="32376"/>
    <cellStyle name="Обычный 7 13 2 3" xfId="5033"/>
    <cellStyle name="Обычный 7 13 2 3 2" xfId="14985"/>
    <cellStyle name="Обычный 7 13 2 3 2 2" xfId="44840"/>
    <cellStyle name="Обычный 7 13 2 3 3" xfId="24935"/>
    <cellStyle name="Обычный 7 13 2 3 3 2" xfId="54790"/>
    <cellStyle name="Обычный 7 13 2 3 4" xfId="34890"/>
    <cellStyle name="Обычный 7 13 2 4" xfId="9156"/>
    <cellStyle name="Обычный 7 13 2 4 2" xfId="19106"/>
    <cellStyle name="Обычный 7 13 2 4 2 2" xfId="48961"/>
    <cellStyle name="Обычный 7 13 2 4 3" xfId="29056"/>
    <cellStyle name="Обычный 7 13 2 4 3 2" xfId="58911"/>
    <cellStyle name="Обычный 7 13 2 4 4" xfId="39011"/>
    <cellStyle name="Обычный 7 13 2 5" xfId="12470"/>
    <cellStyle name="Обычный 7 13 2 5 2" xfId="42325"/>
    <cellStyle name="Обычный 7 13 2 6" xfId="22420"/>
    <cellStyle name="Обычный 7 13 2 6 2" xfId="52275"/>
    <cellStyle name="Обычный 7 13 2 7" xfId="32375"/>
    <cellStyle name="Обычный 7 13 3" xfId="2516"/>
    <cellStyle name="Обычный 7 13 3 2" xfId="6262"/>
    <cellStyle name="Обычный 7 13 3 2 2" xfId="16214"/>
    <cellStyle name="Обычный 7 13 3 2 2 2" xfId="46069"/>
    <cellStyle name="Обычный 7 13 3 2 3" xfId="26164"/>
    <cellStyle name="Обычный 7 13 3 2 3 2" xfId="56019"/>
    <cellStyle name="Обычный 7 13 3 2 4" xfId="36119"/>
    <cellStyle name="Обычный 7 13 3 3" xfId="9158"/>
    <cellStyle name="Обычный 7 13 3 3 2" xfId="19108"/>
    <cellStyle name="Обычный 7 13 3 3 2 2" xfId="48963"/>
    <cellStyle name="Обычный 7 13 3 3 3" xfId="29058"/>
    <cellStyle name="Обычный 7 13 3 3 3 2" xfId="58913"/>
    <cellStyle name="Обычный 7 13 3 3 4" xfId="39013"/>
    <cellStyle name="Обычный 7 13 3 4" xfId="12472"/>
    <cellStyle name="Обычный 7 13 3 4 2" xfId="42327"/>
    <cellStyle name="Обычный 7 13 3 5" xfId="22422"/>
    <cellStyle name="Обычный 7 13 3 5 2" xfId="52277"/>
    <cellStyle name="Обычный 7 13 3 6" xfId="32377"/>
    <cellStyle name="Обычный 7 13 4" xfId="4210"/>
    <cellStyle name="Обычный 7 13 4 2" xfId="14162"/>
    <cellStyle name="Обычный 7 13 4 2 2" xfId="44017"/>
    <cellStyle name="Обычный 7 13 4 3" xfId="24112"/>
    <cellStyle name="Обычный 7 13 4 3 2" xfId="53967"/>
    <cellStyle name="Обычный 7 13 4 4" xfId="34067"/>
    <cellStyle name="Обычный 7 13 5" xfId="9155"/>
    <cellStyle name="Обычный 7 13 5 2" xfId="19105"/>
    <cellStyle name="Обычный 7 13 5 2 2" xfId="48960"/>
    <cellStyle name="Обычный 7 13 5 3" xfId="29055"/>
    <cellStyle name="Обычный 7 13 5 3 2" xfId="58910"/>
    <cellStyle name="Обычный 7 13 5 4" xfId="39010"/>
    <cellStyle name="Обычный 7 13 6" xfId="12469"/>
    <cellStyle name="Обычный 7 13 6 2" xfId="42324"/>
    <cellStyle name="Обычный 7 13 7" xfId="22419"/>
    <cellStyle name="Обычный 7 13 7 2" xfId="52274"/>
    <cellStyle name="Обычный 7 13 8" xfId="32374"/>
    <cellStyle name="Обычный 7 14" xfId="2517"/>
    <cellStyle name="Обычный 7 14 2" xfId="2518"/>
    <cellStyle name="Обычный 7 14 2 2" xfId="6263"/>
    <cellStyle name="Обычный 7 14 2 2 2" xfId="16215"/>
    <cellStyle name="Обычный 7 14 2 2 2 2" xfId="46070"/>
    <cellStyle name="Обычный 7 14 2 2 3" xfId="26165"/>
    <cellStyle name="Обычный 7 14 2 2 3 2" xfId="56020"/>
    <cellStyle name="Обычный 7 14 2 2 4" xfId="36120"/>
    <cellStyle name="Обычный 7 14 2 3" xfId="9160"/>
    <cellStyle name="Обычный 7 14 2 3 2" xfId="19110"/>
    <cellStyle name="Обычный 7 14 2 3 2 2" xfId="48965"/>
    <cellStyle name="Обычный 7 14 2 3 3" xfId="29060"/>
    <cellStyle name="Обычный 7 14 2 3 3 2" xfId="58915"/>
    <cellStyle name="Обычный 7 14 2 3 4" xfId="39015"/>
    <cellStyle name="Обычный 7 14 2 4" xfId="12474"/>
    <cellStyle name="Обычный 7 14 2 4 2" xfId="42329"/>
    <cellStyle name="Обычный 7 14 2 5" xfId="22424"/>
    <cellStyle name="Обычный 7 14 2 5 2" xfId="52279"/>
    <cellStyle name="Обычный 7 14 2 6" xfId="32379"/>
    <cellStyle name="Обычный 7 14 3" xfId="4239"/>
    <cellStyle name="Обычный 7 14 3 2" xfId="14191"/>
    <cellStyle name="Обычный 7 14 3 2 2" xfId="44046"/>
    <cellStyle name="Обычный 7 14 3 3" xfId="24141"/>
    <cellStyle name="Обычный 7 14 3 3 2" xfId="53996"/>
    <cellStyle name="Обычный 7 14 3 4" xfId="34096"/>
    <cellStyle name="Обычный 7 14 4" xfId="9159"/>
    <cellStyle name="Обычный 7 14 4 2" xfId="19109"/>
    <cellStyle name="Обычный 7 14 4 2 2" xfId="48964"/>
    <cellStyle name="Обычный 7 14 4 3" xfId="29059"/>
    <cellStyle name="Обычный 7 14 4 3 2" xfId="58914"/>
    <cellStyle name="Обычный 7 14 4 4" xfId="39014"/>
    <cellStyle name="Обычный 7 14 5" xfId="12473"/>
    <cellStyle name="Обычный 7 14 5 2" xfId="42328"/>
    <cellStyle name="Обычный 7 14 6" xfId="22423"/>
    <cellStyle name="Обычный 7 14 6 2" xfId="52278"/>
    <cellStyle name="Обычный 7 14 7" xfId="32378"/>
    <cellStyle name="Обычный 7 15" xfId="2519"/>
    <cellStyle name="Обычный 7 15 2" xfId="5060"/>
    <cellStyle name="Обычный 7 15 2 2" xfId="15012"/>
    <cellStyle name="Обычный 7 15 2 2 2" xfId="44867"/>
    <cellStyle name="Обычный 7 15 2 3" xfId="24962"/>
    <cellStyle name="Обычный 7 15 2 3 2" xfId="54817"/>
    <cellStyle name="Обычный 7 15 2 4" xfId="34917"/>
    <cellStyle name="Обычный 7 15 3" xfId="9161"/>
    <cellStyle name="Обычный 7 15 3 2" xfId="19111"/>
    <cellStyle name="Обычный 7 15 3 2 2" xfId="48966"/>
    <cellStyle name="Обычный 7 15 3 3" xfId="29061"/>
    <cellStyle name="Обычный 7 15 3 3 2" xfId="58916"/>
    <cellStyle name="Обычный 7 15 3 4" xfId="39016"/>
    <cellStyle name="Обычный 7 15 4" xfId="12475"/>
    <cellStyle name="Обычный 7 15 4 2" xfId="42330"/>
    <cellStyle name="Обычный 7 15 5" xfId="22425"/>
    <cellStyle name="Обычный 7 15 5 2" xfId="52280"/>
    <cellStyle name="Обычный 7 15 6" xfId="32380"/>
    <cellStyle name="Обычный 7 16" xfId="2496"/>
    <cellStyle name="Обычный 7 16 2" xfId="6720"/>
    <cellStyle name="Обычный 7 16 2 2" xfId="16671"/>
    <cellStyle name="Обычный 7 16 2 2 2" xfId="46526"/>
    <cellStyle name="Обычный 7 16 2 3" xfId="26621"/>
    <cellStyle name="Обычный 7 16 2 3 2" xfId="56476"/>
    <cellStyle name="Обычный 7 16 2 4" xfId="36576"/>
    <cellStyle name="Обычный 7 16 3" xfId="9138"/>
    <cellStyle name="Обычный 7 16 3 2" xfId="19088"/>
    <cellStyle name="Обычный 7 16 3 2 2" xfId="48943"/>
    <cellStyle name="Обычный 7 16 3 3" xfId="29038"/>
    <cellStyle name="Обычный 7 16 3 3 2" xfId="58893"/>
    <cellStyle name="Обычный 7 16 3 4" xfId="38993"/>
    <cellStyle name="Обычный 7 16 4" xfId="12452"/>
    <cellStyle name="Обычный 7 16 4 2" xfId="42307"/>
    <cellStyle name="Обычный 7 16 5" xfId="22402"/>
    <cellStyle name="Обычный 7 16 5 2" xfId="52257"/>
    <cellStyle name="Обычный 7 16 6" xfId="32357"/>
    <cellStyle name="Обычный 7 17" xfId="3415"/>
    <cellStyle name="Обычный 7 17 2" xfId="13368"/>
    <cellStyle name="Обычный 7 17 2 2" xfId="43223"/>
    <cellStyle name="Обычный 7 17 3" xfId="23318"/>
    <cellStyle name="Обычный 7 17 3 2" xfId="53173"/>
    <cellStyle name="Обычный 7 17 4" xfId="33273"/>
    <cellStyle name="Обычный 7 2" xfId="2520"/>
    <cellStyle name="Обычный 7 2 10" xfId="2521"/>
    <cellStyle name="Обычный 7 2 10 2" xfId="2522"/>
    <cellStyle name="Обычный 7 2 10 2 2" xfId="2523"/>
    <cellStyle name="Обычный 7 2 10 2 2 2" xfId="6264"/>
    <cellStyle name="Обычный 7 2 10 2 2 2 2" xfId="16216"/>
    <cellStyle name="Обычный 7 2 10 2 2 2 2 2" xfId="46071"/>
    <cellStyle name="Обычный 7 2 10 2 2 2 3" xfId="26166"/>
    <cellStyle name="Обычный 7 2 10 2 2 2 3 2" xfId="56021"/>
    <cellStyle name="Обычный 7 2 10 2 2 2 4" xfId="36121"/>
    <cellStyle name="Обычный 7 2 10 2 2 3" xfId="9165"/>
    <cellStyle name="Обычный 7 2 10 2 2 3 2" xfId="19115"/>
    <cellStyle name="Обычный 7 2 10 2 2 3 2 2" xfId="48970"/>
    <cellStyle name="Обычный 7 2 10 2 2 3 3" xfId="29065"/>
    <cellStyle name="Обычный 7 2 10 2 2 3 3 2" xfId="58920"/>
    <cellStyle name="Обычный 7 2 10 2 2 3 4" xfId="39020"/>
    <cellStyle name="Обычный 7 2 10 2 2 4" xfId="12479"/>
    <cellStyle name="Обычный 7 2 10 2 2 4 2" xfId="42334"/>
    <cellStyle name="Обычный 7 2 10 2 2 5" xfId="22429"/>
    <cellStyle name="Обычный 7 2 10 2 2 5 2" xfId="52284"/>
    <cellStyle name="Обычный 7 2 10 2 2 6" xfId="32384"/>
    <cellStyle name="Обычный 7 2 10 2 3" xfId="4795"/>
    <cellStyle name="Обычный 7 2 10 2 3 2" xfId="14747"/>
    <cellStyle name="Обычный 7 2 10 2 3 2 2" xfId="44602"/>
    <cellStyle name="Обычный 7 2 10 2 3 3" xfId="24697"/>
    <cellStyle name="Обычный 7 2 10 2 3 3 2" xfId="54552"/>
    <cellStyle name="Обычный 7 2 10 2 3 4" xfId="34652"/>
    <cellStyle name="Обычный 7 2 10 2 4" xfId="9164"/>
    <cellStyle name="Обычный 7 2 10 2 4 2" xfId="19114"/>
    <cellStyle name="Обычный 7 2 10 2 4 2 2" xfId="48969"/>
    <cellStyle name="Обычный 7 2 10 2 4 3" xfId="29064"/>
    <cellStyle name="Обычный 7 2 10 2 4 3 2" xfId="58919"/>
    <cellStyle name="Обычный 7 2 10 2 4 4" xfId="39019"/>
    <cellStyle name="Обычный 7 2 10 2 5" xfId="12478"/>
    <cellStyle name="Обычный 7 2 10 2 5 2" xfId="42333"/>
    <cellStyle name="Обычный 7 2 10 2 6" xfId="22428"/>
    <cellStyle name="Обычный 7 2 10 2 6 2" xfId="52283"/>
    <cellStyle name="Обычный 7 2 10 2 7" xfId="32383"/>
    <cellStyle name="Обычный 7 2 10 3" xfId="2524"/>
    <cellStyle name="Обычный 7 2 10 3 2" xfId="6265"/>
    <cellStyle name="Обычный 7 2 10 3 2 2" xfId="16217"/>
    <cellStyle name="Обычный 7 2 10 3 2 2 2" xfId="46072"/>
    <cellStyle name="Обычный 7 2 10 3 2 3" xfId="26167"/>
    <cellStyle name="Обычный 7 2 10 3 2 3 2" xfId="56022"/>
    <cellStyle name="Обычный 7 2 10 3 2 4" xfId="36122"/>
    <cellStyle name="Обычный 7 2 10 3 3" xfId="9166"/>
    <cellStyle name="Обычный 7 2 10 3 3 2" xfId="19116"/>
    <cellStyle name="Обычный 7 2 10 3 3 2 2" xfId="48971"/>
    <cellStyle name="Обычный 7 2 10 3 3 3" xfId="29066"/>
    <cellStyle name="Обычный 7 2 10 3 3 3 2" xfId="58921"/>
    <cellStyle name="Обычный 7 2 10 3 3 4" xfId="39021"/>
    <cellStyle name="Обычный 7 2 10 3 4" xfId="12480"/>
    <cellStyle name="Обычный 7 2 10 3 4 2" xfId="42335"/>
    <cellStyle name="Обычный 7 2 10 3 5" xfId="22430"/>
    <cellStyle name="Обычный 7 2 10 3 5 2" xfId="52285"/>
    <cellStyle name="Обычный 7 2 10 3 6" xfId="32385"/>
    <cellStyle name="Обычный 7 2 10 4" xfId="3972"/>
    <cellStyle name="Обычный 7 2 10 4 2" xfId="13924"/>
    <cellStyle name="Обычный 7 2 10 4 2 2" xfId="43779"/>
    <cellStyle name="Обычный 7 2 10 4 3" xfId="23874"/>
    <cellStyle name="Обычный 7 2 10 4 3 2" xfId="53729"/>
    <cellStyle name="Обычный 7 2 10 4 4" xfId="33829"/>
    <cellStyle name="Обычный 7 2 10 5" xfId="9163"/>
    <cellStyle name="Обычный 7 2 10 5 2" xfId="19113"/>
    <cellStyle name="Обычный 7 2 10 5 2 2" xfId="48968"/>
    <cellStyle name="Обычный 7 2 10 5 3" xfId="29063"/>
    <cellStyle name="Обычный 7 2 10 5 3 2" xfId="58918"/>
    <cellStyle name="Обычный 7 2 10 5 4" xfId="39018"/>
    <cellStyle name="Обычный 7 2 10 6" xfId="12477"/>
    <cellStyle name="Обычный 7 2 10 6 2" xfId="42332"/>
    <cellStyle name="Обычный 7 2 10 7" xfId="22427"/>
    <cellStyle name="Обычный 7 2 10 7 2" xfId="52282"/>
    <cellStyle name="Обычный 7 2 10 8" xfId="32382"/>
    <cellStyle name="Обычный 7 2 11" xfId="2525"/>
    <cellStyle name="Обычный 7 2 11 2" xfId="2526"/>
    <cellStyle name="Обычный 7 2 11 2 2" xfId="2527"/>
    <cellStyle name="Обычный 7 2 11 2 2 2" xfId="6266"/>
    <cellStyle name="Обычный 7 2 11 2 2 2 2" xfId="16218"/>
    <cellStyle name="Обычный 7 2 11 2 2 2 2 2" xfId="46073"/>
    <cellStyle name="Обычный 7 2 11 2 2 2 3" xfId="26168"/>
    <cellStyle name="Обычный 7 2 11 2 2 2 3 2" xfId="56023"/>
    <cellStyle name="Обычный 7 2 11 2 2 2 4" xfId="36123"/>
    <cellStyle name="Обычный 7 2 11 2 2 3" xfId="9169"/>
    <cellStyle name="Обычный 7 2 11 2 2 3 2" xfId="19119"/>
    <cellStyle name="Обычный 7 2 11 2 2 3 2 2" xfId="48974"/>
    <cellStyle name="Обычный 7 2 11 2 2 3 3" xfId="29069"/>
    <cellStyle name="Обычный 7 2 11 2 2 3 3 2" xfId="58924"/>
    <cellStyle name="Обычный 7 2 11 2 2 3 4" xfId="39024"/>
    <cellStyle name="Обычный 7 2 11 2 2 4" xfId="12483"/>
    <cellStyle name="Обычный 7 2 11 2 2 4 2" xfId="42338"/>
    <cellStyle name="Обычный 7 2 11 2 2 5" xfId="22433"/>
    <cellStyle name="Обычный 7 2 11 2 2 5 2" xfId="52288"/>
    <cellStyle name="Обычный 7 2 11 2 2 6" xfId="32388"/>
    <cellStyle name="Обычный 7 2 11 2 3" xfId="4947"/>
    <cellStyle name="Обычный 7 2 11 2 3 2" xfId="14899"/>
    <cellStyle name="Обычный 7 2 11 2 3 2 2" xfId="44754"/>
    <cellStyle name="Обычный 7 2 11 2 3 3" xfId="24849"/>
    <cellStyle name="Обычный 7 2 11 2 3 3 2" xfId="54704"/>
    <cellStyle name="Обычный 7 2 11 2 3 4" xfId="34804"/>
    <cellStyle name="Обычный 7 2 11 2 4" xfId="9168"/>
    <cellStyle name="Обычный 7 2 11 2 4 2" xfId="19118"/>
    <cellStyle name="Обычный 7 2 11 2 4 2 2" xfId="48973"/>
    <cellStyle name="Обычный 7 2 11 2 4 3" xfId="29068"/>
    <cellStyle name="Обычный 7 2 11 2 4 3 2" xfId="58923"/>
    <cellStyle name="Обычный 7 2 11 2 4 4" xfId="39023"/>
    <cellStyle name="Обычный 7 2 11 2 5" xfId="12482"/>
    <cellStyle name="Обычный 7 2 11 2 5 2" xfId="42337"/>
    <cellStyle name="Обычный 7 2 11 2 6" xfId="22432"/>
    <cellStyle name="Обычный 7 2 11 2 6 2" xfId="52287"/>
    <cellStyle name="Обычный 7 2 11 2 7" xfId="32387"/>
    <cellStyle name="Обычный 7 2 11 3" xfId="2528"/>
    <cellStyle name="Обычный 7 2 11 3 2" xfId="6267"/>
    <cellStyle name="Обычный 7 2 11 3 2 2" xfId="16219"/>
    <cellStyle name="Обычный 7 2 11 3 2 2 2" xfId="46074"/>
    <cellStyle name="Обычный 7 2 11 3 2 3" xfId="26169"/>
    <cellStyle name="Обычный 7 2 11 3 2 3 2" xfId="56024"/>
    <cellStyle name="Обычный 7 2 11 3 2 4" xfId="36124"/>
    <cellStyle name="Обычный 7 2 11 3 3" xfId="9170"/>
    <cellStyle name="Обычный 7 2 11 3 3 2" xfId="19120"/>
    <cellStyle name="Обычный 7 2 11 3 3 2 2" xfId="48975"/>
    <cellStyle name="Обычный 7 2 11 3 3 3" xfId="29070"/>
    <cellStyle name="Обычный 7 2 11 3 3 3 2" xfId="58925"/>
    <cellStyle name="Обычный 7 2 11 3 3 4" xfId="39025"/>
    <cellStyle name="Обычный 7 2 11 3 4" xfId="12484"/>
    <cellStyle name="Обычный 7 2 11 3 4 2" xfId="42339"/>
    <cellStyle name="Обычный 7 2 11 3 5" xfId="22434"/>
    <cellStyle name="Обычный 7 2 11 3 5 2" xfId="52289"/>
    <cellStyle name="Обычный 7 2 11 3 6" xfId="32389"/>
    <cellStyle name="Обычный 7 2 11 4" xfId="4124"/>
    <cellStyle name="Обычный 7 2 11 4 2" xfId="14076"/>
    <cellStyle name="Обычный 7 2 11 4 2 2" xfId="43931"/>
    <cellStyle name="Обычный 7 2 11 4 3" xfId="24026"/>
    <cellStyle name="Обычный 7 2 11 4 3 2" xfId="53881"/>
    <cellStyle name="Обычный 7 2 11 4 4" xfId="33981"/>
    <cellStyle name="Обычный 7 2 11 5" xfId="9167"/>
    <cellStyle name="Обычный 7 2 11 5 2" xfId="19117"/>
    <cellStyle name="Обычный 7 2 11 5 2 2" xfId="48972"/>
    <cellStyle name="Обычный 7 2 11 5 3" xfId="29067"/>
    <cellStyle name="Обычный 7 2 11 5 3 2" xfId="58922"/>
    <cellStyle name="Обычный 7 2 11 5 4" xfId="39022"/>
    <cellStyle name="Обычный 7 2 11 6" xfId="12481"/>
    <cellStyle name="Обычный 7 2 11 6 2" xfId="42336"/>
    <cellStyle name="Обычный 7 2 11 7" xfId="22431"/>
    <cellStyle name="Обычный 7 2 11 7 2" xfId="52286"/>
    <cellStyle name="Обычный 7 2 11 8" xfId="32386"/>
    <cellStyle name="Обычный 7 2 12" xfId="2529"/>
    <cellStyle name="Обычный 7 2 12 2" xfId="2530"/>
    <cellStyle name="Обычный 7 2 12 2 2" xfId="2531"/>
    <cellStyle name="Обычный 7 2 12 2 2 2" xfId="6268"/>
    <cellStyle name="Обычный 7 2 12 2 2 2 2" xfId="16220"/>
    <cellStyle name="Обычный 7 2 12 2 2 2 2 2" xfId="46075"/>
    <cellStyle name="Обычный 7 2 12 2 2 2 3" xfId="26170"/>
    <cellStyle name="Обычный 7 2 12 2 2 2 3 2" xfId="56025"/>
    <cellStyle name="Обычный 7 2 12 2 2 2 4" xfId="36125"/>
    <cellStyle name="Обычный 7 2 12 2 2 3" xfId="9173"/>
    <cellStyle name="Обычный 7 2 12 2 2 3 2" xfId="19123"/>
    <cellStyle name="Обычный 7 2 12 2 2 3 2 2" xfId="48978"/>
    <cellStyle name="Обычный 7 2 12 2 2 3 3" xfId="29073"/>
    <cellStyle name="Обычный 7 2 12 2 2 3 3 2" xfId="58928"/>
    <cellStyle name="Обычный 7 2 12 2 2 3 4" xfId="39028"/>
    <cellStyle name="Обычный 7 2 12 2 2 4" xfId="12487"/>
    <cellStyle name="Обычный 7 2 12 2 2 4 2" xfId="42342"/>
    <cellStyle name="Обычный 7 2 12 2 2 5" xfId="22437"/>
    <cellStyle name="Обычный 7 2 12 2 2 5 2" xfId="52292"/>
    <cellStyle name="Обычный 7 2 12 2 2 6" xfId="32392"/>
    <cellStyle name="Обычный 7 2 12 2 3" xfId="5034"/>
    <cellStyle name="Обычный 7 2 12 2 3 2" xfId="14986"/>
    <cellStyle name="Обычный 7 2 12 2 3 2 2" xfId="44841"/>
    <cellStyle name="Обычный 7 2 12 2 3 3" xfId="24936"/>
    <cellStyle name="Обычный 7 2 12 2 3 3 2" xfId="54791"/>
    <cellStyle name="Обычный 7 2 12 2 3 4" xfId="34891"/>
    <cellStyle name="Обычный 7 2 12 2 4" xfId="9172"/>
    <cellStyle name="Обычный 7 2 12 2 4 2" xfId="19122"/>
    <cellStyle name="Обычный 7 2 12 2 4 2 2" xfId="48977"/>
    <cellStyle name="Обычный 7 2 12 2 4 3" xfId="29072"/>
    <cellStyle name="Обычный 7 2 12 2 4 3 2" xfId="58927"/>
    <cellStyle name="Обычный 7 2 12 2 4 4" xfId="39027"/>
    <cellStyle name="Обычный 7 2 12 2 5" xfId="12486"/>
    <cellStyle name="Обычный 7 2 12 2 5 2" xfId="42341"/>
    <cellStyle name="Обычный 7 2 12 2 6" xfId="22436"/>
    <cellStyle name="Обычный 7 2 12 2 6 2" xfId="52291"/>
    <cellStyle name="Обычный 7 2 12 2 7" xfId="32391"/>
    <cellStyle name="Обычный 7 2 12 3" xfId="2532"/>
    <cellStyle name="Обычный 7 2 12 3 2" xfId="6269"/>
    <cellStyle name="Обычный 7 2 12 3 2 2" xfId="16221"/>
    <cellStyle name="Обычный 7 2 12 3 2 2 2" xfId="46076"/>
    <cellStyle name="Обычный 7 2 12 3 2 3" xfId="26171"/>
    <cellStyle name="Обычный 7 2 12 3 2 3 2" xfId="56026"/>
    <cellStyle name="Обычный 7 2 12 3 2 4" xfId="36126"/>
    <cellStyle name="Обычный 7 2 12 3 3" xfId="9174"/>
    <cellStyle name="Обычный 7 2 12 3 3 2" xfId="19124"/>
    <cellStyle name="Обычный 7 2 12 3 3 2 2" xfId="48979"/>
    <cellStyle name="Обычный 7 2 12 3 3 3" xfId="29074"/>
    <cellStyle name="Обычный 7 2 12 3 3 3 2" xfId="58929"/>
    <cellStyle name="Обычный 7 2 12 3 3 4" xfId="39029"/>
    <cellStyle name="Обычный 7 2 12 3 4" xfId="12488"/>
    <cellStyle name="Обычный 7 2 12 3 4 2" xfId="42343"/>
    <cellStyle name="Обычный 7 2 12 3 5" xfId="22438"/>
    <cellStyle name="Обычный 7 2 12 3 5 2" xfId="52293"/>
    <cellStyle name="Обычный 7 2 12 3 6" xfId="32393"/>
    <cellStyle name="Обычный 7 2 12 4" xfId="4211"/>
    <cellStyle name="Обычный 7 2 12 4 2" xfId="14163"/>
    <cellStyle name="Обычный 7 2 12 4 2 2" xfId="44018"/>
    <cellStyle name="Обычный 7 2 12 4 3" xfId="24113"/>
    <cellStyle name="Обычный 7 2 12 4 3 2" xfId="53968"/>
    <cellStyle name="Обычный 7 2 12 4 4" xfId="34068"/>
    <cellStyle name="Обычный 7 2 12 5" xfId="9171"/>
    <cellStyle name="Обычный 7 2 12 5 2" xfId="19121"/>
    <cellStyle name="Обычный 7 2 12 5 2 2" xfId="48976"/>
    <cellStyle name="Обычный 7 2 12 5 3" xfId="29071"/>
    <cellStyle name="Обычный 7 2 12 5 3 2" xfId="58926"/>
    <cellStyle name="Обычный 7 2 12 5 4" xfId="39026"/>
    <cellStyle name="Обычный 7 2 12 6" xfId="12485"/>
    <cellStyle name="Обычный 7 2 12 6 2" xfId="42340"/>
    <cellStyle name="Обычный 7 2 12 7" xfId="22435"/>
    <cellStyle name="Обычный 7 2 12 7 2" xfId="52290"/>
    <cellStyle name="Обычный 7 2 12 8" xfId="32390"/>
    <cellStyle name="Обычный 7 2 13" xfId="2533"/>
    <cellStyle name="Обычный 7 2 13 2" xfId="2534"/>
    <cellStyle name="Обычный 7 2 13 2 2" xfId="6270"/>
    <cellStyle name="Обычный 7 2 13 2 2 2" xfId="16222"/>
    <cellStyle name="Обычный 7 2 13 2 2 2 2" xfId="46077"/>
    <cellStyle name="Обычный 7 2 13 2 2 3" xfId="26172"/>
    <cellStyle name="Обычный 7 2 13 2 2 3 2" xfId="56027"/>
    <cellStyle name="Обычный 7 2 13 2 2 4" xfId="36127"/>
    <cellStyle name="Обычный 7 2 13 2 3" xfId="9176"/>
    <cellStyle name="Обычный 7 2 13 2 3 2" xfId="19126"/>
    <cellStyle name="Обычный 7 2 13 2 3 2 2" xfId="48981"/>
    <cellStyle name="Обычный 7 2 13 2 3 3" xfId="29076"/>
    <cellStyle name="Обычный 7 2 13 2 3 3 2" xfId="58931"/>
    <cellStyle name="Обычный 7 2 13 2 3 4" xfId="39031"/>
    <cellStyle name="Обычный 7 2 13 2 4" xfId="12490"/>
    <cellStyle name="Обычный 7 2 13 2 4 2" xfId="42345"/>
    <cellStyle name="Обычный 7 2 13 2 5" xfId="22440"/>
    <cellStyle name="Обычный 7 2 13 2 5 2" xfId="52295"/>
    <cellStyle name="Обычный 7 2 13 2 6" xfId="32395"/>
    <cellStyle name="Обычный 7 2 13 3" xfId="4248"/>
    <cellStyle name="Обычный 7 2 13 3 2" xfId="14200"/>
    <cellStyle name="Обычный 7 2 13 3 2 2" xfId="44055"/>
    <cellStyle name="Обычный 7 2 13 3 3" xfId="24150"/>
    <cellStyle name="Обычный 7 2 13 3 3 2" xfId="54005"/>
    <cellStyle name="Обычный 7 2 13 3 4" xfId="34105"/>
    <cellStyle name="Обычный 7 2 13 4" xfId="9175"/>
    <cellStyle name="Обычный 7 2 13 4 2" xfId="19125"/>
    <cellStyle name="Обычный 7 2 13 4 2 2" xfId="48980"/>
    <cellStyle name="Обычный 7 2 13 4 3" xfId="29075"/>
    <cellStyle name="Обычный 7 2 13 4 3 2" xfId="58930"/>
    <cellStyle name="Обычный 7 2 13 4 4" xfId="39030"/>
    <cellStyle name="Обычный 7 2 13 5" xfId="12489"/>
    <cellStyle name="Обычный 7 2 13 5 2" xfId="42344"/>
    <cellStyle name="Обычный 7 2 13 6" xfId="22439"/>
    <cellStyle name="Обычный 7 2 13 6 2" xfId="52294"/>
    <cellStyle name="Обычный 7 2 13 7" xfId="32394"/>
    <cellStyle name="Обычный 7 2 14" xfId="2535"/>
    <cellStyle name="Обычный 7 2 14 2" xfId="6271"/>
    <cellStyle name="Обычный 7 2 14 2 2" xfId="16223"/>
    <cellStyle name="Обычный 7 2 14 2 2 2" xfId="46078"/>
    <cellStyle name="Обычный 7 2 14 2 3" xfId="26173"/>
    <cellStyle name="Обычный 7 2 14 2 3 2" xfId="56028"/>
    <cellStyle name="Обычный 7 2 14 2 4" xfId="36128"/>
    <cellStyle name="Обычный 7 2 14 3" xfId="9177"/>
    <cellStyle name="Обычный 7 2 14 3 2" xfId="19127"/>
    <cellStyle name="Обычный 7 2 14 3 2 2" xfId="48982"/>
    <cellStyle name="Обычный 7 2 14 3 3" xfId="29077"/>
    <cellStyle name="Обычный 7 2 14 3 3 2" xfId="58932"/>
    <cellStyle name="Обычный 7 2 14 3 4" xfId="39032"/>
    <cellStyle name="Обычный 7 2 14 4" xfId="12491"/>
    <cellStyle name="Обычный 7 2 14 4 2" xfId="42346"/>
    <cellStyle name="Обычный 7 2 14 5" xfId="22441"/>
    <cellStyle name="Обычный 7 2 14 5 2" xfId="52296"/>
    <cellStyle name="Обычный 7 2 14 6" xfId="32396"/>
    <cellStyle name="Обычный 7 2 15" xfId="3424"/>
    <cellStyle name="Обычный 7 2 15 2" xfId="13377"/>
    <cellStyle name="Обычный 7 2 15 2 2" xfId="43232"/>
    <cellStyle name="Обычный 7 2 15 3" xfId="23327"/>
    <cellStyle name="Обычный 7 2 15 3 2" xfId="53182"/>
    <cellStyle name="Обычный 7 2 15 4" xfId="33282"/>
    <cellStyle name="Обычный 7 2 16" xfId="9162"/>
    <cellStyle name="Обычный 7 2 16 2" xfId="19112"/>
    <cellStyle name="Обычный 7 2 16 2 2" xfId="48967"/>
    <cellStyle name="Обычный 7 2 16 3" xfId="29062"/>
    <cellStyle name="Обычный 7 2 16 3 2" xfId="58917"/>
    <cellStyle name="Обычный 7 2 16 4" xfId="39017"/>
    <cellStyle name="Обычный 7 2 17" xfId="12476"/>
    <cellStyle name="Обычный 7 2 17 2" xfId="42331"/>
    <cellStyle name="Обычный 7 2 18" xfId="22426"/>
    <cellStyle name="Обычный 7 2 18 2" xfId="52281"/>
    <cellStyle name="Обычный 7 2 19" xfId="32381"/>
    <cellStyle name="Обычный 7 2 2" xfId="2536"/>
    <cellStyle name="Обычный 7 2 2 10" xfId="9178"/>
    <cellStyle name="Обычный 7 2 2 10 2" xfId="19128"/>
    <cellStyle name="Обычный 7 2 2 10 2 2" xfId="48983"/>
    <cellStyle name="Обычный 7 2 2 10 3" xfId="29078"/>
    <cellStyle name="Обычный 7 2 2 10 3 2" xfId="58933"/>
    <cellStyle name="Обычный 7 2 2 10 4" xfId="39033"/>
    <cellStyle name="Обычный 7 2 2 11" xfId="12492"/>
    <cellStyle name="Обычный 7 2 2 11 2" xfId="42347"/>
    <cellStyle name="Обычный 7 2 2 12" xfId="22442"/>
    <cellStyle name="Обычный 7 2 2 12 2" xfId="52297"/>
    <cellStyle name="Обычный 7 2 2 13" xfId="32397"/>
    <cellStyle name="Обычный 7 2 2 2" xfId="2537"/>
    <cellStyle name="Обычный 7 2 2 2 2" xfId="2538"/>
    <cellStyle name="Обычный 7 2 2 2 2 2" xfId="2539"/>
    <cellStyle name="Обычный 7 2 2 2 2 2 2" xfId="2540"/>
    <cellStyle name="Обычный 7 2 2 2 2 2 2 2" xfId="6272"/>
    <cellStyle name="Обычный 7 2 2 2 2 2 2 2 2" xfId="16224"/>
    <cellStyle name="Обычный 7 2 2 2 2 2 2 2 2 2" xfId="46079"/>
    <cellStyle name="Обычный 7 2 2 2 2 2 2 2 3" xfId="26174"/>
    <cellStyle name="Обычный 7 2 2 2 2 2 2 2 3 2" xfId="56029"/>
    <cellStyle name="Обычный 7 2 2 2 2 2 2 2 4" xfId="36129"/>
    <cellStyle name="Обычный 7 2 2 2 2 2 2 3" xfId="9182"/>
    <cellStyle name="Обычный 7 2 2 2 2 2 2 3 2" xfId="19132"/>
    <cellStyle name="Обычный 7 2 2 2 2 2 2 3 2 2" xfId="48987"/>
    <cellStyle name="Обычный 7 2 2 2 2 2 2 3 3" xfId="29082"/>
    <cellStyle name="Обычный 7 2 2 2 2 2 2 3 3 2" xfId="58937"/>
    <cellStyle name="Обычный 7 2 2 2 2 2 2 3 4" xfId="39037"/>
    <cellStyle name="Обычный 7 2 2 2 2 2 2 4" xfId="12496"/>
    <cellStyle name="Обычный 7 2 2 2 2 2 2 4 2" xfId="42351"/>
    <cellStyle name="Обычный 7 2 2 2 2 2 2 5" xfId="22446"/>
    <cellStyle name="Обычный 7 2 2 2 2 2 2 5 2" xfId="52301"/>
    <cellStyle name="Обычный 7 2 2 2 2 2 2 6" xfId="32401"/>
    <cellStyle name="Обычный 7 2 2 2 2 2 3" xfId="4797"/>
    <cellStyle name="Обычный 7 2 2 2 2 2 3 2" xfId="14749"/>
    <cellStyle name="Обычный 7 2 2 2 2 2 3 2 2" xfId="44604"/>
    <cellStyle name="Обычный 7 2 2 2 2 2 3 3" xfId="24699"/>
    <cellStyle name="Обычный 7 2 2 2 2 2 3 3 2" xfId="54554"/>
    <cellStyle name="Обычный 7 2 2 2 2 2 3 4" xfId="34654"/>
    <cellStyle name="Обычный 7 2 2 2 2 2 4" xfId="9181"/>
    <cellStyle name="Обычный 7 2 2 2 2 2 4 2" xfId="19131"/>
    <cellStyle name="Обычный 7 2 2 2 2 2 4 2 2" xfId="48986"/>
    <cellStyle name="Обычный 7 2 2 2 2 2 4 3" xfId="29081"/>
    <cellStyle name="Обычный 7 2 2 2 2 2 4 3 2" xfId="58936"/>
    <cellStyle name="Обычный 7 2 2 2 2 2 4 4" xfId="39036"/>
    <cellStyle name="Обычный 7 2 2 2 2 2 5" xfId="12495"/>
    <cellStyle name="Обычный 7 2 2 2 2 2 5 2" xfId="42350"/>
    <cellStyle name="Обычный 7 2 2 2 2 2 6" xfId="22445"/>
    <cellStyle name="Обычный 7 2 2 2 2 2 6 2" xfId="52300"/>
    <cellStyle name="Обычный 7 2 2 2 2 2 7" xfId="32400"/>
    <cellStyle name="Обычный 7 2 2 2 2 3" xfId="2541"/>
    <cellStyle name="Обычный 7 2 2 2 2 3 2" xfId="6273"/>
    <cellStyle name="Обычный 7 2 2 2 2 3 2 2" xfId="16225"/>
    <cellStyle name="Обычный 7 2 2 2 2 3 2 2 2" xfId="46080"/>
    <cellStyle name="Обычный 7 2 2 2 2 3 2 3" xfId="26175"/>
    <cellStyle name="Обычный 7 2 2 2 2 3 2 3 2" xfId="56030"/>
    <cellStyle name="Обычный 7 2 2 2 2 3 2 4" xfId="36130"/>
    <cellStyle name="Обычный 7 2 2 2 2 3 3" xfId="9183"/>
    <cellStyle name="Обычный 7 2 2 2 2 3 3 2" xfId="19133"/>
    <cellStyle name="Обычный 7 2 2 2 2 3 3 2 2" xfId="48988"/>
    <cellStyle name="Обычный 7 2 2 2 2 3 3 3" xfId="29083"/>
    <cellStyle name="Обычный 7 2 2 2 2 3 3 3 2" xfId="58938"/>
    <cellStyle name="Обычный 7 2 2 2 2 3 3 4" xfId="39038"/>
    <cellStyle name="Обычный 7 2 2 2 2 3 4" xfId="12497"/>
    <cellStyle name="Обычный 7 2 2 2 2 3 4 2" xfId="42352"/>
    <cellStyle name="Обычный 7 2 2 2 2 3 5" xfId="22447"/>
    <cellStyle name="Обычный 7 2 2 2 2 3 5 2" xfId="52302"/>
    <cellStyle name="Обычный 7 2 2 2 2 3 6" xfId="32402"/>
    <cellStyle name="Обычный 7 2 2 2 2 4" xfId="3974"/>
    <cellStyle name="Обычный 7 2 2 2 2 4 2" xfId="13926"/>
    <cellStyle name="Обычный 7 2 2 2 2 4 2 2" xfId="43781"/>
    <cellStyle name="Обычный 7 2 2 2 2 4 3" xfId="23876"/>
    <cellStyle name="Обычный 7 2 2 2 2 4 3 2" xfId="53731"/>
    <cellStyle name="Обычный 7 2 2 2 2 4 4" xfId="33831"/>
    <cellStyle name="Обычный 7 2 2 2 2 5" xfId="9180"/>
    <cellStyle name="Обычный 7 2 2 2 2 5 2" xfId="19130"/>
    <cellStyle name="Обычный 7 2 2 2 2 5 2 2" xfId="48985"/>
    <cellStyle name="Обычный 7 2 2 2 2 5 3" xfId="29080"/>
    <cellStyle name="Обычный 7 2 2 2 2 5 3 2" xfId="58935"/>
    <cellStyle name="Обычный 7 2 2 2 2 5 4" xfId="39035"/>
    <cellStyle name="Обычный 7 2 2 2 2 6" xfId="12494"/>
    <cellStyle name="Обычный 7 2 2 2 2 6 2" xfId="42349"/>
    <cellStyle name="Обычный 7 2 2 2 2 7" xfId="22444"/>
    <cellStyle name="Обычный 7 2 2 2 2 7 2" xfId="52299"/>
    <cellStyle name="Обычный 7 2 2 2 2 8" xfId="32399"/>
    <cellStyle name="Обычный 7 2 2 2 3" xfId="2542"/>
    <cellStyle name="Обычный 7 2 2 2 3 2" xfId="2543"/>
    <cellStyle name="Обычный 7 2 2 2 3 2 2" xfId="6274"/>
    <cellStyle name="Обычный 7 2 2 2 3 2 2 2" xfId="16226"/>
    <cellStyle name="Обычный 7 2 2 2 3 2 2 2 2" xfId="46081"/>
    <cellStyle name="Обычный 7 2 2 2 3 2 2 3" xfId="26176"/>
    <cellStyle name="Обычный 7 2 2 2 3 2 2 3 2" xfId="56031"/>
    <cellStyle name="Обычный 7 2 2 2 3 2 2 4" xfId="36131"/>
    <cellStyle name="Обычный 7 2 2 2 3 2 3" xfId="9185"/>
    <cellStyle name="Обычный 7 2 2 2 3 2 3 2" xfId="19135"/>
    <cellStyle name="Обычный 7 2 2 2 3 2 3 2 2" xfId="48990"/>
    <cellStyle name="Обычный 7 2 2 2 3 2 3 3" xfId="29085"/>
    <cellStyle name="Обычный 7 2 2 2 3 2 3 3 2" xfId="58940"/>
    <cellStyle name="Обычный 7 2 2 2 3 2 3 4" xfId="39040"/>
    <cellStyle name="Обычный 7 2 2 2 3 2 4" xfId="12499"/>
    <cellStyle name="Обычный 7 2 2 2 3 2 4 2" xfId="42354"/>
    <cellStyle name="Обычный 7 2 2 2 3 2 5" xfId="22449"/>
    <cellStyle name="Обычный 7 2 2 2 3 2 5 2" xfId="52304"/>
    <cellStyle name="Обычный 7 2 2 2 3 2 6" xfId="32404"/>
    <cellStyle name="Обычный 7 2 2 2 3 3" xfId="4395"/>
    <cellStyle name="Обычный 7 2 2 2 3 3 2" xfId="14347"/>
    <cellStyle name="Обычный 7 2 2 2 3 3 2 2" xfId="44202"/>
    <cellStyle name="Обычный 7 2 2 2 3 3 3" xfId="24297"/>
    <cellStyle name="Обычный 7 2 2 2 3 3 3 2" xfId="54152"/>
    <cellStyle name="Обычный 7 2 2 2 3 3 4" xfId="34252"/>
    <cellStyle name="Обычный 7 2 2 2 3 4" xfId="9184"/>
    <cellStyle name="Обычный 7 2 2 2 3 4 2" xfId="19134"/>
    <cellStyle name="Обычный 7 2 2 2 3 4 2 2" xfId="48989"/>
    <cellStyle name="Обычный 7 2 2 2 3 4 3" xfId="29084"/>
    <cellStyle name="Обычный 7 2 2 2 3 4 3 2" xfId="58939"/>
    <cellStyle name="Обычный 7 2 2 2 3 4 4" xfId="39039"/>
    <cellStyle name="Обычный 7 2 2 2 3 5" xfId="12498"/>
    <cellStyle name="Обычный 7 2 2 2 3 5 2" xfId="42353"/>
    <cellStyle name="Обычный 7 2 2 2 3 6" xfId="22448"/>
    <cellStyle name="Обычный 7 2 2 2 3 6 2" xfId="52303"/>
    <cellStyle name="Обычный 7 2 2 2 3 7" xfId="32403"/>
    <cellStyle name="Обычный 7 2 2 2 4" xfId="2544"/>
    <cellStyle name="Обычный 7 2 2 2 4 2" xfId="6275"/>
    <cellStyle name="Обычный 7 2 2 2 4 2 2" xfId="16227"/>
    <cellStyle name="Обычный 7 2 2 2 4 2 2 2" xfId="46082"/>
    <cellStyle name="Обычный 7 2 2 2 4 2 3" xfId="26177"/>
    <cellStyle name="Обычный 7 2 2 2 4 2 3 2" xfId="56032"/>
    <cellStyle name="Обычный 7 2 2 2 4 2 4" xfId="36132"/>
    <cellStyle name="Обычный 7 2 2 2 4 3" xfId="9186"/>
    <cellStyle name="Обычный 7 2 2 2 4 3 2" xfId="19136"/>
    <cellStyle name="Обычный 7 2 2 2 4 3 2 2" xfId="48991"/>
    <cellStyle name="Обычный 7 2 2 2 4 3 3" xfId="29086"/>
    <cellStyle name="Обычный 7 2 2 2 4 3 3 2" xfId="58941"/>
    <cellStyle name="Обычный 7 2 2 2 4 3 4" xfId="39041"/>
    <cellStyle name="Обычный 7 2 2 2 4 4" xfId="12500"/>
    <cellStyle name="Обычный 7 2 2 2 4 4 2" xfId="42355"/>
    <cellStyle name="Обычный 7 2 2 2 4 5" xfId="22450"/>
    <cellStyle name="Обычный 7 2 2 2 4 5 2" xfId="52305"/>
    <cellStyle name="Обычный 7 2 2 2 4 6" xfId="32405"/>
    <cellStyle name="Обычный 7 2 2 2 5" xfId="3572"/>
    <cellStyle name="Обычный 7 2 2 2 5 2" xfId="13524"/>
    <cellStyle name="Обычный 7 2 2 2 5 2 2" xfId="43379"/>
    <cellStyle name="Обычный 7 2 2 2 5 3" xfId="23474"/>
    <cellStyle name="Обычный 7 2 2 2 5 3 2" xfId="53329"/>
    <cellStyle name="Обычный 7 2 2 2 5 4" xfId="33429"/>
    <cellStyle name="Обычный 7 2 2 2 6" xfId="9179"/>
    <cellStyle name="Обычный 7 2 2 2 6 2" xfId="19129"/>
    <cellStyle name="Обычный 7 2 2 2 6 2 2" xfId="48984"/>
    <cellStyle name="Обычный 7 2 2 2 6 3" xfId="29079"/>
    <cellStyle name="Обычный 7 2 2 2 6 3 2" xfId="58934"/>
    <cellStyle name="Обычный 7 2 2 2 6 4" xfId="39034"/>
    <cellStyle name="Обычный 7 2 2 2 7" xfId="12493"/>
    <cellStyle name="Обычный 7 2 2 2 7 2" xfId="42348"/>
    <cellStyle name="Обычный 7 2 2 2 8" xfId="22443"/>
    <cellStyle name="Обычный 7 2 2 2 8 2" xfId="52298"/>
    <cellStyle name="Обычный 7 2 2 2 9" xfId="32398"/>
    <cellStyle name="Обычный 7 2 2 3" xfId="2545"/>
    <cellStyle name="Обычный 7 2 2 3 2" xfId="2546"/>
    <cellStyle name="Обычный 7 2 2 3 2 2" xfId="2547"/>
    <cellStyle name="Обычный 7 2 2 3 2 2 2" xfId="2548"/>
    <cellStyle name="Обычный 7 2 2 3 2 2 2 2" xfId="6276"/>
    <cellStyle name="Обычный 7 2 2 3 2 2 2 2 2" xfId="16228"/>
    <cellStyle name="Обычный 7 2 2 3 2 2 2 2 2 2" xfId="46083"/>
    <cellStyle name="Обычный 7 2 2 3 2 2 2 2 3" xfId="26178"/>
    <cellStyle name="Обычный 7 2 2 3 2 2 2 2 3 2" xfId="56033"/>
    <cellStyle name="Обычный 7 2 2 3 2 2 2 2 4" xfId="36133"/>
    <cellStyle name="Обычный 7 2 2 3 2 2 2 3" xfId="9190"/>
    <cellStyle name="Обычный 7 2 2 3 2 2 2 3 2" xfId="19140"/>
    <cellStyle name="Обычный 7 2 2 3 2 2 2 3 2 2" xfId="48995"/>
    <cellStyle name="Обычный 7 2 2 3 2 2 2 3 3" xfId="29090"/>
    <cellStyle name="Обычный 7 2 2 3 2 2 2 3 3 2" xfId="58945"/>
    <cellStyle name="Обычный 7 2 2 3 2 2 2 3 4" xfId="39045"/>
    <cellStyle name="Обычный 7 2 2 3 2 2 2 4" xfId="12504"/>
    <cellStyle name="Обычный 7 2 2 3 2 2 2 4 2" xfId="42359"/>
    <cellStyle name="Обычный 7 2 2 3 2 2 2 5" xfId="22454"/>
    <cellStyle name="Обычный 7 2 2 3 2 2 2 5 2" xfId="52309"/>
    <cellStyle name="Обычный 7 2 2 3 2 2 2 6" xfId="32409"/>
    <cellStyle name="Обычный 7 2 2 3 2 2 3" xfId="4798"/>
    <cellStyle name="Обычный 7 2 2 3 2 2 3 2" xfId="14750"/>
    <cellStyle name="Обычный 7 2 2 3 2 2 3 2 2" xfId="44605"/>
    <cellStyle name="Обычный 7 2 2 3 2 2 3 3" xfId="24700"/>
    <cellStyle name="Обычный 7 2 2 3 2 2 3 3 2" xfId="54555"/>
    <cellStyle name="Обычный 7 2 2 3 2 2 3 4" xfId="34655"/>
    <cellStyle name="Обычный 7 2 2 3 2 2 4" xfId="9189"/>
    <cellStyle name="Обычный 7 2 2 3 2 2 4 2" xfId="19139"/>
    <cellStyle name="Обычный 7 2 2 3 2 2 4 2 2" xfId="48994"/>
    <cellStyle name="Обычный 7 2 2 3 2 2 4 3" xfId="29089"/>
    <cellStyle name="Обычный 7 2 2 3 2 2 4 3 2" xfId="58944"/>
    <cellStyle name="Обычный 7 2 2 3 2 2 4 4" xfId="39044"/>
    <cellStyle name="Обычный 7 2 2 3 2 2 5" xfId="12503"/>
    <cellStyle name="Обычный 7 2 2 3 2 2 5 2" xfId="42358"/>
    <cellStyle name="Обычный 7 2 2 3 2 2 6" xfId="22453"/>
    <cellStyle name="Обычный 7 2 2 3 2 2 6 2" xfId="52308"/>
    <cellStyle name="Обычный 7 2 2 3 2 2 7" xfId="32408"/>
    <cellStyle name="Обычный 7 2 2 3 2 3" xfId="2549"/>
    <cellStyle name="Обычный 7 2 2 3 2 3 2" xfId="6277"/>
    <cellStyle name="Обычный 7 2 2 3 2 3 2 2" xfId="16229"/>
    <cellStyle name="Обычный 7 2 2 3 2 3 2 2 2" xfId="46084"/>
    <cellStyle name="Обычный 7 2 2 3 2 3 2 3" xfId="26179"/>
    <cellStyle name="Обычный 7 2 2 3 2 3 2 3 2" xfId="56034"/>
    <cellStyle name="Обычный 7 2 2 3 2 3 2 4" xfId="36134"/>
    <cellStyle name="Обычный 7 2 2 3 2 3 3" xfId="9191"/>
    <cellStyle name="Обычный 7 2 2 3 2 3 3 2" xfId="19141"/>
    <cellStyle name="Обычный 7 2 2 3 2 3 3 2 2" xfId="48996"/>
    <cellStyle name="Обычный 7 2 2 3 2 3 3 3" xfId="29091"/>
    <cellStyle name="Обычный 7 2 2 3 2 3 3 3 2" xfId="58946"/>
    <cellStyle name="Обычный 7 2 2 3 2 3 3 4" xfId="39046"/>
    <cellStyle name="Обычный 7 2 2 3 2 3 4" xfId="12505"/>
    <cellStyle name="Обычный 7 2 2 3 2 3 4 2" xfId="42360"/>
    <cellStyle name="Обычный 7 2 2 3 2 3 5" xfId="22455"/>
    <cellStyle name="Обычный 7 2 2 3 2 3 5 2" xfId="52310"/>
    <cellStyle name="Обычный 7 2 2 3 2 3 6" xfId="32410"/>
    <cellStyle name="Обычный 7 2 2 3 2 4" xfId="3975"/>
    <cellStyle name="Обычный 7 2 2 3 2 4 2" xfId="13927"/>
    <cellStyle name="Обычный 7 2 2 3 2 4 2 2" xfId="43782"/>
    <cellStyle name="Обычный 7 2 2 3 2 4 3" xfId="23877"/>
    <cellStyle name="Обычный 7 2 2 3 2 4 3 2" xfId="53732"/>
    <cellStyle name="Обычный 7 2 2 3 2 4 4" xfId="33832"/>
    <cellStyle name="Обычный 7 2 2 3 2 5" xfId="9188"/>
    <cellStyle name="Обычный 7 2 2 3 2 5 2" xfId="19138"/>
    <cellStyle name="Обычный 7 2 2 3 2 5 2 2" xfId="48993"/>
    <cellStyle name="Обычный 7 2 2 3 2 5 3" xfId="29088"/>
    <cellStyle name="Обычный 7 2 2 3 2 5 3 2" xfId="58943"/>
    <cellStyle name="Обычный 7 2 2 3 2 5 4" xfId="39043"/>
    <cellStyle name="Обычный 7 2 2 3 2 6" xfId="12502"/>
    <cellStyle name="Обычный 7 2 2 3 2 6 2" xfId="42357"/>
    <cellStyle name="Обычный 7 2 2 3 2 7" xfId="22452"/>
    <cellStyle name="Обычный 7 2 2 3 2 7 2" xfId="52307"/>
    <cellStyle name="Обычный 7 2 2 3 2 8" xfId="32407"/>
    <cellStyle name="Обычный 7 2 2 3 3" xfId="2550"/>
    <cellStyle name="Обычный 7 2 2 3 3 2" xfId="2551"/>
    <cellStyle name="Обычный 7 2 2 3 3 2 2" xfId="6278"/>
    <cellStyle name="Обычный 7 2 2 3 3 2 2 2" xfId="16230"/>
    <cellStyle name="Обычный 7 2 2 3 3 2 2 2 2" xfId="46085"/>
    <cellStyle name="Обычный 7 2 2 3 3 2 2 3" xfId="26180"/>
    <cellStyle name="Обычный 7 2 2 3 3 2 2 3 2" xfId="56035"/>
    <cellStyle name="Обычный 7 2 2 3 3 2 2 4" xfId="36135"/>
    <cellStyle name="Обычный 7 2 2 3 3 2 3" xfId="9193"/>
    <cellStyle name="Обычный 7 2 2 3 3 2 3 2" xfId="19143"/>
    <cellStyle name="Обычный 7 2 2 3 3 2 3 2 2" xfId="48998"/>
    <cellStyle name="Обычный 7 2 2 3 3 2 3 3" xfId="29093"/>
    <cellStyle name="Обычный 7 2 2 3 3 2 3 3 2" xfId="58948"/>
    <cellStyle name="Обычный 7 2 2 3 3 2 3 4" xfId="39048"/>
    <cellStyle name="Обычный 7 2 2 3 3 2 4" xfId="12507"/>
    <cellStyle name="Обычный 7 2 2 3 3 2 4 2" xfId="42362"/>
    <cellStyle name="Обычный 7 2 2 3 3 2 5" xfId="22457"/>
    <cellStyle name="Обычный 7 2 2 3 3 2 5 2" xfId="52312"/>
    <cellStyle name="Обычный 7 2 2 3 3 2 6" xfId="32412"/>
    <cellStyle name="Обычный 7 2 2 3 3 3" xfId="4485"/>
    <cellStyle name="Обычный 7 2 2 3 3 3 2" xfId="14437"/>
    <cellStyle name="Обычный 7 2 2 3 3 3 2 2" xfId="44292"/>
    <cellStyle name="Обычный 7 2 2 3 3 3 3" xfId="24387"/>
    <cellStyle name="Обычный 7 2 2 3 3 3 3 2" xfId="54242"/>
    <cellStyle name="Обычный 7 2 2 3 3 3 4" xfId="34342"/>
    <cellStyle name="Обычный 7 2 2 3 3 4" xfId="9192"/>
    <cellStyle name="Обычный 7 2 2 3 3 4 2" xfId="19142"/>
    <cellStyle name="Обычный 7 2 2 3 3 4 2 2" xfId="48997"/>
    <cellStyle name="Обычный 7 2 2 3 3 4 3" xfId="29092"/>
    <cellStyle name="Обычный 7 2 2 3 3 4 3 2" xfId="58947"/>
    <cellStyle name="Обычный 7 2 2 3 3 4 4" xfId="39047"/>
    <cellStyle name="Обычный 7 2 2 3 3 5" xfId="12506"/>
    <cellStyle name="Обычный 7 2 2 3 3 5 2" xfId="42361"/>
    <cellStyle name="Обычный 7 2 2 3 3 6" xfId="22456"/>
    <cellStyle name="Обычный 7 2 2 3 3 6 2" xfId="52311"/>
    <cellStyle name="Обычный 7 2 2 3 3 7" xfId="32411"/>
    <cellStyle name="Обычный 7 2 2 3 4" xfId="2552"/>
    <cellStyle name="Обычный 7 2 2 3 4 2" xfId="6279"/>
    <cellStyle name="Обычный 7 2 2 3 4 2 2" xfId="16231"/>
    <cellStyle name="Обычный 7 2 2 3 4 2 2 2" xfId="46086"/>
    <cellStyle name="Обычный 7 2 2 3 4 2 3" xfId="26181"/>
    <cellStyle name="Обычный 7 2 2 3 4 2 3 2" xfId="56036"/>
    <cellStyle name="Обычный 7 2 2 3 4 2 4" xfId="36136"/>
    <cellStyle name="Обычный 7 2 2 3 4 3" xfId="9194"/>
    <cellStyle name="Обычный 7 2 2 3 4 3 2" xfId="19144"/>
    <cellStyle name="Обычный 7 2 2 3 4 3 2 2" xfId="48999"/>
    <cellStyle name="Обычный 7 2 2 3 4 3 3" xfId="29094"/>
    <cellStyle name="Обычный 7 2 2 3 4 3 3 2" xfId="58949"/>
    <cellStyle name="Обычный 7 2 2 3 4 3 4" xfId="39049"/>
    <cellStyle name="Обычный 7 2 2 3 4 4" xfId="12508"/>
    <cellStyle name="Обычный 7 2 2 3 4 4 2" xfId="42363"/>
    <cellStyle name="Обычный 7 2 2 3 4 5" xfId="22458"/>
    <cellStyle name="Обычный 7 2 2 3 4 5 2" xfId="52313"/>
    <cellStyle name="Обычный 7 2 2 3 4 6" xfId="32413"/>
    <cellStyle name="Обычный 7 2 2 3 5" xfId="3662"/>
    <cellStyle name="Обычный 7 2 2 3 5 2" xfId="13614"/>
    <cellStyle name="Обычный 7 2 2 3 5 2 2" xfId="43469"/>
    <cellStyle name="Обычный 7 2 2 3 5 3" xfId="23564"/>
    <cellStyle name="Обычный 7 2 2 3 5 3 2" xfId="53419"/>
    <cellStyle name="Обычный 7 2 2 3 5 4" xfId="33519"/>
    <cellStyle name="Обычный 7 2 2 3 6" xfId="9187"/>
    <cellStyle name="Обычный 7 2 2 3 6 2" xfId="19137"/>
    <cellStyle name="Обычный 7 2 2 3 6 2 2" xfId="48992"/>
    <cellStyle name="Обычный 7 2 2 3 6 3" xfId="29087"/>
    <cellStyle name="Обычный 7 2 2 3 6 3 2" xfId="58942"/>
    <cellStyle name="Обычный 7 2 2 3 6 4" xfId="39042"/>
    <cellStyle name="Обычный 7 2 2 3 7" xfId="12501"/>
    <cellStyle name="Обычный 7 2 2 3 7 2" xfId="42356"/>
    <cellStyle name="Обычный 7 2 2 3 8" xfId="22451"/>
    <cellStyle name="Обычный 7 2 2 3 8 2" xfId="52306"/>
    <cellStyle name="Обычный 7 2 2 3 9" xfId="32406"/>
    <cellStyle name="Обычный 7 2 2 4" xfId="2553"/>
    <cellStyle name="Обычный 7 2 2 4 2" xfId="2554"/>
    <cellStyle name="Обычный 7 2 2 4 2 2" xfId="2555"/>
    <cellStyle name="Обычный 7 2 2 4 2 2 2" xfId="6280"/>
    <cellStyle name="Обычный 7 2 2 4 2 2 2 2" xfId="16232"/>
    <cellStyle name="Обычный 7 2 2 4 2 2 2 2 2" xfId="46087"/>
    <cellStyle name="Обычный 7 2 2 4 2 2 2 3" xfId="26182"/>
    <cellStyle name="Обычный 7 2 2 4 2 2 2 3 2" xfId="56037"/>
    <cellStyle name="Обычный 7 2 2 4 2 2 2 4" xfId="36137"/>
    <cellStyle name="Обычный 7 2 2 4 2 2 3" xfId="9197"/>
    <cellStyle name="Обычный 7 2 2 4 2 2 3 2" xfId="19147"/>
    <cellStyle name="Обычный 7 2 2 4 2 2 3 2 2" xfId="49002"/>
    <cellStyle name="Обычный 7 2 2 4 2 2 3 3" xfId="29097"/>
    <cellStyle name="Обычный 7 2 2 4 2 2 3 3 2" xfId="58952"/>
    <cellStyle name="Обычный 7 2 2 4 2 2 3 4" xfId="39052"/>
    <cellStyle name="Обычный 7 2 2 4 2 2 4" xfId="12511"/>
    <cellStyle name="Обычный 7 2 2 4 2 2 4 2" xfId="42366"/>
    <cellStyle name="Обычный 7 2 2 4 2 2 5" xfId="22461"/>
    <cellStyle name="Обычный 7 2 2 4 2 2 5 2" xfId="52316"/>
    <cellStyle name="Обычный 7 2 2 4 2 2 6" xfId="32416"/>
    <cellStyle name="Обычный 7 2 2 4 2 3" xfId="4796"/>
    <cellStyle name="Обычный 7 2 2 4 2 3 2" xfId="14748"/>
    <cellStyle name="Обычный 7 2 2 4 2 3 2 2" xfId="44603"/>
    <cellStyle name="Обычный 7 2 2 4 2 3 3" xfId="24698"/>
    <cellStyle name="Обычный 7 2 2 4 2 3 3 2" xfId="54553"/>
    <cellStyle name="Обычный 7 2 2 4 2 3 4" xfId="34653"/>
    <cellStyle name="Обычный 7 2 2 4 2 4" xfId="9196"/>
    <cellStyle name="Обычный 7 2 2 4 2 4 2" xfId="19146"/>
    <cellStyle name="Обычный 7 2 2 4 2 4 2 2" xfId="49001"/>
    <cellStyle name="Обычный 7 2 2 4 2 4 3" xfId="29096"/>
    <cellStyle name="Обычный 7 2 2 4 2 4 3 2" xfId="58951"/>
    <cellStyle name="Обычный 7 2 2 4 2 4 4" xfId="39051"/>
    <cellStyle name="Обычный 7 2 2 4 2 5" xfId="12510"/>
    <cellStyle name="Обычный 7 2 2 4 2 5 2" xfId="42365"/>
    <cellStyle name="Обычный 7 2 2 4 2 6" xfId="22460"/>
    <cellStyle name="Обычный 7 2 2 4 2 6 2" xfId="52315"/>
    <cellStyle name="Обычный 7 2 2 4 2 7" xfId="32415"/>
    <cellStyle name="Обычный 7 2 2 4 3" xfId="2556"/>
    <cellStyle name="Обычный 7 2 2 4 3 2" xfId="6281"/>
    <cellStyle name="Обычный 7 2 2 4 3 2 2" xfId="16233"/>
    <cellStyle name="Обычный 7 2 2 4 3 2 2 2" xfId="46088"/>
    <cellStyle name="Обычный 7 2 2 4 3 2 3" xfId="26183"/>
    <cellStyle name="Обычный 7 2 2 4 3 2 3 2" xfId="56038"/>
    <cellStyle name="Обычный 7 2 2 4 3 2 4" xfId="36138"/>
    <cellStyle name="Обычный 7 2 2 4 3 3" xfId="9198"/>
    <cellStyle name="Обычный 7 2 2 4 3 3 2" xfId="19148"/>
    <cellStyle name="Обычный 7 2 2 4 3 3 2 2" xfId="49003"/>
    <cellStyle name="Обычный 7 2 2 4 3 3 3" xfId="29098"/>
    <cellStyle name="Обычный 7 2 2 4 3 3 3 2" xfId="58953"/>
    <cellStyle name="Обычный 7 2 2 4 3 3 4" xfId="39053"/>
    <cellStyle name="Обычный 7 2 2 4 3 4" xfId="12512"/>
    <cellStyle name="Обычный 7 2 2 4 3 4 2" xfId="42367"/>
    <cellStyle name="Обычный 7 2 2 4 3 5" xfId="22462"/>
    <cellStyle name="Обычный 7 2 2 4 3 5 2" xfId="52317"/>
    <cellStyle name="Обычный 7 2 2 4 3 6" xfId="32417"/>
    <cellStyle name="Обычный 7 2 2 4 4" xfId="3973"/>
    <cellStyle name="Обычный 7 2 2 4 4 2" xfId="13925"/>
    <cellStyle name="Обычный 7 2 2 4 4 2 2" xfId="43780"/>
    <cellStyle name="Обычный 7 2 2 4 4 3" xfId="23875"/>
    <cellStyle name="Обычный 7 2 2 4 4 3 2" xfId="53730"/>
    <cellStyle name="Обычный 7 2 2 4 4 4" xfId="33830"/>
    <cellStyle name="Обычный 7 2 2 4 5" xfId="9195"/>
    <cellStyle name="Обычный 7 2 2 4 5 2" xfId="19145"/>
    <cellStyle name="Обычный 7 2 2 4 5 2 2" xfId="49000"/>
    <cellStyle name="Обычный 7 2 2 4 5 3" xfId="29095"/>
    <cellStyle name="Обычный 7 2 2 4 5 3 2" xfId="58950"/>
    <cellStyle name="Обычный 7 2 2 4 5 4" xfId="39050"/>
    <cellStyle name="Обычный 7 2 2 4 6" xfId="12509"/>
    <cellStyle name="Обычный 7 2 2 4 6 2" xfId="42364"/>
    <cellStyle name="Обычный 7 2 2 4 7" xfId="22459"/>
    <cellStyle name="Обычный 7 2 2 4 7 2" xfId="52314"/>
    <cellStyle name="Обычный 7 2 2 4 8" xfId="32414"/>
    <cellStyle name="Обычный 7 2 2 5" xfId="2557"/>
    <cellStyle name="Обычный 7 2 2 5 2" xfId="2558"/>
    <cellStyle name="Обычный 7 2 2 5 2 2" xfId="2559"/>
    <cellStyle name="Обычный 7 2 2 5 2 2 2" xfId="6282"/>
    <cellStyle name="Обычный 7 2 2 5 2 2 2 2" xfId="16234"/>
    <cellStyle name="Обычный 7 2 2 5 2 2 2 2 2" xfId="46089"/>
    <cellStyle name="Обычный 7 2 2 5 2 2 2 3" xfId="26184"/>
    <cellStyle name="Обычный 7 2 2 5 2 2 2 3 2" xfId="56039"/>
    <cellStyle name="Обычный 7 2 2 5 2 2 2 4" xfId="36139"/>
    <cellStyle name="Обычный 7 2 2 5 2 2 3" xfId="9201"/>
    <cellStyle name="Обычный 7 2 2 5 2 2 3 2" xfId="19151"/>
    <cellStyle name="Обычный 7 2 2 5 2 2 3 2 2" xfId="49006"/>
    <cellStyle name="Обычный 7 2 2 5 2 2 3 3" xfId="29101"/>
    <cellStyle name="Обычный 7 2 2 5 2 2 3 3 2" xfId="58956"/>
    <cellStyle name="Обычный 7 2 2 5 2 2 3 4" xfId="39056"/>
    <cellStyle name="Обычный 7 2 2 5 2 2 4" xfId="12515"/>
    <cellStyle name="Обычный 7 2 2 5 2 2 4 2" xfId="42370"/>
    <cellStyle name="Обычный 7 2 2 5 2 2 5" xfId="22465"/>
    <cellStyle name="Обычный 7 2 2 5 2 2 5 2" xfId="52320"/>
    <cellStyle name="Обычный 7 2 2 5 2 2 6" xfId="32420"/>
    <cellStyle name="Обычный 7 2 2 5 2 3" xfId="4948"/>
    <cellStyle name="Обычный 7 2 2 5 2 3 2" xfId="14900"/>
    <cellStyle name="Обычный 7 2 2 5 2 3 2 2" xfId="44755"/>
    <cellStyle name="Обычный 7 2 2 5 2 3 3" xfId="24850"/>
    <cellStyle name="Обычный 7 2 2 5 2 3 3 2" xfId="54705"/>
    <cellStyle name="Обычный 7 2 2 5 2 3 4" xfId="34805"/>
    <cellStyle name="Обычный 7 2 2 5 2 4" xfId="9200"/>
    <cellStyle name="Обычный 7 2 2 5 2 4 2" xfId="19150"/>
    <cellStyle name="Обычный 7 2 2 5 2 4 2 2" xfId="49005"/>
    <cellStyle name="Обычный 7 2 2 5 2 4 3" xfId="29100"/>
    <cellStyle name="Обычный 7 2 2 5 2 4 3 2" xfId="58955"/>
    <cellStyle name="Обычный 7 2 2 5 2 4 4" xfId="39055"/>
    <cellStyle name="Обычный 7 2 2 5 2 5" xfId="12514"/>
    <cellStyle name="Обычный 7 2 2 5 2 5 2" xfId="42369"/>
    <cellStyle name="Обычный 7 2 2 5 2 6" xfId="22464"/>
    <cellStyle name="Обычный 7 2 2 5 2 6 2" xfId="52319"/>
    <cellStyle name="Обычный 7 2 2 5 2 7" xfId="32419"/>
    <cellStyle name="Обычный 7 2 2 5 3" xfId="2560"/>
    <cellStyle name="Обычный 7 2 2 5 3 2" xfId="6283"/>
    <cellStyle name="Обычный 7 2 2 5 3 2 2" xfId="16235"/>
    <cellStyle name="Обычный 7 2 2 5 3 2 2 2" xfId="46090"/>
    <cellStyle name="Обычный 7 2 2 5 3 2 3" xfId="26185"/>
    <cellStyle name="Обычный 7 2 2 5 3 2 3 2" xfId="56040"/>
    <cellStyle name="Обычный 7 2 2 5 3 2 4" xfId="36140"/>
    <cellStyle name="Обычный 7 2 2 5 3 3" xfId="9202"/>
    <cellStyle name="Обычный 7 2 2 5 3 3 2" xfId="19152"/>
    <cellStyle name="Обычный 7 2 2 5 3 3 2 2" xfId="49007"/>
    <cellStyle name="Обычный 7 2 2 5 3 3 3" xfId="29102"/>
    <cellStyle name="Обычный 7 2 2 5 3 3 3 2" xfId="58957"/>
    <cellStyle name="Обычный 7 2 2 5 3 3 4" xfId="39057"/>
    <cellStyle name="Обычный 7 2 2 5 3 4" xfId="12516"/>
    <cellStyle name="Обычный 7 2 2 5 3 4 2" xfId="42371"/>
    <cellStyle name="Обычный 7 2 2 5 3 5" xfId="22466"/>
    <cellStyle name="Обычный 7 2 2 5 3 5 2" xfId="52321"/>
    <cellStyle name="Обычный 7 2 2 5 3 6" xfId="32421"/>
    <cellStyle name="Обычный 7 2 2 5 4" xfId="4125"/>
    <cellStyle name="Обычный 7 2 2 5 4 2" xfId="14077"/>
    <cellStyle name="Обычный 7 2 2 5 4 2 2" xfId="43932"/>
    <cellStyle name="Обычный 7 2 2 5 4 3" xfId="24027"/>
    <cellStyle name="Обычный 7 2 2 5 4 3 2" xfId="53882"/>
    <cellStyle name="Обычный 7 2 2 5 4 4" xfId="33982"/>
    <cellStyle name="Обычный 7 2 2 5 5" xfId="9199"/>
    <cellStyle name="Обычный 7 2 2 5 5 2" xfId="19149"/>
    <cellStyle name="Обычный 7 2 2 5 5 2 2" xfId="49004"/>
    <cellStyle name="Обычный 7 2 2 5 5 3" xfId="29099"/>
    <cellStyle name="Обычный 7 2 2 5 5 3 2" xfId="58954"/>
    <cellStyle name="Обычный 7 2 2 5 5 4" xfId="39054"/>
    <cellStyle name="Обычный 7 2 2 5 6" xfId="12513"/>
    <cellStyle name="Обычный 7 2 2 5 6 2" xfId="42368"/>
    <cellStyle name="Обычный 7 2 2 5 7" xfId="22463"/>
    <cellStyle name="Обычный 7 2 2 5 7 2" xfId="52318"/>
    <cellStyle name="Обычный 7 2 2 5 8" xfId="32418"/>
    <cellStyle name="Обычный 7 2 2 6" xfId="2561"/>
    <cellStyle name="Обычный 7 2 2 6 2" xfId="2562"/>
    <cellStyle name="Обычный 7 2 2 6 2 2" xfId="2563"/>
    <cellStyle name="Обычный 7 2 2 6 2 2 2" xfId="6284"/>
    <cellStyle name="Обычный 7 2 2 6 2 2 2 2" xfId="16236"/>
    <cellStyle name="Обычный 7 2 2 6 2 2 2 2 2" xfId="46091"/>
    <cellStyle name="Обычный 7 2 2 6 2 2 2 3" xfId="26186"/>
    <cellStyle name="Обычный 7 2 2 6 2 2 2 3 2" xfId="56041"/>
    <cellStyle name="Обычный 7 2 2 6 2 2 2 4" xfId="36141"/>
    <cellStyle name="Обычный 7 2 2 6 2 2 3" xfId="9205"/>
    <cellStyle name="Обычный 7 2 2 6 2 2 3 2" xfId="19155"/>
    <cellStyle name="Обычный 7 2 2 6 2 2 3 2 2" xfId="49010"/>
    <cellStyle name="Обычный 7 2 2 6 2 2 3 3" xfId="29105"/>
    <cellStyle name="Обычный 7 2 2 6 2 2 3 3 2" xfId="58960"/>
    <cellStyle name="Обычный 7 2 2 6 2 2 3 4" xfId="39060"/>
    <cellStyle name="Обычный 7 2 2 6 2 2 4" xfId="12519"/>
    <cellStyle name="Обычный 7 2 2 6 2 2 4 2" xfId="42374"/>
    <cellStyle name="Обычный 7 2 2 6 2 2 5" xfId="22469"/>
    <cellStyle name="Обычный 7 2 2 6 2 2 5 2" xfId="52324"/>
    <cellStyle name="Обычный 7 2 2 6 2 2 6" xfId="32424"/>
    <cellStyle name="Обычный 7 2 2 6 2 3" xfId="5035"/>
    <cellStyle name="Обычный 7 2 2 6 2 3 2" xfId="14987"/>
    <cellStyle name="Обычный 7 2 2 6 2 3 2 2" xfId="44842"/>
    <cellStyle name="Обычный 7 2 2 6 2 3 3" xfId="24937"/>
    <cellStyle name="Обычный 7 2 2 6 2 3 3 2" xfId="54792"/>
    <cellStyle name="Обычный 7 2 2 6 2 3 4" xfId="34892"/>
    <cellStyle name="Обычный 7 2 2 6 2 4" xfId="9204"/>
    <cellStyle name="Обычный 7 2 2 6 2 4 2" xfId="19154"/>
    <cellStyle name="Обычный 7 2 2 6 2 4 2 2" xfId="49009"/>
    <cellStyle name="Обычный 7 2 2 6 2 4 3" xfId="29104"/>
    <cellStyle name="Обычный 7 2 2 6 2 4 3 2" xfId="58959"/>
    <cellStyle name="Обычный 7 2 2 6 2 4 4" xfId="39059"/>
    <cellStyle name="Обычный 7 2 2 6 2 5" xfId="12518"/>
    <cellStyle name="Обычный 7 2 2 6 2 5 2" xfId="42373"/>
    <cellStyle name="Обычный 7 2 2 6 2 6" xfId="22468"/>
    <cellStyle name="Обычный 7 2 2 6 2 6 2" xfId="52323"/>
    <cellStyle name="Обычный 7 2 2 6 2 7" xfId="32423"/>
    <cellStyle name="Обычный 7 2 2 6 3" xfId="2564"/>
    <cellStyle name="Обычный 7 2 2 6 3 2" xfId="6285"/>
    <cellStyle name="Обычный 7 2 2 6 3 2 2" xfId="16237"/>
    <cellStyle name="Обычный 7 2 2 6 3 2 2 2" xfId="46092"/>
    <cellStyle name="Обычный 7 2 2 6 3 2 3" xfId="26187"/>
    <cellStyle name="Обычный 7 2 2 6 3 2 3 2" xfId="56042"/>
    <cellStyle name="Обычный 7 2 2 6 3 2 4" xfId="36142"/>
    <cellStyle name="Обычный 7 2 2 6 3 3" xfId="9206"/>
    <cellStyle name="Обычный 7 2 2 6 3 3 2" xfId="19156"/>
    <cellStyle name="Обычный 7 2 2 6 3 3 2 2" xfId="49011"/>
    <cellStyle name="Обычный 7 2 2 6 3 3 3" xfId="29106"/>
    <cellStyle name="Обычный 7 2 2 6 3 3 3 2" xfId="58961"/>
    <cellStyle name="Обычный 7 2 2 6 3 3 4" xfId="39061"/>
    <cellStyle name="Обычный 7 2 2 6 3 4" xfId="12520"/>
    <cellStyle name="Обычный 7 2 2 6 3 4 2" xfId="42375"/>
    <cellStyle name="Обычный 7 2 2 6 3 5" xfId="22470"/>
    <cellStyle name="Обычный 7 2 2 6 3 5 2" xfId="52325"/>
    <cellStyle name="Обычный 7 2 2 6 3 6" xfId="32425"/>
    <cellStyle name="Обычный 7 2 2 6 4" xfId="4212"/>
    <cellStyle name="Обычный 7 2 2 6 4 2" xfId="14164"/>
    <cellStyle name="Обычный 7 2 2 6 4 2 2" xfId="44019"/>
    <cellStyle name="Обычный 7 2 2 6 4 3" xfId="24114"/>
    <cellStyle name="Обычный 7 2 2 6 4 3 2" xfId="53969"/>
    <cellStyle name="Обычный 7 2 2 6 4 4" xfId="34069"/>
    <cellStyle name="Обычный 7 2 2 6 5" xfId="9203"/>
    <cellStyle name="Обычный 7 2 2 6 5 2" xfId="19153"/>
    <cellStyle name="Обычный 7 2 2 6 5 2 2" xfId="49008"/>
    <cellStyle name="Обычный 7 2 2 6 5 3" xfId="29103"/>
    <cellStyle name="Обычный 7 2 2 6 5 3 2" xfId="58958"/>
    <cellStyle name="Обычный 7 2 2 6 5 4" xfId="39058"/>
    <cellStyle name="Обычный 7 2 2 6 6" xfId="12517"/>
    <cellStyle name="Обычный 7 2 2 6 6 2" xfId="42372"/>
    <cellStyle name="Обычный 7 2 2 6 7" xfId="22467"/>
    <cellStyle name="Обычный 7 2 2 6 7 2" xfId="52322"/>
    <cellStyle name="Обычный 7 2 2 6 8" xfId="32422"/>
    <cellStyle name="Обычный 7 2 2 7" xfId="2565"/>
    <cellStyle name="Обычный 7 2 2 7 2" xfId="2566"/>
    <cellStyle name="Обычный 7 2 2 7 2 2" xfId="6286"/>
    <cellStyle name="Обычный 7 2 2 7 2 2 2" xfId="16238"/>
    <cellStyle name="Обычный 7 2 2 7 2 2 2 2" xfId="46093"/>
    <cellStyle name="Обычный 7 2 2 7 2 2 3" xfId="26188"/>
    <cellStyle name="Обычный 7 2 2 7 2 2 3 2" xfId="56043"/>
    <cellStyle name="Обычный 7 2 2 7 2 2 4" xfId="36143"/>
    <cellStyle name="Обычный 7 2 2 7 2 3" xfId="9208"/>
    <cellStyle name="Обычный 7 2 2 7 2 3 2" xfId="19158"/>
    <cellStyle name="Обычный 7 2 2 7 2 3 2 2" xfId="49013"/>
    <cellStyle name="Обычный 7 2 2 7 2 3 3" xfId="29108"/>
    <cellStyle name="Обычный 7 2 2 7 2 3 3 2" xfId="58963"/>
    <cellStyle name="Обычный 7 2 2 7 2 3 4" xfId="39063"/>
    <cellStyle name="Обычный 7 2 2 7 2 4" xfId="12522"/>
    <cellStyle name="Обычный 7 2 2 7 2 4 2" xfId="42377"/>
    <cellStyle name="Обычный 7 2 2 7 2 5" xfId="22472"/>
    <cellStyle name="Обычный 7 2 2 7 2 5 2" xfId="52327"/>
    <cellStyle name="Обычный 7 2 2 7 2 6" xfId="32427"/>
    <cellStyle name="Обычный 7 2 2 7 3" xfId="4269"/>
    <cellStyle name="Обычный 7 2 2 7 3 2" xfId="14221"/>
    <cellStyle name="Обычный 7 2 2 7 3 2 2" xfId="44076"/>
    <cellStyle name="Обычный 7 2 2 7 3 3" xfId="24171"/>
    <cellStyle name="Обычный 7 2 2 7 3 3 2" xfId="54026"/>
    <cellStyle name="Обычный 7 2 2 7 3 4" xfId="34126"/>
    <cellStyle name="Обычный 7 2 2 7 4" xfId="9207"/>
    <cellStyle name="Обычный 7 2 2 7 4 2" xfId="19157"/>
    <cellStyle name="Обычный 7 2 2 7 4 2 2" xfId="49012"/>
    <cellStyle name="Обычный 7 2 2 7 4 3" xfId="29107"/>
    <cellStyle name="Обычный 7 2 2 7 4 3 2" xfId="58962"/>
    <cellStyle name="Обычный 7 2 2 7 4 4" xfId="39062"/>
    <cellStyle name="Обычный 7 2 2 7 5" xfId="12521"/>
    <cellStyle name="Обычный 7 2 2 7 5 2" xfId="42376"/>
    <cellStyle name="Обычный 7 2 2 7 6" xfId="22471"/>
    <cellStyle name="Обычный 7 2 2 7 6 2" xfId="52326"/>
    <cellStyle name="Обычный 7 2 2 7 7" xfId="32426"/>
    <cellStyle name="Обычный 7 2 2 8" xfId="2567"/>
    <cellStyle name="Обычный 7 2 2 8 2" xfId="6287"/>
    <cellStyle name="Обычный 7 2 2 8 2 2" xfId="16239"/>
    <cellStyle name="Обычный 7 2 2 8 2 2 2" xfId="46094"/>
    <cellStyle name="Обычный 7 2 2 8 2 3" xfId="26189"/>
    <cellStyle name="Обычный 7 2 2 8 2 3 2" xfId="56044"/>
    <cellStyle name="Обычный 7 2 2 8 2 4" xfId="36144"/>
    <cellStyle name="Обычный 7 2 2 8 3" xfId="9209"/>
    <cellStyle name="Обычный 7 2 2 8 3 2" xfId="19159"/>
    <cellStyle name="Обычный 7 2 2 8 3 2 2" xfId="49014"/>
    <cellStyle name="Обычный 7 2 2 8 3 3" xfId="29109"/>
    <cellStyle name="Обычный 7 2 2 8 3 3 2" xfId="58964"/>
    <cellStyle name="Обычный 7 2 2 8 3 4" xfId="39064"/>
    <cellStyle name="Обычный 7 2 2 8 4" xfId="12523"/>
    <cellStyle name="Обычный 7 2 2 8 4 2" xfId="42378"/>
    <cellStyle name="Обычный 7 2 2 8 5" xfId="22473"/>
    <cellStyle name="Обычный 7 2 2 8 5 2" xfId="52328"/>
    <cellStyle name="Обычный 7 2 2 8 6" xfId="32428"/>
    <cellStyle name="Обычный 7 2 2 9" xfId="3446"/>
    <cellStyle name="Обычный 7 2 2 9 2" xfId="13398"/>
    <cellStyle name="Обычный 7 2 2 9 2 2" xfId="43253"/>
    <cellStyle name="Обычный 7 2 2 9 3" xfId="23348"/>
    <cellStyle name="Обычный 7 2 2 9 3 2" xfId="53203"/>
    <cellStyle name="Обычный 7 2 2 9 4" xfId="33303"/>
    <cellStyle name="Обычный 7 2 3" xfId="2568"/>
    <cellStyle name="Обычный 7 2 3 10" xfId="9210"/>
    <cellStyle name="Обычный 7 2 3 10 2" xfId="19160"/>
    <cellStyle name="Обычный 7 2 3 10 2 2" xfId="49015"/>
    <cellStyle name="Обычный 7 2 3 10 3" xfId="29110"/>
    <cellStyle name="Обычный 7 2 3 10 3 2" xfId="58965"/>
    <cellStyle name="Обычный 7 2 3 10 4" xfId="39065"/>
    <cellStyle name="Обычный 7 2 3 11" xfId="12524"/>
    <cellStyle name="Обычный 7 2 3 11 2" xfId="42379"/>
    <cellStyle name="Обычный 7 2 3 12" xfId="22474"/>
    <cellStyle name="Обычный 7 2 3 12 2" xfId="52329"/>
    <cellStyle name="Обычный 7 2 3 13" xfId="32429"/>
    <cellStyle name="Обычный 7 2 3 2" xfId="2569"/>
    <cellStyle name="Обычный 7 2 3 2 2" xfId="2570"/>
    <cellStyle name="Обычный 7 2 3 2 2 2" xfId="2571"/>
    <cellStyle name="Обычный 7 2 3 2 2 2 2" xfId="2572"/>
    <cellStyle name="Обычный 7 2 3 2 2 2 2 2" xfId="6288"/>
    <cellStyle name="Обычный 7 2 3 2 2 2 2 2 2" xfId="16240"/>
    <cellStyle name="Обычный 7 2 3 2 2 2 2 2 2 2" xfId="46095"/>
    <cellStyle name="Обычный 7 2 3 2 2 2 2 2 3" xfId="26190"/>
    <cellStyle name="Обычный 7 2 3 2 2 2 2 2 3 2" xfId="56045"/>
    <cellStyle name="Обычный 7 2 3 2 2 2 2 2 4" xfId="36145"/>
    <cellStyle name="Обычный 7 2 3 2 2 2 2 3" xfId="9214"/>
    <cellStyle name="Обычный 7 2 3 2 2 2 2 3 2" xfId="19164"/>
    <cellStyle name="Обычный 7 2 3 2 2 2 2 3 2 2" xfId="49019"/>
    <cellStyle name="Обычный 7 2 3 2 2 2 2 3 3" xfId="29114"/>
    <cellStyle name="Обычный 7 2 3 2 2 2 2 3 3 2" xfId="58969"/>
    <cellStyle name="Обычный 7 2 3 2 2 2 2 3 4" xfId="39069"/>
    <cellStyle name="Обычный 7 2 3 2 2 2 2 4" xfId="12528"/>
    <cellStyle name="Обычный 7 2 3 2 2 2 2 4 2" xfId="42383"/>
    <cellStyle name="Обычный 7 2 3 2 2 2 2 5" xfId="22478"/>
    <cellStyle name="Обычный 7 2 3 2 2 2 2 5 2" xfId="52333"/>
    <cellStyle name="Обычный 7 2 3 2 2 2 2 6" xfId="32433"/>
    <cellStyle name="Обычный 7 2 3 2 2 2 3" xfId="4800"/>
    <cellStyle name="Обычный 7 2 3 2 2 2 3 2" xfId="14752"/>
    <cellStyle name="Обычный 7 2 3 2 2 2 3 2 2" xfId="44607"/>
    <cellStyle name="Обычный 7 2 3 2 2 2 3 3" xfId="24702"/>
    <cellStyle name="Обычный 7 2 3 2 2 2 3 3 2" xfId="54557"/>
    <cellStyle name="Обычный 7 2 3 2 2 2 3 4" xfId="34657"/>
    <cellStyle name="Обычный 7 2 3 2 2 2 4" xfId="9213"/>
    <cellStyle name="Обычный 7 2 3 2 2 2 4 2" xfId="19163"/>
    <cellStyle name="Обычный 7 2 3 2 2 2 4 2 2" xfId="49018"/>
    <cellStyle name="Обычный 7 2 3 2 2 2 4 3" xfId="29113"/>
    <cellStyle name="Обычный 7 2 3 2 2 2 4 3 2" xfId="58968"/>
    <cellStyle name="Обычный 7 2 3 2 2 2 4 4" xfId="39068"/>
    <cellStyle name="Обычный 7 2 3 2 2 2 5" xfId="12527"/>
    <cellStyle name="Обычный 7 2 3 2 2 2 5 2" xfId="42382"/>
    <cellStyle name="Обычный 7 2 3 2 2 2 6" xfId="22477"/>
    <cellStyle name="Обычный 7 2 3 2 2 2 6 2" xfId="52332"/>
    <cellStyle name="Обычный 7 2 3 2 2 2 7" xfId="32432"/>
    <cellStyle name="Обычный 7 2 3 2 2 3" xfId="2573"/>
    <cellStyle name="Обычный 7 2 3 2 2 3 2" xfId="6289"/>
    <cellStyle name="Обычный 7 2 3 2 2 3 2 2" xfId="16241"/>
    <cellStyle name="Обычный 7 2 3 2 2 3 2 2 2" xfId="46096"/>
    <cellStyle name="Обычный 7 2 3 2 2 3 2 3" xfId="26191"/>
    <cellStyle name="Обычный 7 2 3 2 2 3 2 3 2" xfId="56046"/>
    <cellStyle name="Обычный 7 2 3 2 2 3 2 4" xfId="36146"/>
    <cellStyle name="Обычный 7 2 3 2 2 3 3" xfId="9215"/>
    <cellStyle name="Обычный 7 2 3 2 2 3 3 2" xfId="19165"/>
    <cellStyle name="Обычный 7 2 3 2 2 3 3 2 2" xfId="49020"/>
    <cellStyle name="Обычный 7 2 3 2 2 3 3 3" xfId="29115"/>
    <cellStyle name="Обычный 7 2 3 2 2 3 3 3 2" xfId="58970"/>
    <cellStyle name="Обычный 7 2 3 2 2 3 3 4" xfId="39070"/>
    <cellStyle name="Обычный 7 2 3 2 2 3 4" xfId="12529"/>
    <cellStyle name="Обычный 7 2 3 2 2 3 4 2" xfId="42384"/>
    <cellStyle name="Обычный 7 2 3 2 2 3 5" xfId="22479"/>
    <cellStyle name="Обычный 7 2 3 2 2 3 5 2" xfId="52334"/>
    <cellStyle name="Обычный 7 2 3 2 2 3 6" xfId="32434"/>
    <cellStyle name="Обычный 7 2 3 2 2 4" xfId="3977"/>
    <cellStyle name="Обычный 7 2 3 2 2 4 2" xfId="13929"/>
    <cellStyle name="Обычный 7 2 3 2 2 4 2 2" xfId="43784"/>
    <cellStyle name="Обычный 7 2 3 2 2 4 3" xfId="23879"/>
    <cellStyle name="Обычный 7 2 3 2 2 4 3 2" xfId="53734"/>
    <cellStyle name="Обычный 7 2 3 2 2 4 4" xfId="33834"/>
    <cellStyle name="Обычный 7 2 3 2 2 5" xfId="9212"/>
    <cellStyle name="Обычный 7 2 3 2 2 5 2" xfId="19162"/>
    <cellStyle name="Обычный 7 2 3 2 2 5 2 2" xfId="49017"/>
    <cellStyle name="Обычный 7 2 3 2 2 5 3" xfId="29112"/>
    <cellStyle name="Обычный 7 2 3 2 2 5 3 2" xfId="58967"/>
    <cellStyle name="Обычный 7 2 3 2 2 5 4" xfId="39067"/>
    <cellStyle name="Обычный 7 2 3 2 2 6" xfId="12526"/>
    <cellStyle name="Обычный 7 2 3 2 2 6 2" xfId="42381"/>
    <cellStyle name="Обычный 7 2 3 2 2 7" xfId="22476"/>
    <cellStyle name="Обычный 7 2 3 2 2 7 2" xfId="52331"/>
    <cellStyle name="Обычный 7 2 3 2 2 8" xfId="32431"/>
    <cellStyle name="Обычный 7 2 3 2 3" xfId="2574"/>
    <cellStyle name="Обычный 7 2 3 2 3 2" xfId="2575"/>
    <cellStyle name="Обычный 7 2 3 2 3 2 2" xfId="6290"/>
    <cellStyle name="Обычный 7 2 3 2 3 2 2 2" xfId="16242"/>
    <cellStyle name="Обычный 7 2 3 2 3 2 2 2 2" xfId="46097"/>
    <cellStyle name="Обычный 7 2 3 2 3 2 2 3" xfId="26192"/>
    <cellStyle name="Обычный 7 2 3 2 3 2 2 3 2" xfId="56047"/>
    <cellStyle name="Обычный 7 2 3 2 3 2 2 4" xfId="36147"/>
    <cellStyle name="Обычный 7 2 3 2 3 2 3" xfId="9217"/>
    <cellStyle name="Обычный 7 2 3 2 3 2 3 2" xfId="19167"/>
    <cellStyle name="Обычный 7 2 3 2 3 2 3 2 2" xfId="49022"/>
    <cellStyle name="Обычный 7 2 3 2 3 2 3 3" xfId="29117"/>
    <cellStyle name="Обычный 7 2 3 2 3 2 3 3 2" xfId="58972"/>
    <cellStyle name="Обычный 7 2 3 2 3 2 3 4" xfId="39072"/>
    <cellStyle name="Обычный 7 2 3 2 3 2 4" xfId="12531"/>
    <cellStyle name="Обычный 7 2 3 2 3 2 4 2" xfId="42386"/>
    <cellStyle name="Обычный 7 2 3 2 3 2 5" xfId="22481"/>
    <cellStyle name="Обычный 7 2 3 2 3 2 5 2" xfId="52336"/>
    <cellStyle name="Обычный 7 2 3 2 3 2 6" xfId="32436"/>
    <cellStyle name="Обычный 7 2 3 2 3 3" xfId="4420"/>
    <cellStyle name="Обычный 7 2 3 2 3 3 2" xfId="14372"/>
    <cellStyle name="Обычный 7 2 3 2 3 3 2 2" xfId="44227"/>
    <cellStyle name="Обычный 7 2 3 2 3 3 3" xfId="24322"/>
    <cellStyle name="Обычный 7 2 3 2 3 3 3 2" xfId="54177"/>
    <cellStyle name="Обычный 7 2 3 2 3 3 4" xfId="34277"/>
    <cellStyle name="Обычный 7 2 3 2 3 4" xfId="9216"/>
    <cellStyle name="Обычный 7 2 3 2 3 4 2" xfId="19166"/>
    <cellStyle name="Обычный 7 2 3 2 3 4 2 2" xfId="49021"/>
    <cellStyle name="Обычный 7 2 3 2 3 4 3" xfId="29116"/>
    <cellStyle name="Обычный 7 2 3 2 3 4 3 2" xfId="58971"/>
    <cellStyle name="Обычный 7 2 3 2 3 4 4" xfId="39071"/>
    <cellStyle name="Обычный 7 2 3 2 3 5" xfId="12530"/>
    <cellStyle name="Обычный 7 2 3 2 3 5 2" xfId="42385"/>
    <cellStyle name="Обычный 7 2 3 2 3 6" xfId="22480"/>
    <cellStyle name="Обычный 7 2 3 2 3 6 2" xfId="52335"/>
    <cellStyle name="Обычный 7 2 3 2 3 7" xfId="32435"/>
    <cellStyle name="Обычный 7 2 3 2 4" xfId="2576"/>
    <cellStyle name="Обычный 7 2 3 2 4 2" xfId="6291"/>
    <cellStyle name="Обычный 7 2 3 2 4 2 2" xfId="16243"/>
    <cellStyle name="Обычный 7 2 3 2 4 2 2 2" xfId="46098"/>
    <cellStyle name="Обычный 7 2 3 2 4 2 3" xfId="26193"/>
    <cellStyle name="Обычный 7 2 3 2 4 2 3 2" xfId="56048"/>
    <cellStyle name="Обычный 7 2 3 2 4 2 4" xfId="36148"/>
    <cellStyle name="Обычный 7 2 3 2 4 3" xfId="9218"/>
    <cellStyle name="Обычный 7 2 3 2 4 3 2" xfId="19168"/>
    <cellStyle name="Обычный 7 2 3 2 4 3 2 2" xfId="49023"/>
    <cellStyle name="Обычный 7 2 3 2 4 3 3" xfId="29118"/>
    <cellStyle name="Обычный 7 2 3 2 4 3 3 2" xfId="58973"/>
    <cellStyle name="Обычный 7 2 3 2 4 3 4" xfId="39073"/>
    <cellStyle name="Обычный 7 2 3 2 4 4" xfId="12532"/>
    <cellStyle name="Обычный 7 2 3 2 4 4 2" xfId="42387"/>
    <cellStyle name="Обычный 7 2 3 2 4 5" xfId="22482"/>
    <cellStyle name="Обычный 7 2 3 2 4 5 2" xfId="52337"/>
    <cellStyle name="Обычный 7 2 3 2 4 6" xfId="32437"/>
    <cellStyle name="Обычный 7 2 3 2 5" xfId="3597"/>
    <cellStyle name="Обычный 7 2 3 2 5 2" xfId="13549"/>
    <cellStyle name="Обычный 7 2 3 2 5 2 2" xfId="43404"/>
    <cellStyle name="Обычный 7 2 3 2 5 3" xfId="23499"/>
    <cellStyle name="Обычный 7 2 3 2 5 3 2" xfId="53354"/>
    <cellStyle name="Обычный 7 2 3 2 5 4" xfId="33454"/>
    <cellStyle name="Обычный 7 2 3 2 6" xfId="9211"/>
    <cellStyle name="Обычный 7 2 3 2 6 2" xfId="19161"/>
    <cellStyle name="Обычный 7 2 3 2 6 2 2" xfId="49016"/>
    <cellStyle name="Обычный 7 2 3 2 6 3" xfId="29111"/>
    <cellStyle name="Обычный 7 2 3 2 6 3 2" xfId="58966"/>
    <cellStyle name="Обычный 7 2 3 2 6 4" xfId="39066"/>
    <cellStyle name="Обычный 7 2 3 2 7" xfId="12525"/>
    <cellStyle name="Обычный 7 2 3 2 7 2" xfId="42380"/>
    <cellStyle name="Обычный 7 2 3 2 8" xfId="22475"/>
    <cellStyle name="Обычный 7 2 3 2 8 2" xfId="52330"/>
    <cellStyle name="Обычный 7 2 3 2 9" xfId="32430"/>
    <cellStyle name="Обычный 7 2 3 3" xfId="2577"/>
    <cellStyle name="Обычный 7 2 3 3 2" xfId="2578"/>
    <cellStyle name="Обычный 7 2 3 3 2 2" xfId="2579"/>
    <cellStyle name="Обычный 7 2 3 3 2 2 2" xfId="2580"/>
    <cellStyle name="Обычный 7 2 3 3 2 2 2 2" xfId="6292"/>
    <cellStyle name="Обычный 7 2 3 3 2 2 2 2 2" xfId="16244"/>
    <cellStyle name="Обычный 7 2 3 3 2 2 2 2 2 2" xfId="46099"/>
    <cellStyle name="Обычный 7 2 3 3 2 2 2 2 3" xfId="26194"/>
    <cellStyle name="Обычный 7 2 3 3 2 2 2 2 3 2" xfId="56049"/>
    <cellStyle name="Обычный 7 2 3 3 2 2 2 2 4" xfId="36149"/>
    <cellStyle name="Обычный 7 2 3 3 2 2 2 3" xfId="9222"/>
    <cellStyle name="Обычный 7 2 3 3 2 2 2 3 2" xfId="19172"/>
    <cellStyle name="Обычный 7 2 3 3 2 2 2 3 2 2" xfId="49027"/>
    <cellStyle name="Обычный 7 2 3 3 2 2 2 3 3" xfId="29122"/>
    <cellStyle name="Обычный 7 2 3 3 2 2 2 3 3 2" xfId="58977"/>
    <cellStyle name="Обычный 7 2 3 3 2 2 2 3 4" xfId="39077"/>
    <cellStyle name="Обычный 7 2 3 3 2 2 2 4" xfId="12536"/>
    <cellStyle name="Обычный 7 2 3 3 2 2 2 4 2" xfId="42391"/>
    <cellStyle name="Обычный 7 2 3 3 2 2 2 5" xfId="22486"/>
    <cellStyle name="Обычный 7 2 3 3 2 2 2 5 2" xfId="52341"/>
    <cellStyle name="Обычный 7 2 3 3 2 2 2 6" xfId="32441"/>
    <cellStyle name="Обычный 7 2 3 3 2 2 3" xfId="4801"/>
    <cellStyle name="Обычный 7 2 3 3 2 2 3 2" xfId="14753"/>
    <cellStyle name="Обычный 7 2 3 3 2 2 3 2 2" xfId="44608"/>
    <cellStyle name="Обычный 7 2 3 3 2 2 3 3" xfId="24703"/>
    <cellStyle name="Обычный 7 2 3 3 2 2 3 3 2" xfId="54558"/>
    <cellStyle name="Обычный 7 2 3 3 2 2 3 4" xfId="34658"/>
    <cellStyle name="Обычный 7 2 3 3 2 2 4" xfId="9221"/>
    <cellStyle name="Обычный 7 2 3 3 2 2 4 2" xfId="19171"/>
    <cellStyle name="Обычный 7 2 3 3 2 2 4 2 2" xfId="49026"/>
    <cellStyle name="Обычный 7 2 3 3 2 2 4 3" xfId="29121"/>
    <cellStyle name="Обычный 7 2 3 3 2 2 4 3 2" xfId="58976"/>
    <cellStyle name="Обычный 7 2 3 3 2 2 4 4" xfId="39076"/>
    <cellStyle name="Обычный 7 2 3 3 2 2 5" xfId="12535"/>
    <cellStyle name="Обычный 7 2 3 3 2 2 5 2" xfId="42390"/>
    <cellStyle name="Обычный 7 2 3 3 2 2 6" xfId="22485"/>
    <cellStyle name="Обычный 7 2 3 3 2 2 6 2" xfId="52340"/>
    <cellStyle name="Обычный 7 2 3 3 2 2 7" xfId="32440"/>
    <cellStyle name="Обычный 7 2 3 3 2 3" xfId="2581"/>
    <cellStyle name="Обычный 7 2 3 3 2 3 2" xfId="6293"/>
    <cellStyle name="Обычный 7 2 3 3 2 3 2 2" xfId="16245"/>
    <cellStyle name="Обычный 7 2 3 3 2 3 2 2 2" xfId="46100"/>
    <cellStyle name="Обычный 7 2 3 3 2 3 2 3" xfId="26195"/>
    <cellStyle name="Обычный 7 2 3 3 2 3 2 3 2" xfId="56050"/>
    <cellStyle name="Обычный 7 2 3 3 2 3 2 4" xfId="36150"/>
    <cellStyle name="Обычный 7 2 3 3 2 3 3" xfId="9223"/>
    <cellStyle name="Обычный 7 2 3 3 2 3 3 2" xfId="19173"/>
    <cellStyle name="Обычный 7 2 3 3 2 3 3 2 2" xfId="49028"/>
    <cellStyle name="Обычный 7 2 3 3 2 3 3 3" xfId="29123"/>
    <cellStyle name="Обычный 7 2 3 3 2 3 3 3 2" xfId="58978"/>
    <cellStyle name="Обычный 7 2 3 3 2 3 3 4" xfId="39078"/>
    <cellStyle name="Обычный 7 2 3 3 2 3 4" xfId="12537"/>
    <cellStyle name="Обычный 7 2 3 3 2 3 4 2" xfId="42392"/>
    <cellStyle name="Обычный 7 2 3 3 2 3 5" xfId="22487"/>
    <cellStyle name="Обычный 7 2 3 3 2 3 5 2" xfId="52342"/>
    <cellStyle name="Обычный 7 2 3 3 2 3 6" xfId="32442"/>
    <cellStyle name="Обычный 7 2 3 3 2 4" xfId="3978"/>
    <cellStyle name="Обычный 7 2 3 3 2 4 2" xfId="13930"/>
    <cellStyle name="Обычный 7 2 3 3 2 4 2 2" xfId="43785"/>
    <cellStyle name="Обычный 7 2 3 3 2 4 3" xfId="23880"/>
    <cellStyle name="Обычный 7 2 3 3 2 4 3 2" xfId="53735"/>
    <cellStyle name="Обычный 7 2 3 3 2 4 4" xfId="33835"/>
    <cellStyle name="Обычный 7 2 3 3 2 5" xfId="9220"/>
    <cellStyle name="Обычный 7 2 3 3 2 5 2" xfId="19170"/>
    <cellStyle name="Обычный 7 2 3 3 2 5 2 2" xfId="49025"/>
    <cellStyle name="Обычный 7 2 3 3 2 5 3" xfId="29120"/>
    <cellStyle name="Обычный 7 2 3 3 2 5 3 2" xfId="58975"/>
    <cellStyle name="Обычный 7 2 3 3 2 5 4" xfId="39075"/>
    <cellStyle name="Обычный 7 2 3 3 2 6" xfId="12534"/>
    <cellStyle name="Обычный 7 2 3 3 2 6 2" xfId="42389"/>
    <cellStyle name="Обычный 7 2 3 3 2 7" xfId="22484"/>
    <cellStyle name="Обычный 7 2 3 3 2 7 2" xfId="52339"/>
    <cellStyle name="Обычный 7 2 3 3 2 8" xfId="32439"/>
    <cellStyle name="Обычный 7 2 3 3 3" xfId="2582"/>
    <cellStyle name="Обычный 7 2 3 3 3 2" xfId="2583"/>
    <cellStyle name="Обычный 7 2 3 3 3 2 2" xfId="6294"/>
    <cellStyle name="Обычный 7 2 3 3 3 2 2 2" xfId="16246"/>
    <cellStyle name="Обычный 7 2 3 3 3 2 2 2 2" xfId="46101"/>
    <cellStyle name="Обычный 7 2 3 3 3 2 2 3" xfId="26196"/>
    <cellStyle name="Обычный 7 2 3 3 3 2 2 3 2" xfId="56051"/>
    <cellStyle name="Обычный 7 2 3 3 3 2 2 4" xfId="36151"/>
    <cellStyle name="Обычный 7 2 3 3 3 2 3" xfId="9225"/>
    <cellStyle name="Обычный 7 2 3 3 3 2 3 2" xfId="19175"/>
    <cellStyle name="Обычный 7 2 3 3 3 2 3 2 2" xfId="49030"/>
    <cellStyle name="Обычный 7 2 3 3 3 2 3 3" xfId="29125"/>
    <cellStyle name="Обычный 7 2 3 3 3 2 3 3 2" xfId="58980"/>
    <cellStyle name="Обычный 7 2 3 3 3 2 3 4" xfId="39080"/>
    <cellStyle name="Обычный 7 2 3 3 3 2 4" xfId="12539"/>
    <cellStyle name="Обычный 7 2 3 3 3 2 4 2" xfId="42394"/>
    <cellStyle name="Обычный 7 2 3 3 3 2 5" xfId="22489"/>
    <cellStyle name="Обычный 7 2 3 3 3 2 5 2" xfId="52344"/>
    <cellStyle name="Обычный 7 2 3 3 3 2 6" xfId="32444"/>
    <cellStyle name="Обычный 7 2 3 3 3 3" xfId="4506"/>
    <cellStyle name="Обычный 7 2 3 3 3 3 2" xfId="14458"/>
    <cellStyle name="Обычный 7 2 3 3 3 3 2 2" xfId="44313"/>
    <cellStyle name="Обычный 7 2 3 3 3 3 3" xfId="24408"/>
    <cellStyle name="Обычный 7 2 3 3 3 3 3 2" xfId="54263"/>
    <cellStyle name="Обычный 7 2 3 3 3 3 4" xfId="34363"/>
    <cellStyle name="Обычный 7 2 3 3 3 4" xfId="9224"/>
    <cellStyle name="Обычный 7 2 3 3 3 4 2" xfId="19174"/>
    <cellStyle name="Обычный 7 2 3 3 3 4 2 2" xfId="49029"/>
    <cellStyle name="Обычный 7 2 3 3 3 4 3" xfId="29124"/>
    <cellStyle name="Обычный 7 2 3 3 3 4 3 2" xfId="58979"/>
    <cellStyle name="Обычный 7 2 3 3 3 4 4" xfId="39079"/>
    <cellStyle name="Обычный 7 2 3 3 3 5" xfId="12538"/>
    <cellStyle name="Обычный 7 2 3 3 3 5 2" xfId="42393"/>
    <cellStyle name="Обычный 7 2 3 3 3 6" xfId="22488"/>
    <cellStyle name="Обычный 7 2 3 3 3 6 2" xfId="52343"/>
    <cellStyle name="Обычный 7 2 3 3 3 7" xfId="32443"/>
    <cellStyle name="Обычный 7 2 3 3 4" xfId="2584"/>
    <cellStyle name="Обычный 7 2 3 3 4 2" xfId="6295"/>
    <cellStyle name="Обычный 7 2 3 3 4 2 2" xfId="16247"/>
    <cellStyle name="Обычный 7 2 3 3 4 2 2 2" xfId="46102"/>
    <cellStyle name="Обычный 7 2 3 3 4 2 3" xfId="26197"/>
    <cellStyle name="Обычный 7 2 3 3 4 2 3 2" xfId="56052"/>
    <cellStyle name="Обычный 7 2 3 3 4 2 4" xfId="36152"/>
    <cellStyle name="Обычный 7 2 3 3 4 3" xfId="9226"/>
    <cellStyle name="Обычный 7 2 3 3 4 3 2" xfId="19176"/>
    <cellStyle name="Обычный 7 2 3 3 4 3 2 2" xfId="49031"/>
    <cellStyle name="Обычный 7 2 3 3 4 3 3" xfId="29126"/>
    <cellStyle name="Обычный 7 2 3 3 4 3 3 2" xfId="58981"/>
    <cellStyle name="Обычный 7 2 3 3 4 3 4" xfId="39081"/>
    <cellStyle name="Обычный 7 2 3 3 4 4" xfId="12540"/>
    <cellStyle name="Обычный 7 2 3 3 4 4 2" xfId="42395"/>
    <cellStyle name="Обычный 7 2 3 3 4 5" xfId="22490"/>
    <cellStyle name="Обычный 7 2 3 3 4 5 2" xfId="52345"/>
    <cellStyle name="Обычный 7 2 3 3 4 6" xfId="32445"/>
    <cellStyle name="Обычный 7 2 3 3 5" xfId="3683"/>
    <cellStyle name="Обычный 7 2 3 3 5 2" xfId="13635"/>
    <cellStyle name="Обычный 7 2 3 3 5 2 2" xfId="43490"/>
    <cellStyle name="Обычный 7 2 3 3 5 3" xfId="23585"/>
    <cellStyle name="Обычный 7 2 3 3 5 3 2" xfId="53440"/>
    <cellStyle name="Обычный 7 2 3 3 5 4" xfId="33540"/>
    <cellStyle name="Обычный 7 2 3 3 6" xfId="9219"/>
    <cellStyle name="Обычный 7 2 3 3 6 2" xfId="19169"/>
    <cellStyle name="Обычный 7 2 3 3 6 2 2" xfId="49024"/>
    <cellStyle name="Обычный 7 2 3 3 6 3" xfId="29119"/>
    <cellStyle name="Обычный 7 2 3 3 6 3 2" xfId="58974"/>
    <cellStyle name="Обычный 7 2 3 3 6 4" xfId="39074"/>
    <cellStyle name="Обычный 7 2 3 3 7" xfId="12533"/>
    <cellStyle name="Обычный 7 2 3 3 7 2" xfId="42388"/>
    <cellStyle name="Обычный 7 2 3 3 8" xfId="22483"/>
    <cellStyle name="Обычный 7 2 3 3 8 2" xfId="52338"/>
    <cellStyle name="Обычный 7 2 3 3 9" xfId="32438"/>
    <cellStyle name="Обычный 7 2 3 4" xfId="2585"/>
    <cellStyle name="Обычный 7 2 3 4 2" xfId="2586"/>
    <cellStyle name="Обычный 7 2 3 4 2 2" xfId="2587"/>
    <cellStyle name="Обычный 7 2 3 4 2 2 2" xfId="6296"/>
    <cellStyle name="Обычный 7 2 3 4 2 2 2 2" xfId="16248"/>
    <cellStyle name="Обычный 7 2 3 4 2 2 2 2 2" xfId="46103"/>
    <cellStyle name="Обычный 7 2 3 4 2 2 2 3" xfId="26198"/>
    <cellStyle name="Обычный 7 2 3 4 2 2 2 3 2" xfId="56053"/>
    <cellStyle name="Обычный 7 2 3 4 2 2 2 4" xfId="36153"/>
    <cellStyle name="Обычный 7 2 3 4 2 2 3" xfId="9229"/>
    <cellStyle name="Обычный 7 2 3 4 2 2 3 2" xfId="19179"/>
    <cellStyle name="Обычный 7 2 3 4 2 2 3 2 2" xfId="49034"/>
    <cellStyle name="Обычный 7 2 3 4 2 2 3 3" xfId="29129"/>
    <cellStyle name="Обычный 7 2 3 4 2 2 3 3 2" xfId="58984"/>
    <cellStyle name="Обычный 7 2 3 4 2 2 3 4" xfId="39084"/>
    <cellStyle name="Обычный 7 2 3 4 2 2 4" xfId="12543"/>
    <cellStyle name="Обычный 7 2 3 4 2 2 4 2" xfId="42398"/>
    <cellStyle name="Обычный 7 2 3 4 2 2 5" xfId="22493"/>
    <cellStyle name="Обычный 7 2 3 4 2 2 5 2" xfId="52348"/>
    <cellStyle name="Обычный 7 2 3 4 2 2 6" xfId="32448"/>
    <cellStyle name="Обычный 7 2 3 4 2 3" xfId="4799"/>
    <cellStyle name="Обычный 7 2 3 4 2 3 2" xfId="14751"/>
    <cellStyle name="Обычный 7 2 3 4 2 3 2 2" xfId="44606"/>
    <cellStyle name="Обычный 7 2 3 4 2 3 3" xfId="24701"/>
    <cellStyle name="Обычный 7 2 3 4 2 3 3 2" xfId="54556"/>
    <cellStyle name="Обычный 7 2 3 4 2 3 4" xfId="34656"/>
    <cellStyle name="Обычный 7 2 3 4 2 4" xfId="9228"/>
    <cellStyle name="Обычный 7 2 3 4 2 4 2" xfId="19178"/>
    <cellStyle name="Обычный 7 2 3 4 2 4 2 2" xfId="49033"/>
    <cellStyle name="Обычный 7 2 3 4 2 4 3" xfId="29128"/>
    <cellStyle name="Обычный 7 2 3 4 2 4 3 2" xfId="58983"/>
    <cellStyle name="Обычный 7 2 3 4 2 4 4" xfId="39083"/>
    <cellStyle name="Обычный 7 2 3 4 2 5" xfId="12542"/>
    <cellStyle name="Обычный 7 2 3 4 2 5 2" xfId="42397"/>
    <cellStyle name="Обычный 7 2 3 4 2 6" xfId="22492"/>
    <cellStyle name="Обычный 7 2 3 4 2 6 2" xfId="52347"/>
    <cellStyle name="Обычный 7 2 3 4 2 7" xfId="32447"/>
    <cellStyle name="Обычный 7 2 3 4 3" xfId="2588"/>
    <cellStyle name="Обычный 7 2 3 4 3 2" xfId="6297"/>
    <cellStyle name="Обычный 7 2 3 4 3 2 2" xfId="16249"/>
    <cellStyle name="Обычный 7 2 3 4 3 2 2 2" xfId="46104"/>
    <cellStyle name="Обычный 7 2 3 4 3 2 3" xfId="26199"/>
    <cellStyle name="Обычный 7 2 3 4 3 2 3 2" xfId="56054"/>
    <cellStyle name="Обычный 7 2 3 4 3 2 4" xfId="36154"/>
    <cellStyle name="Обычный 7 2 3 4 3 3" xfId="9230"/>
    <cellStyle name="Обычный 7 2 3 4 3 3 2" xfId="19180"/>
    <cellStyle name="Обычный 7 2 3 4 3 3 2 2" xfId="49035"/>
    <cellStyle name="Обычный 7 2 3 4 3 3 3" xfId="29130"/>
    <cellStyle name="Обычный 7 2 3 4 3 3 3 2" xfId="58985"/>
    <cellStyle name="Обычный 7 2 3 4 3 3 4" xfId="39085"/>
    <cellStyle name="Обычный 7 2 3 4 3 4" xfId="12544"/>
    <cellStyle name="Обычный 7 2 3 4 3 4 2" xfId="42399"/>
    <cellStyle name="Обычный 7 2 3 4 3 5" xfId="22494"/>
    <cellStyle name="Обычный 7 2 3 4 3 5 2" xfId="52349"/>
    <cellStyle name="Обычный 7 2 3 4 3 6" xfId="32449"/>
    <cellStyle name="Обычный 7 2 3 4 4" xfId="3976"/>
    <cellStyle name="Обычный 7 2 3 4 4 2" xfId="13928"/>
    <cellStyle name="Обычный 7 2 3 4 4 2 2" xfId="43783"/>
    <cellStyle name="Обычный 7 2 3 4 4 3" xfId="23878"/>
    <cellStyle name="Обычный 7 2 3 4 4 3 2" xfId="53733"/>
    <cellStyle name="Обычный 7 2 3 4 4 4" xfId="33833"/>
    <cellStyle name="Обычный 7 2 3 4 5" xfId="9227"/>
    <cellStyle name="Обычный 7 2 3 4 5 2" xfId="19177"/>
    <cellStyle name="Обычный 7 2 3 4 5 2 2" xfId="49032"/>
    <cellStyle name="Обычный 7 2 3 4 5 3" xfId="29127"/>
    <cellStyle name="Обычный 7 2 3 4 5 3 2" xfId="58982"/>
    <cellStyle name="Обычный 7 2 3 4 5 4" xfId="39082"/>
    <cellStyle name="Обычный 7 2 3 4 6" xfId="12541"/>
    <cellStyle name="Обычный 7 2 3 4 6 2" xfId="42396"/>
    <cellStyle name="Обычный 7 2 3 4 7" xfId="22491"/>
    <cellStyle name="Обычный 7 2 3 4 7 2" xfId="52346"/>
    <cellStyle name="Обычный 7 2 3 4 8" xfId="32446"/>
    <cellStyle name="Обычный 7 2 3 5" xfId="2589"/>
    <cellStyle name="Обычный 7 2 3 5 2" xfId="2590"/>
    <cellStyle name="Обычный 7 2 3 5 2 2" xfId="2591"/>
    <cellStyle name="Обычный 7 2 3 5 2 2 2" xfId="6298"/>
    <cellStyle name="Обычный 7 2 3 5 2 2 2 2" xfId="16250"/>
    <cellStyle name="Обычный 7 2 3 5 2 2 2 2 2" xfId="46105"/>
    <cellStyle name="Обычный 7 2 3 5 2 2 2 3" xfId="26200"/>
    <cellStyle name="Обычный 7 2 3 5 2 2 2 3 2" xfId="56055"/>
    <cellStyle name="Обычный 7 2 3 5 2 2 2 4" xfId="36155"/>
    <cellStyle name="Обычный 7 2 3 5 2 2 3" xfId="9233"/>
    <cellStyle name="Обычный 7 2 3 5 2 2 3 2" xfId="19183"/>
    <cellStyle name="Обычный 7 2 3 5 2 2 3 2 2" xfId="49038"/>
    <cellStyle name="Обычный 7 2 3 5 2 2 3 3" xfId="29133"/>
    <cellStyle name="Обычный 7 2 3 5 2 2 3 3 2" xfId="58988"/>
    <cellStyle name="Обычный 7 2 3 5 2 2 3 4" xfId="39088"/>
    <cellStyle name="Обычный 7 2 3 5 2 2 4" xfId="12547"/>
    <cellStyle name="Обычный 7 2 3 5 2 2 4 2" xfId="42402"/>
    <cellStyle name="Обычный 7 2 3 5 2 2 5" xfId="22497"/>
    <cellStyle name="Обычный 7 2 3 5 2 2 5 2" xfId="52352"/>
    <cellStyle name="Обычный 7 2 3 5 2 2 6" xfId="32452"/>
    <cellStyle name="Обычный 7 2 3 5 2 3" xfId="4949"/>
    <cellStyle name="Обычный 7 2 3 5 2 3 2" xfId="14901"/>
    <cellStyle name="Обычный 7 2 3 5 2 3 2 2" xfId="44756"/>
    <cellStyle name="Обычный 7 2 3 5 2 3 3" xfId="24851"/>
    <cellStyle name="Обычный 7 2 3 5 2 3 3 2" xfId="54706"/>
    <cellStyle name="Обычный 7 2 3 5 2 3 4" xfId="34806"/>
    <cellStyle name="Обычный 7 2 3 5 2 4" xfId="9232"/>
    <cellStyle name="Обычный 7 2 3 5 2 4 2" xfId="19182"/>
    <cellStyle name="Обычный 7 2 3 5 2 4 2 2" xfId="49037"/>
    <cellStyle name="Обычный 7 2 3 5 2 4 3" xfId="29132"/>
    <cellStyle name="Обычный 7 2 3 5 2 4 3 2" xfId="58987"/>
    <cellStyle name="Обычный 7 2 3 5 2 4 4" xfId="39087"/>
    <cellStyle name="Обычный 7 2 3 5 2 5" xfId="12546"/>
    <cellStyle name="Обычный 7 2 3 5 2 5 2" xfId="42401"/>
    <cellStyle name="Обычный 7 2 3 5 2 6" xfId="22496"/>
    <cellStyle name="Обычный 7 2 3 5 2 6 2" xfId="52351"/>
    <cellStyle name="Обычный 7 2 3 5 2 7" xfId="32451"/>
    <cellStyle name="Обычный 7 2 3 5 3" xfId="2592"/>
    <cellStyle name="Обычный 7 2 3 5 3 2" xfId="6299"/>
    <cellStyle name="Обычный 7 2 3 5 3 2 2" xfId="16251"/>
    <cellStyle name="Обычный 7 2 3 5 3 2 2 2" xfId="46106"/>
    <cellStyle name="Обычный 7 2 3 5 3 2 3" xfId="26201"/>
    <cellStyle name="Обычный 7 2 3 5 3 2 3 2" xfId="56056"/>
    <cellStyle name="Обычный 7 2 3 5 3 2 4" xfId="36156"/>
    <cellStyle name="Обычный 7 2 3 5 3 3" xfId="9234"/>
    <cellStyle name="Обычный 7 2 3 5 3 3 2" xfId="19184"/>
    <cellStyle name="Обычный 7 2 3 5 3 3 2 2" xfId="49039"/>
    <cellStyle name="Обычный 7 2 3 5 3 3 3" xfId="29134"/>
    <cellStyle name="Обычный 7 2 3 5 3 3 3 2" xfId="58989"/>
    <cellStyle name="Обычный 7 2 3 5 3 3 4" xfId="39089"/>
    <cellStyle name="Обычный 7 2 3 5 3 4" xfId="12548"/>
    <cellStyle name="Обычный 7 2 3 5 3 4 2" xfId="42403"/>
    <cellStyle name="Обычный 7 2 3 5 3 5" xfId="22498"/>
    <cellStyle name="Обычный 7 2 3 5 3 5 2" xfId="52353"/>
    <cellStyle name="Обычный 7 2 3 5 3 6" xfId="32453"/>
    <cellStyle name="Обычный 7 2 3 5 4" xfId="4126"/>
    <cellStyle name="Обычный 7 2 3 5 4 2" xfId="14078"/>
    <cellStyle name="Обычный 7 2 3 5 4 2 2" xfId="43933"/>
    <cellStyle name="Обычный 7 2 3 5 4 3" xfId="24028"/>
    <cellStyle name="Обычный 7 2 3 5 4 3 2" xfId="53883"/>
    <cellStyle name="Обычный 7 2 3 5 4 4" xfId="33983"/>
    <cellStyle name="Обычный 7 2 3 5 5" xfId="9231"/>
    <cellStyle name="Обычный 7 2 3 5 5 2" xfId="19181"/>
    <cellStyle name="Обычный 7 2 3 5 5 2 2" xfId="49036"/>
    <cellStyle name="Обычный 7 2 3 5 5 3" xfId="29131"/>
    <cellStyle name="Обычный 7 2 3 5 5 3 2" xfId="58986"/>
    <cellStyle name="Обычный 7 2 3 5 5 4" xfId="39086"/>
    <cellStyle name="Обычный 7 2 3 5 6" xfId="12545"/>
    <cellStyle name="Обычный 7 2 3 5 6 2" xfId="42400"/>
    <cellStyle name="Обычный 7 2 3 5 7" xfId="22495"/>
    <cellStyle name="Обычный 7 2 3 5 7 2" xfId="52350"/>
    <cellStyle name="Обычный 7 2 3 5 8" xfId="32450"/>
    <cellStyle name="Обычный 7 2 3 6" xfId="2593"/>
    <cellStyle name="Обычный 7 2 3 6 2" xfId="2594"/>
    <cellStyle name="Обычный 7 2 3 6 2 2" xfId="2595"/>
    <cellStyle name="Обычный 7 2 3 6 2 2 2" xfId="6300"/>
    <cellStyle name="Обычный 7 2 3 6 2 2 2 2" xfId="16252"/>
    <cellStyle name="Обычный 7 2 3 6 2 2 2 2 2" xfId="46107"/>
    <cellStyle name="Обычный 7 2 3 6 2 2 2 3" xfId="26202"/>
    <cellStyle name="Обычный 7 2 3 6 2 2 2 3 2" xfId="56057"/>
    <cellStyle name="Обычный 7 2 3 6 2 2 2 4" xfId="36157"/>
    <cellStyle name="Обычный 7 2 3 6 2 2 3" xfId="9237"/>
    <cellStyle name="Обычный 7 2 3 6 2 2 3 2" xfId="19187"/>
    <cellStyle name="Обычный 7 2 3 6 2 2 3 2 2" xfId="49042"/>
    <cellStyle name="Обычный 7 2 3 6 2 2 3 3" xfId="29137"/>
    <cellStyle name="Обычный 7 2 3 6 2 2 3 3 2" xfId="58992"/>
    <cellStyle name="Обычный 7 2 3 6 2 2 3 4" xfId="39092"/>
    <cellStyle name="Обычный 7 2 3 6 2 2 4" xfId="12551"/>
    <cellStyle name="Обычный 7 2 3 6 2 2 4 2" xfId="42406"/>
    <cellStyle name="Обычный 7 2 3 6 2 2 5" xfId="22501"/>
    <cellStyle name="Обычный 7 2 3 6 2 2 5 2" xfId="52356"/>
    <cellStyle name="Обычный 7 2 3 6 2 2 6" xfId="32456"/>
    <cellStyle name="Обычный 7 2 3 6 2 3" xfId="5036"/>
    <cellStyle name="Обычный 7 2 3 6 2 3 2" xfId="14988"/>
    <cellStyle name="Обычный 7 2 3 6 2 3 2 2" xfId="44843"/>
    <cellStyle name="Обычный 7 2 3 6 2 3 3" xfId="24938"/>
    <cellStyle name="Обычный 7 2 3 6 2 3 3 2" xfId="54793"/>
    <cellStyle name="Обычный 7 2 3 6 2 3 4" xfId="34893"/>
    <cellStyle name="Обычный 7 2 3 6 2 4" xfId="9236"/>
    <cellStyle name="Обычный 7 2 3 6 2 4 2" xfId="19186"/>
    <cellStyle name="Обычный 7 2 3 6 2 4 2 2" xfId="49041"/>
    <cellStyle name="Обычный 7 2 3 6 2 4 3" xfId="29136"/>
    <cellStyle name="Обычный 7 2 3 6 2 4 3 2" xfId="58991"/>
    <cellStyle name="Обычный 7 2 3 6 2 4 4" xfId="39091"/>
    <cellStyle name="Обычный 7 2 3 6 2 5" xfId="12550"/>
    <cellStyle name="Обычный 7 2 3 6 2 5 2" xfId="42405"/>
    <cellStyle name="Обычный 7 2 3 6 2 6" xfId="22500"/>
    <cellStyle name="Обычный 7 2 3 6 2 6 2" xfId="52355"/>
    <cellStyle name="Обычный 7 2 3 6 2 7" xfId="32455"/>
    <cellStyle name="Обычный 7 2 3 6 3" xfId="2596"/>
    <cellStyle name="Обычный 7 2 3 6 3 2" xfId="6301"/>
    <cellStyle name="Обычный 7 2 3 6 3 2 2" xfId="16253"/>
    <cellStyle name="Обычный 7 2 3 6 3 2 2 2" xfId="46108"/>
    <cellStyle name="Обычный 7 2 3 6 3 2 3" xfId="26203"/>
    <cellStyle name="Обычный 7 2 3 6 3 2 3 2" xfId="56058"/>
    <cellStyle name="Обычный 7 2 3 6 3 2 4" xfId="36158"/>
    <cellStyle name="Обычный 7 2 3 6 3 3" xfId="9238"/>
    <cellStyle name="Обычный 7 2 3 6 3 3 2" xfId="19188"/>
    <cellStyle name="Обычный 7 2 3 6 3 3 2 2" xfId="49043"/>
    <cellStyle name="Обычный 7 2 3 6 3 3 3" xfId="29138"/>
    <cellStyle name="Обычный 7 2 3 6 3 3 3 2" xfId="58993"/>
    <cellStyle name="Обычный 7 2 3 6 3 3 4" xfId="39093"/>
    <cellStyle name="Обычный 7 2 3 6 3 4" xfId="12552"/>
    <cellStyle name="Обычный 7 2 3 6 3 4 2" xfId="42407"/>
    <cellStyle name="Обычный 7 2 3 6 3 5" xfId="22502"/>
    <cellStyle name="Обычный 7 2 3 6 3 5 2" xfId="52357"/>
    <cellStyle name="Обычный 7 2 3 6 3 6" xfId="32457"/>
    <cellStyle name="Обычный 7 2 3 6 4" xfId="4213"/>
    <cellStyle name="Обычный 7 2 3 6 4 2" xfId="14165"/>
    <cellStyle name="Обычный 7 2 3 6 4 2 2" xfId="44020"/>
    <cellStyle name="Обычный 7 2 3 6 4 3" xfId="24115"/>
    <cellStyle name="Обычный 7 2 3 6 4 3 2" xfId="53970"/>
    <cellStyle name="Обычный 7 2 3 6 4 4" xfId="34070"/>
    <cellStyle name="Обычный 7 2 3 6 5" xfId="9235"/>
    <cellStyle name="Обычный 7 2 3 6 5 2" xfId="19185"/>
    <cellStyle name="Обычный 7 2 3 6 5 2 2" xfId="49040"/>
    <cellStyle name="Обычный 7 2 3 6 5 3" xfId="29135"/>
    <cellStyle name="Обычный 7 2 3 6 5 3 2" xfId="58990"/>
    <cellStyle name="Обычный 7 2 3 6 5 4" xfId="39090"/>
    <cellStyle name="Обычный 7 2 3 6 6" xfId="12549"/>
    <cellStyle name="Обычный 7 2 3 6 6 2" xfId="42404"/>
    <cellStyle name="Обычный 7 2 3 6 7" xfId="22499"/>
    <cellStyle name="Обычный 7 2 3 6 7 2" xfId="52354"/>
    <cellStyle name="Обычный 7 2 3 6 8" xfId="32454"/>
    <cellStyle name="Обычный 7 2 3 7" xfId="2597"/>
    <cellStyle name="Обычный 7 2 3 7 2" xfId="2598"/>
    <cellStyle name="Обычный 7 2 3 7 2 2" xfId="6302"/>
    <cellStyle name="Обычный 7 2 3 7 2 2 2" xfId="16254"/>
    <cellStyle name="Обычный 7 2 3 7 2 2 2 2" xfId="46109"/>
    <cellStyle name="Обычный 7 2 3 7 2 2 3" xfId="26204"/>
    <cellStyle name="Обычный 7 2 3 7 2 2 3 2" xfId="56059"/>
    <cellStyle name="Обычный 7 2 3 7 2 2 4" xfId="36159"/>
    <cellStyle name="Обычный 7 2 3 7 2 3" xfId="9240"/>
    <cellStyle name="Обычный 7 2 3 7 2 3 2" xfId="19190"/>
    <cellStyle name="Обычный 7 2 3 7 2 3 2 2" xfId="49045"/>
    <cellStyle name="Обычный 7 2 3 7 2 3 3" xfId="29140"/>
    <cellStyle name="Обычный 7 2 3 7 2 3 3 2" xfId="58995"/>
    <cellStyle name="Обычный 7 2 3 7 2 3 4" xfId="39095"/>
    <cellStyle name="Обычный 7 2 3 7 2 4" xfId="12554"/>
    <cellStyle name="Обычный 7 2 3 7 2 4 2" xfId="42409"/>
    <cellStyle name="Обычный 7 2 3 7 2 5" xfId="22504"/>
    <cellStyle name="Обычный 7 2 3 7 2 5 2" xfId="52359"/>
    <cellStyle name="Обычный 7 2 3 7 2 6" xfId="32459"/>
    <cellStyle name="Обычный 7 2 3 7 3" xfId="4290"/>
    <cellStyle name="Обычный 7 2 3 7 3 2" xfId="14242"/>
    <cellStyle name="Обычный 7 2 3 7 3 2 2" xfId="44097"/>
    <cellStyle name="Обычный 7 2 3 7 3 3" xfId="24192"/>
    <cellStyle name="Обычный 7 2 3 7 3 3 2" xfId="54047"/>
    <cellStyle name="Обычный 7 2 3 7 3 4" xfId="34147"/>
    <cellStyle name="Обычный 7 2 3 7 4" xfId="9239"/>
    <cellStyle name="Обычный 7 2 3 7 4 2" xfId="19189"/>
    <cellStyle name="Обычный 7 2 3 7 4 2 2" xfId="49044"/>
    <cellStyle name="Обычный 7 2 3 7 4 3" xfId="29139"/>
    <cellStyle name="Обычный 7 2 3 7 4 3 2" xfId="58994"/>
    <cellStyle name="Обычный 7 2 3 7 4 4" xfId="39094"/>
    <cellStyle name="Обычный 7 2 3 7 5" xfId="12553"/>
    <cellStyle name="Обычный 7 2 3 7 5 2" xfId="42408"/>
    <cellStyle name="Обычный 7 2 3 7 6" xfId="22503"/>
    <cellStyle name="Обычный 7 2 3 7 6 2" xfId="52358"/>
    <cellStyle name="Обычный 7 2 3 7 7" xfId="32458"/>
    <cellStyle name="Обычный 7 2 3 8" xfId="2599"/>
    <cellStyle name="Обычный 7 2 3 8 2" xfId="6303"/>
    <cellStyle name="Обычный 7 2 3 8 2 2" xfId="16255"/>
    <cellStyle name="Обычный 7 2 3 8 2 2 2" xfId="46110"/>
    <cellStyle name="Обычный 7 2 3 8 2 3" xfId="26205"/>
    <cellStyle name="Обычный 7 2 3 8 2 3 2" xfId="56060"/>
    <cellStyle name="Обычный 7 2 3 8 2 4" xfId="36160"/>
    <cellStyle name="Обычный 7 2 3 8 3" xfId="9241"/>
    <cellStyle name="Обычный 7 2 3 8 3 2" xfId="19191"/>
    <cellStyle name="Обычный 7 2 3 8 3 2 2" xfId="49046"/>
    <cellStyle name="Обычный 7 2 3 8 3 3" xfId="29141"/>
    <cellStyle name="Обычный 7 2 3 8 3 3 2" xfId="58996"/>
    <cellStyle name="Обычный 7 2 3 8 3 4" xfId="39096"/>
    <cellStyle name="Обычный 7 2 3 8 4" xfId="12555"/>
    <cellStyle name="Обычный 7 2 3 8 4 2" xfId="42410"/>
    <cellStyle name="Обычный 7 2 3 8 5" xfId="22505"/>
    <cellStyle name="Обычный 7 2 3 8 5 2" xfId="52360"/>
    <cellStyle name="Обычный 7 2 3 8 6" xfId="32460"/>
    <cellStyle name="Обычный 7 2 3 9" xfId="3467"/>
    <cellStyle name="Обычный 7 2 3 9 2" xfId="13419"/>
    <cellStyle name="Обычный 7 2 3 9 2 2" xfId="43274"/>
    <cellStyle name="Обычный 7 2 3 9 3" xfId="23369"/>
    <cellStyle name="Обычный 7 2 3 9 3 2" xfId="53224"/>
    <cellStyle name="Обычный 7 2 3 9 4" xfId="33324"/>
    <cellStyle name="Обычный 7 2 4" xfId="2600"/>
    <cellStyle name="Обычный 7 2 4 10" xfId="9242"/>
    <cellStyle name="Обычный 7 2 4 10 2" xfId="19192"/>
    <cellStyle name="Обычный 7 2 4 10 2 2" xfId="49047"/>
    <cellStyle name="Обычный 7 2 4 10 3" xfId="29142"/>
    <cellStyle name="Обычный 7 2 4 10 3 2" xfId="58997"/>
    <cellStyle name="Обычный 7 2 4 10 4" xfId="39097"/>
    <cellStyle name="Обычный 7 2 4 11" xfId="12556"/>
    <cellStyle name="Обычный 7 2 4 11 2" xfId="42411"/>
    <cellStyle name="Обычный 7 2 4 12" xfId="22506"/>
    <cellStyle name="Обычный 7 2 4 12 2" xfId="52361"/>
    <cellStyle name="Обычный 7 2 4 13" xfId="32461"/>
    <cellStyle name="Обычный 7 2 4 2" xfId="2601"/>
    <cellStyle name="Обычный 7 2 4 2 2" xfId="2602"/>
    <cellStyle name="Обычный 7 2 4 2 2 2" xfId="2603"/>
    <cellStyle name="Обычный 7 2 4 2 2 2 2" xfId="2604"/>
    <cellStyle name="Обычный 7 2 4 2 2 2 2 2" xfId="6304"/>
    <cellStyle name="Обычный 7 2 4 2 2 2 2 2 2" xfId="16256"/>
    <cellStyle name="Обычный 7 2 4 2 2 2 2 2 2 2" xfId="46111"/>
    <cellStyle name="Обычный 7 2 4 2 2 2 2 2 3" xfId="26206"/>
    <cellStyle name="Обычный 7 2 4 2 2 2 2 2 3 2" xfId="56061"/>
    <cellStyle name="Обычный 7 2 4 2 2 2 2 2 4" xfId="36161"/>
    <cellStyle name="Обычный 7 2 4 2 2 2 2 3" xfId="9246"/>
    <cellStyle name="Обычный 7 2 4 2 2 2 2 3 2" xfId="19196"/>
    <cellStyle name="Обычный 7 2 4 2 2 2 2 3 2 2" xfId="49051"/>
    <cellStyle name="Обычный 7 2 4 2 2 2 2 3 3" xfId="29146"/>
    <cellStyle name="Обычный 7 2 4 2 2 2 2 3 3 2" xfId="59001"/>
    <cellStyle name="Обычный 7 2 4 2 2 2 2 3 4" xfId="39101"/>
    <cellStyle name="Обычный 7 2 4 2 2 2 2 4" xfId="12560"/>
    <cellStyle name="Обычный 7 2 4 2 2 2 2 4 2" xfId="42415"/>
    <cellStyle name="Обычный 7 2 4 2 2 2 2 5" xfId="22510"/>
    <cellStyle name="Обычный 7 2 4 2 2 2 2 5 2" xfId="52365"/>
    <cellStyle name="Обычный 7 2 4 2 2 2 2 6" xfId="32465"/>
    <cellStyle name="Обычный 7 2 4 2 2 2 3" xfId="4803"/>
    <cellStyle name="Обычный 7 2 4 2 2 2 3 2" xfId="14755"/>
    <cellStyle name="Обычный 7 2 4 2 2 2 3 2 2" xfId="44610"/>
    <cellStyle name="Обычный 7 2 4 2 2 2 3 3" xfId="24705"/>
    <cellStyle name="Обычный 7 2 4 2 2 2 3 3 2" xfId="54560"/>
    <cellStyle name="Обычный 7 2 4 2 2 2 3 4" xfId="34660"/>
    <cellStyle name="Обычный 7 2 4 2 2 2 4" xfId="9245"/>
    <cellStyle name="Обычный 7 2 4 2 2 2 4 2" xfId="19195"/>
    <cellStyle name="Обычный 7 2 4 2 2 2 4 2 2" xfId="49050"/>
    <cellStyle name="Обычный 7 2 4 2 2 2 4 3" xfId="29145"/>
    <cellStyle name="Обычный 7 2 4 2 2 2 4 3 2" xfId="59000"/>
    <cellStyle name="Обычный 7 2 4 2 2 2 4 4" xfId="39100"/>
    <cellStyle name="Обычный 7 2 4 2 2 2 5" xfId="12559"/>
    <cellStyle name="Обычный 7 2 4 2 2 2 5 2" xfId="42414"/>
    <cellStyle name="Обычный 7 2 4 2 2 2 6" xfId="22509"/>
    <cellStyle name="Обычный 7 2 4 2 2 2 6 2" xfId="52364"/>
    <cellStyle name="Обычный 7 2 4 2 2 2 7" xfId="32464"/>
    <cellStyle name="Обычный 7 2 4 2 2 3" xfId="2605"/>
    <cellStyle name="Обычный 7 2 4 2 2 3 2" xfId="6305"/>
    <cellStyle name="Обычный 7 2 4 2 2 3 2 2" xfId="16257"/>
    <cellStyle name="Обычный 7 2 4 2 2 3 2 2 2" xfId="46112"/>
    <cellStyle name="Обычный 7 2 4 2 2 3 2 3" xfId="26207"/>
    <cellStyle name="Обычный 7 2 4 2 2 3 2 3 2" xfId="56062"/>
    <cellStyle name="Обычный 7 2 4 2 2 3 2 4" xfId="36162"/>
    <cellStyle name="Обычный 7 2 4 2 2 3 3" xfId="9247"/>
    <cellStyle name="Обычный 7 2 4 2 2 3 3 2" xfId="19197"/>
    <cellStyle name="Обычный 7 2 4 2 2 3 3 2 2" xfId="49052"/>
    <cellStyle name="Обычный 7 2 4 2 2 3 3 3" xfId="29147"/>
    <cellStyle name="Обычный 7 2 4 2 2 3 3 3 2" xfId="59002"/>
    <cellStyle name="Обычный 7 2 4 2 2 3 3 4" xfId="39102"/>
    <cellStyle name="Обычный 7 2 4 2 2 3 4" xfId="12561"/>
    <cellStyle name="Обычный 7 2 4 2 2 3 4 2" xfId="42416"/>
    <cellStyle name="Обычный 7 2 4 2 2 3 5" xfId="22511"/>
    <cellStyle name="Обычный 7 2 4 2 2 3 5 2" xfId="52366"/>
    <cellStyle name="Обычный 7 2 4 2 2 3 6" xfId="32466"/>
    <cellStyle name="Обычный 7 2 4 2 2 4" xfId="3980"/>
    <cellStyle name="Обычный 7 2 4 2 2 4 2" xfId="13932"/>
    <cellStyle name="Обычный 7 2 4 2 2 4 2 2" xfId="43787"/>
    <cellStyle name="Обычный 7 2 4 2 2 4 3" xfId="23882"/>
    <cellStyle name="Обычный 7 2 4 2 2 4 3 2" xfId="53737"/>
    <cellStyle name="Обычный 7 2 4 2 2 4 4" xfId="33837"/>
    <cellStyle name="Обычный 7 2 4 2 2 5" xfId="9244"/>
    <cellStyle name="Обычный 7 2 4 2 2 5 2" xfId="19194"/>
    <cellStyle name="Обычный 7 2 4 2 2 5 2 2" xfId="49049"/>
    <cellStyle name="Обычный 7 2 4 2 2 5 3" xfId="29144"/>
    <cellStyle name="Обычный 7 2 4 2 2 5 3 2" xfId="58999"/>
    <cellStyle name="Обычный 7 2 4 2 2 5 4" xfId="39099"/>
    <cellStyle name="Обычный 7 2 4 2 2 6" xfId="12558"/>
    <cellStyle name="Обычный 7 2 4 2 2 6 2" xfId="42413"/>
    <cellStyle name="Обычный 7 2 4 2 2 7" xfId="22508"/>
    <cellStyle name="Обычный 7 2 4 2 2 7 2" xfId="52363"/>
    <cellStyle name="Обычный 7 2 4 2 2 8" xfId="32463"/>
    <cellStyle name="Обычный 7 2 4 2 3" xfId="2606"/>
    <cellStyle name="Обычный 7 2 4 2 3 2" xfId="2607"/>
    <cellStyle name="Обычный 7 2 4 2 3 2 2" xfId="6306"/>
    <cellStyle name="Обычный 7 2 4 2 3 2 2 2" xfId="16258"/>
    <cellStyle name="Обычный 7 2 4 2 3 2 2 2 2" xfId="46113"/>
    <cellStyle name="Обычный 7 2 4 2 3 2 2 3" xfId="26208"/>
    <cellStyle name="Обычный 7 2 4 2 3 2 2 3 2" xfId="56063"/>
    <cellStyle name="Обычный 7 2 4 2 3 2 2 4" xfId="36163"/>
    <cellStyle name="Обычный 7 2 4 2 3 2 3" xfId="9249"/>
    <cellStyle name="Обычный 7 2 4 2 3 2 3 2" xfId="19199"/>
    <cellStyle name="Обычный 7 2 4 2 3 2 3 2 2" xfId="49054"/>
    <cellStyle name="Обычный 7 2 4 2 3 2 3 3" xfId="29149"/>
    <cellStyle name="Обычный 7 2 4 2 3 2 3 3 2" xfId="59004"/>
    <cellStyle name="Обычный 7 2 4 2 3 2 3 4" xfId="39104"/>
    <cellStyle name="Обычный 7 2 4 2 3 2 4" xfId="12563"/>
    <cellStyle name="Обычный 7 2 4 2 3 2 4 2" xfId="42418"/>
    <cellStyle name="Обычный 7 2 4 2 3 2 5" xfId="22513"/>
    <cellStyle name="Обычный 7 2 4 2 3 2 5 2" xfId="52368"/>
    <cellStyle name="Обычный 7 2 4 2 3 2 6" xfId="32468"/>
    <cellStyle name="Обычный 7 2 4 2 3 3" xfId="4446"/>
    <cellStyle name="Обычный 7 2 4 2 3 3 2" xfId="14398"/>
    <cellStyle name="Обычный 7 2 4 2 3 3 2 2" xfId="44253"/>
    <cellStyle name="Обычный 7 2 4 2 3 3 3" xfId="24348"/>
    <cellStyle name="Обычный 7 2 4 2 3 3 3 2" xfId="54203"/>
    <cellStyle name="Обычный 7 2 4 2 3 3 4" xfId="34303"/>
    <cellStyle name="Обычный 7 2 4 2 3 4" xfId="9248"/>
    <cellStyle name="Обычный 7 2 4 2 3 4 2" xfId="19198"/>
    <cellStyle name="Обычный 7 2 4 2 3 4 2 2" xfId="49053"/>
    <cellStyle name="Обычный 7 2 4 2 3 4 3" xfId="29148"/>
    <cellStyle name="Обычный 7 2 4 2 3 4 3 2" xfId="59003"/>
    <cellStyle name="Обычный 7 2 4 2 3 4 4" xfId="39103"/>
    <cellStyle name="Обычный 7 2 4 2 3 5" xfId="12562"/>
    <cellStyle name="Обычный 7 2 4 2 3 5 2" xfId="42417"/>
    <cellStyle name="Обычный 7 2 4 2 3 6" xfId="22512"/>
    <cellStyle name="Обычный 7 2 4 2 3 6 2" xfId="52367"/>
    <cellStyle name="Обычный 7 2 4 2 3 7" xfId="32467"/>
    <cellStyle name="Обычный 7 2 4 2 4" xfId="2608"/>
    <cellStyle name="Обычный 7 2 4 2 4 2" xfId="6307"/>
    <cellStyle name="Обычный 7 2 4 2 4 2 2" xfId="16259"/>
    <cellStyle name="Обычный 7 2 4 2 4 2 2 2" xfId="46114"/>
    <cellStyle name="Обычный 7 2 4 2 4 2 3" xfId="26209"/>
    <cellStyle name="Обычный 7 2 4 2 4 2 3 2" xfId="56064"/>
    <cellStyle name="Обычный 7 2 4 2 4 2 4" xfId="36164"/>
    <cellStyle name="Обычный 7 2 4 2 4 3" xfId="9250"/>
    <cellStyle name="Обычный 7 2 4 2 4 3 2" xfId="19200"/>
    <cellStyle name="Обычный 7 2 4 2 4 3 2 2" xfId="49055"/>
    <cellStyle name="Обычный 7 2 4 2 4 3 3" xfId="29150"/>
    <cellStyle name="Обычный 7 2 4 2 4 3 3 2" xfId="59005"/>
    <cellStyle name="Обычный 7 2 4 2 4 3 4" xfId="39105"/>
    <cellStyle name="Обычный 7 2 4 2 4 4" xfId="12564"/>
    <cellStyle name="Обычный 7 2 4 2 4 4 2" xfId="42419"/>
    <cellStyle name="Обычный 7 2 4 2 4 5" xfId="22514"/>
    <cellStyle name="Обычный 7 2 4 2 4 5 2" xfId="52369"/>
    <cellStyle name="Обычный 7 2 4 2 4 6" xfId="32469"/>
    <cellStyle name="Обычный 7 2 4 2 5" xfId="3623"/>
    <cellStyle name="Обычный 7 2 4 2 5 2" xfId="13575"/>
    <cellStyle name="Обычный 7 2 4 2 5 2 2" xfId="43430"/>
    <cellStyle name="Обычный 7 2 4 2 5 3" xfId="23525"/>
    <cellStyle name="Обычный 7 2 4 2 5 3 2" xfId="53380"/>
    <cellStyle name="Обычный 7 2 4 2 5 4" xfId="33480"/>
    <cellStyle name="Обычный 7 2 4 2 6" xfId="9243"/>
    <cellStyle name="Обычный 7 2 4 2 6 2" xfId="19193"/>
    <cellStyle name="Обычный 7 2 4 2 6 2 2" xfId="49048"/>
    <cellStyle name="Обычный 7 2 4 2 6 3" xfId="29143"/>
    <cellStyle name="Обычный 7 2 4 2 6 3 2" xfId="58998"/>
    <cellStyle name="Обычный 7 2 4 2 6 4" xfId="39098"/>
    <cellStyle name="Обычный 7 2 4 2 7" xfId="12557"/>
    <cellStyle name="Обычный 7 2 4 2 7 2" xfId="42412"/>
    <cellStyle name="Обычный 7 2 4 2 8" xfId="22507"/>
    <cellStyle name="Обычный 7 2 4 2 8 2" xfId="52362"/>
    <cellStyle name="Обычный 7 2 4 2 9" xfId="32462"/>
    <cellStyle name="Обычный 7 2 4 3" xfId="2609"/>
    <cellStyle name="Обычный 7 2 4 3 2" xfId="2610"/>
    <cellStyle name="Обычный 7 2 4 3 2 2" xfId="2611"/>
    <cellStyle name="Обычный 7 2 4 3 2 2 2" xfId="2612"/>
    <cellStyle name="Обычный 7 2 4 3 2 2 2 2" xfId="6308"/>
    <cellStyle name="Обычный 7 2 4 3 2 2 2 2 2" xfId="16260"/>
    <cellStyle name="Обычный 7 2 4 3 2 2 2 2 2 2" xfId="46115"/>
    <cellStyle name="Обычный 7 2 4 3 2 2 2 2 3" xfId="26210"/>
    <cellStyle name="Обычный 7 2 4 3 2 2 2 2 3 2" xfId="56065"/>
    <cellStyle name="Обычный 7 2 4 3 2 2 2 2 4" xfId="36165"/>
    <cellStyle name="Обычный 7 2 4 3 2 2 2 3" xfId="9254"/>
    <cellStyle name="Обычный 7 2 4 3 2 2 2 3 2" xfId="19204"/>
    <cellStyle name="Обычный 7 2 4 3 2 2 2 3 2 2" xfId="49059"/>
    <cellStyle name="Обычный 7 2 4 3 2 2 2 3 3" xfId="29154"/>
    <cellStyle name="Обычный 7 2 4 3 2 2 2 3 3 2" xfId="59009"/>
    <cellStyle name="Обычный 7 2 4 3 2 2 2 3 4" xfId="39109"/>
    <cellStyle name="Обычный 7 2 4 3 2 2 2 4" xfId="12568"/>
    <cellStyle name="Обычный 7 2 4 3 2 2 2 4 2" xfId="42423"/>
    <cellStyle name="Обычный 7 2 4 3 2 2 2 5" xfId="22518"/>
    <cellStyle name="Обычный 7 2 4 3 2 2 2 5 2" xfId="52373"/>
    <cellStyle name="Обычный 7 2 4 3 2 2 2 6" xfId="32473"/>
    <cellStyle name="Обычный 7 2 4 3 2 2 3" xfId="4804"/>
    <cellStyle name="Обычный 7 2 4 3 2 2 3 2" xfId="14756"/>
    <cellStyle name="Обычный 7 2 4 3 2 2 3 2 2" xfId="44611"/>
    <cellStyle name="Обычный 7 2 4 3 2 2 3 3" xfId="24706"/>
    <cellStyle name="Обычный 7 2 4 3 2 2 3 3 2" xfId="54561"/>
    <cellStyle name="Обычный 7 2 4 3 2 2 3 4" xfId="34661"/>
    <cellStyle name="Обычный 7 2 4 3 2 2 4" xfId="9253"/>
    <cellStyle name="Обычный 7 2 4 3 2 2 4 2" xfId="19203"/>
    <cellStyle name="Обычный 7 2 4 3 2 2 4 2 2" xfId="49058"/>
    <cellStyle name="Обычный 7 2 4 3 2 2 4 3" xfId="29153"/>
    <cellStyle name="Обычный 7 2 4 3 2 2 4 3 2" xfId="59008"/>
    <cellStyle name="Обычный 7 2 4 3 2 2 4 4" xfId="39108"/>
    <cellStyle name="Обычный 7 2 4 3 2 2 5" xfId="12567"/>
    <cellStyle name="Обычный 7 2 4 3 2 2 5 2" xfId="42422"/>
    <cellStyle name="Обычный 7 2 4 3 2 2 6" xfId="22517"/>
    <cellStyle name="Обычный 7 2 4 3 2 2 6 2" xfId="52372"/>
    <cellStyle name="Обычный 7 2 4 3 2 2 7" xfId="32472"/>
    <cellStyle name="Обычный 7 2 4 3 2 3" xfId="2613"/>
    <cellStyle name="Обычный 7 2 4 3 2 3 2" xfId="6309"/>
    <cellStyle name="Обычный 7 2 4 3 2 3 2 2" xfId="16261"/>
    <cellStyle name="Обычный 7 2 4 3 2 3 2 2 2" xfId="46116"/>
    <cellStyle name="Обычный 7 2 4 3 2 3 2 3" xfId="26211"/>
    <cellStyle name="Обычный 7 2 4 3 2 3 2 3 2" xfId="56066"/>
    <cellStyle name="Обычный 7 2 4 3 2 3 2 4" xfId="36166"/>
    <cellStyle name="Обычный 7 2 4 3 2 3 3" xfId="9255"/>
    <cellStyle name="Обычный 7 2 4 3 2 3 3 2" xfId="19205"/>
    <cellStyle name="Обычный 7 2 4 3 2 3 3 2 2" xfId="49060"/>
    <cellStyle name="Обычный 7 2 4 3 2 3 3 3" xfId="29155"/>
    <cellStyle name="Обычный 7 2 4 3 2 3 3 3 2" xfId="59010"/>
    <cellStyle name="Обычный 7 2 4 3 2 3 3 4" xfId="39110"/>
    <cellStyle name="Обычный 7 2 4 3 2 3 4" xfId="12569"/>
    <cellStyle name="Обычный 7 2 4 3 2 3 4 2" xfId="42424"/>
    <cellStyle name="Обычный 7 2 4 3 2 3 5" xfId="22519"/>
    <cellStyle name="Обычный 7 2 4 3 2 3 5 2" xfId="52374"/>
    <cellStyle name="Обычный 7 2 4 3 2 3 6" xfId="32474"/>
    <cellStyle name="Обычный 7 2 4 3 2 4" xfId="3981"/>
    <cellStyle name="Обычный 7 2 4 3 2 4 2" xfId="13933"/>
    <cellStyle name="Обычный 7 2 4 3 2 4 2 2" xfId="43788"/>
    <cellStyle name="Обычный 7 2 4 3 2 4 3" xfId="23883"/>
    <cellStyle name="Обычный 7 2 4 3 2 4 3 2" xfId="53738"/>
    <cellStyle name="Обычный 7 2 4 3 2 4 4" xfId="33838"/>
    <cellStyle name="Обычный 7 2 4 3 2 5" xfId="9252"/>
    <cellStyle name="Обычный 7 2 4 3 2 5 2" xfId="19202"/>
    <cellStyle name="Обычный 7 2 4 3 2 5 2 2" xfId="49057"/>
    <cellStyle name="Обычный 7 2 4 3 2 5 3" xfId="29152"/>
    <cellStyle name="Обычный 7 2 4 3 2 5 3 2" xfId="59007"/>
    <cellStyle name="Обычный 7 2 4 3 2 5 4" xfId="39107"/>
    <cellStyle name="Обычный 7 2 4 3 2 6" xfId="12566"/>
    <cellStyle name="Обычный 7 2 4 3 2 6 2" xfId="42421"/>
    <cellStyle name="Обычный 7 2 4 3 2 7" xfId="22516"/>
    <cellStyle name="Обычный 7 2 4 3 2 7 2" xfId="52371"/>
    <cellStyle name="Обычный 7 2 4 3 2 8" xfId="32471"/>
    <cellStyle name="Обычный 7 2 4 3 3" xfId="2614"/>
    <cellStyle name="Обычный 7 2 4 3 3 2" xfId="2615"/>
    <cellStyle name="Обычный 7 2 4 3 3 2 2" xfId="6310"/>
    <cellStyle name="Обычный 7 2 4 3 3 2 2 2" xfId="16262"/>
    <cellStyle name="Обычный 7 2 4 3 3 2 2 2 2" xfId="46117"/>
    <cellStyle name="Обычный 7 2 4 3 3 2 2 3" xfId="26212"/>
    <cellStyle name="Обычный 7 2 4 3 3 2 2 3 2" xfId="56067"/>
    <cellStyle name="Обычный 7 2 4 3 3 2 2 4" xfId="36167"/>
    <cellStyle name="Обычный 7 2 4 3 3 2 3" xfId="9257"/>
    <cellStyle name="Обычный 7 2 4 3 3 2 3 2" xfId="19207"/>
    <cellStyle name="Обычный 7 2 4 3 3 2 3 2 2" xfId="49062"/>
    <cellStyle name="Обычный 7 2 4 3 3 2 3 3" xfId="29157"/>
    <cellStyle name="Обычный 7 2 4 3 3 2 3 3 2" xfId="59012"/>
    <cellStyle name="Обычный 7 2 4 3 3 2 3 4" xfId="39112"/>
    <cellStyle name="Обычный 7 2 4 3 3 2 4" xfId="12571"/>
    <cellStyle name="Обычный 7 2 4 3 3 2 4 2" xfId="42426"/>
    <cellStyle name="Обычный 7 2 4 3 3 2 5" xfId="22521"/>
    <cellStyle name="Обычный 7 2 4 3 3 2 5 2" xfId="52376"/>
    <cellStyle name="Обычный 7 2 4 3 3 2 6" xfId="32476"/>
    <cellStyle name="Обычный 7 2 4 3 3 3" xfId="4533"/>
    <cellStyle name="Обычный 7 2 4 3 3 3 2" xfId="14485"/>
    <cellStyle name="Обычный 7 2 4 3 3 3 2 2" xfId="44340"/>
    <cellStyle name="Обычный 7 2 4 3 3 3 3" xfId="24435"/>
    <cellStyle name="Обычный 7 2 4 3 3 3 3 2" xfId="54290"/>
    <cellStyle name="Обычный 7 2 4 3 3 3 4" xfId="34390"/>
    <cellStyle name="Обычный 7 2 4 3 3 4" xfId="9256"/>
    <cellStyle name="Обычный 7 2 4 3 3 4 2" xfId="19206"/>
    <cellStyle name="Обычный 7 2 4 3 3 4 2 2" xfId="49061"/>
    <cellStyle name="Обычный 7 2 4 3 3 4 3" xfId="29156"/>
    <cellStyle name="Обычный 7 2 4 3 3 4 3 2" xfId="59011"/>
    <cellStyle name="Обычный 7 2 4 3 3 4 4" xfId="39111"/>
    <cellStyle name="Обычный 7 2 4 3 3 5" xfId="12570"/>
    <cellStyle name="Обычный 7 2 4 3 3 5 2" xfId="42425"/>
    <cellStyle name="Обычный 7 2 4 3 3 6" xfId="22520"/>
    <cellStyle name="Обычный 7 2 4 3 3 6 2" xfId="52375"/>
    <cellStyle name="Обычный 7 2 4 3 3 7" xfId="32475"/>
    <cellStyle name="Обычный 7 2 4 3 4" xfId="2616"/>
    <cellStyle name="Обычный 7 2 4 3 4 2" xfId="6311"/>
    <cellStyle name="Обычный 7 2 4 3 4 2 2" xfId="16263"/>
    <cellStyle name="Обычный 7 2 4 3 4 2 2 2" xfId="46118"/>
    <cellStyle name="Обычный 7 2 4 3 4 2 3" xfId="26213"/>
    <cellStyle name="Обычный 7 2 4 3 4 2 3 2" xfId="56068"/>
    <cellStyle name="Обычный 7 2 4 3 4 2 4" xfId="36168"/>
    <cellStyle name="Обычный 7 2 4 3 4 3" xfId="9258"/>
    <cellStyle name="Обычный 7 2 4 3 4 3 2" xfId="19208"/>
    <cellStyle name="Обычный 7 2 4 3 4 3 2 2" xfId="49063"/>
    <cellStyle name="Обычный 7 2 4 3 4 3 3" xfId="29158"/>
    <cellStyle name="Обычный 7 2 4 3 4 3 3 2" xfId="59013"/>
    <cellStyle name="Обычный 7 2 4 3 4 3 4" xfId="39113"/>
    <cellStyle name="Обычный 7 2 4 3 4 4" xfId="12572"/>
    <cellStyle name="Обычный 7 2 4 3 4 4 2" xfId="42427"/>
    <cellStyle name="Обычный 7 2 4 3 4 5" xfId="22522"/>
    <cellStyle name="Обычный 7 2 4 3 4 5 2" xfId="52377"/>
    <cellStyle name="Обычный 7 2 4 3 4 6" xfId="32477"/>
    <cellStyle name="Обычный 7 2 4 3 5" xfId="3710"/>
    <cellStyle name="Обычный 7 2 4 3 5 2" xfId="13662"/>
    <cellStyle name="Обычный 7 2 4 3 5 2 2" xfId="43517"/>
    <cellStyle name="Обычный 7 2 4 3 5 3" xfId="23612"/>
    <cellStyle name="Обычный 7 2 4 3 5 3 2" xfId="53467"/>
    <cellStyle name="Обычный 7 2 4 3 5 4" xfId="33567"/>
    <cellStyle name="Обычный 7 2 4 3 6" xfId="9251"/>
    <cellStyle name="Обычный 7 2 4 3 6 2" xfId="19201"/>
    <cellStyle name="Обычный 7 2 4 3 6 2 2" xfId="49056"/>
    <cellStyle name="Обычный 7 2 4 3 6 3" xfId="29151"/>
    <cellStyle name="Обычный 7 2 4 3 6 3 2" xfId="59006"/>
    <cellStyle name="Обычный 7 2 4 3 6 4" xfId="39106"/>
    <cellStyle name="Обычный 7 2 4 3 7" xfId="12565"/>
    <cellStyle name="Обычный 7 2 4 3 7 2" xfId="42420"/>
    <cellStyle name="Обычный 7 2 4 3 8" xfId="22515"/>
    <cellStyle name="Обычный 7 2 4 3 8 2" xfId="52370"/>
    <cellStyle name="Обычный 7 2 4 3 9" xfId="32470"/>
    <cellStyle name="Обычный 7 2 4 4" xfId="2617"/>
    <cellStyle name="Обычный 7 2 4 4 2" xfId="2618"/>
    <cellStyle name="Обычный 7 2 4 4 2 2" xfId="2619"/>
    <cellStyle name="Обычный 7 2 4 4 2 2 2" xfId="6312"/>
    <cellStyle name="Обычный 7 2 4 4 2 2 2 2" xfId="16264"/>
    <cellStyle name="Обычный 7 2 4 4 2 2 2 2 2" xfId="46119"/>
    <cellStyle name="Обычный 7 2 4 4 2 2 2 3" xfId="26214"/>
    <cellStyle name="Обычный 7 2 4 4 2 2 2 3 2" xfId="56069"/>
    <cellStyle name="Обычный 7 2 4 4 2 2 2 4" xfId="36169"/>
    <cellStyle name="Обычный 7 2 4 4 2 2 3" xfId="9261"/>
    <cellStyle name="Обычный 7 2 4 4 2 2 3 2" xfId="19211"/>
    <cellStyle name="Обычный 7 2 4 4 2 2 3 2 2" xfId="49066"/>
    <cellStyle name="Обычный 7 2 4 4 2 2 3 3" xfId="29161"/>
    <cellStyle name="Обычный 7 2 4 4 2 2 3 3 2" xfId="59016"/>
    <cellStyle name="Обычный 7 2 4 4 2 2 3 4" xfId="39116"/>
    <cellStyle name="Обычный 7 2 4 4 2 2 4" xfId="12575"/>
    <cellStyle name="Обычный 7 2 4 4 2 2 4 2" xfId="42430"/>
    <cellStyle name="Обычный 7 2 4 4 2 2 5" xfId="22525"/>
    <cellStyle name="Обычный 7 2 4 4 2 2 5 2" xfId="52380"/>
    <cellStyle name="Обычный 7 2 4 4 2 2 6" xfId="32480"/>
    <cellStyle name="Обычный 7 2 4 4 2 3" xfId="4802"/>
    <cellStyle name="Обычный 7 2 4 4 2 3 2" xfId="14754"/>
    <cellStyle name="Обычный 7 2 4 4 2 3 2 2" xfId="44609"/>
    <cellStyle name="Обычный 7 2 4 4 2 3 3" xfId="24704"/>
    <cellStyle name="Обычный 7 2 4 4 2 3 3 2" xfId="54559"/>
    <cellStyle name="Обычный 7 2 4 4 2 3 4" xfId="34659"/>
    <cellStyle name="Обычный 7 2 4 4 2 4" xfId="9260"/>
    <cellStyle name="Обычный 7 2 4 4 2 4 2" xfId="19210"/>
    <cellStyle name="Обычный 7 2 4 4 2 4 2 2" xfId="49065"/>
    <cellStyle name="Обычный 7 2 4 4 2 4 3" xfId="29160"/>
    <cellStyle name="Обычный 7 2 4 4 2 4 3 2" xfId="59015"/>
    <cellStyle name="Обычный 7 2 4 4 2 4 4" xfId="39115"/>
    <cellStyle name="Обычный 7 2 4 4 2 5" xfId="12574"/>
    <cellStyle name="Обычный 7 2 4 4 2 5 2" xfId="42429"/>
    <cellStyle name="Обычный 7 2 4 4 2 6" xfId="22524"/>
    <cellStyle name="Обычный 7 2 4 4 2 6 2" xfId="52379"/>
    <cellStyle name="Обычный 7 2 4 4 2 7" xfId="32479"/>
    <cellStyle name="Обычный 7 2 4 4 3" xfId="2620"/>
    <cellStyle name="Обычный 7 2 4 4 3 2" xfId="6313"/>
    <cellStyle name="Обычный 7 2 4 4 3 2 2" xfId="16265"/>
    <cellStyle name="Обычный 7 2 4 4 3 2 2 2" xfId="46120"/>
    <cellStyle name="Обычный 7 2 4 4 3 2 3" xfId="26215"/>
    <cellStyle name="Обычный 7 2 4 4 3 2 3 2" xfId="56070"/>
    <cellStyle name="Обычный 7 2 4 4 3 2 4" xfId="36170"/>
    <cellStyle name="Обычный 7 2 4 4 3 3" xfId="9262"/>
    <cellStyle name="Обычный 7 2 4 4 3 3 2" xfId="19212"/>
    <cellStyle name="Обычный 7 2 4 4 3 3 2 2" xfId="49067"/>
    <cellStyle name="Обычный 7 2 4 4 3 3 3" xfId="29162"/>
    <cellStyle name="Обычный 7 2 4 4 3 3 3 2" xfId="59017"/>
    <cellStyle name="Обычный 7 2 4 4 3 3 4" xfId="39117"/>
    <cellStyle name="Обычный 7 2 4 4 3 4" xfId="12576"/>
    <cellStyle name="Обычный 7 2 4 4 3 4 2" xfId="42431"/>
    <cellStyle name="Обычный 7 2 4 4 3 5" xfId="22526"/>
    <cellStyle name="Обычный 7 2 4 4 3 5 2" xfId="52381"/>
    <cellStyle name="Обычный 7 2 4 4 3 6" xfId="32481"/>
    <cellStyle name="Обычный 7 2 4 4 4" xfId="3979"/>
    <cellStyle name="Обычный 7 2 4 4 4 2" xfId="13931"/>
    <cellStyle name="Обычный 7 2 4 4 4 2 2" xfId="43786"/>
    <cellStyle name="Обычный 7 2 4 4 4 3" xfId="23881"/>
    <cellStyle name="Обычный 7 2 4 4 4 3 2" xfId="53736"/>
    <cellStyle name="Обычный 7 2 4 4 4 4" xfId="33836"/>
    <cellStyle name="Обычный 7 2 4 4 5" xfId="9259"/>
    <cellStyle name="Обычный 7 2 4 4 5 2" xfId="19209"/>
    <cellStyle name="Обычный 7 2 4 4 5 2 2" xfId="49064"/>
    <cellStyle name="Обычный 7 2 4 4 5 3" xfId="29159"/>
    <cellStyle name="Обычный 7 2 4 4 5 3 2" xfId="59014"/>
    <cellStyle name="Обычный 7 2 4 4 5 4" xfId="39114"/>
    <cellStyle name="Обычный 7 2 4 4 6" xfId="12573"/>
    <cellStyle name="Обычный 7 2 4 4 6 2" xfId="42428"/>
    <cellStyle name="Обычный 7 2 4 4 7" xfId="22523"/>
    <cellStyle name="Обычный 7 2 4 4 7 2" xfId="52378"/>
    <cellStyle name="Обычный 7 2 4 4 8" xfId="32478"/>
    <cellStyle name="Обычный 7 2 4 5" xfId="2621"/>
    <cellStyle name="Обычный 7 2 4 5 2" xfId="2622"/>
    <cellStyle name="Обычный 7 2 4 5 2 2" xfId="2623"/>
    <cellStyle name="Обычный 7 2 4 5 2 2 2" xfId="6314"/>
    <cellStyle name="Обычный 7 2 4 5 2 2 2 2" xfId="16266"/>
    <cellStyle name="Обычный 7 2 4 5 2 2 2 2 2" xfId="46121"/>
    <cellStyle name="Обычный 7 2 4 5 2 2 2 3" xfId="26216"/>
    <cellStyle name="Обычный 7 2 4 5 2 2 2 3 2" xfId="56071"/>
    <cellStyle name="Обычный 7 2 4 5 2 2 2 4" xfId="36171"/>
    <cellStyle name="Обычный 7 2 4 5 2 2 3" xfId="9265"/>
    <cellStyle name="Обычный 7 2 4 5 2 2 3 2" xfId="19215"/>
    <cellStyle name="Обычный 7 2 4 5 2 2 3 2 2" xfId="49070"/>
    <cellStyle name="Обычный 7 2 4 5 2 2 3 3" xfId="29165"/>
    <cellStyle name="Обычный 7 2 4 5 2 2 3 3 2" xfId="59020"/>
    <cellStyle name="Обычный 7 2 4 5 2 2 3 4" xfId="39120"/>
    <cellStyle name="Обычный 7 2 4 5 2 2 4" xfId="12579"/>
    <cellStyle name="Обычный 7 2 4 5 2 2 4 2" xfId="42434"/>
    <cellStyle name="Обычный 7 2 4 5 2 2 5" xfId="22529"/>
    <cellStyle name="Обычный 7 2 4 5 2 2 5 2" xfId="52384"/>
    <cellStyle name="Обычный 7 2 4 5 2 2 6" xfId="32484"/>
    <cellStyle name="Обычный 7 2 4 5 2 3" xfId="4950"/>
    <cellStyle name="Обычный 7 2 4 5 2 3 2" xfId="14902"/>
    <cellStyle name="Обычный 7 2 4 5 2 3 2 2" xfId="44757"/>
    <cellStyle name="Обычный 7 2 4 5 2 3 3" xfId="24852"/>
    <cellStyle name="Обычный 7 2 4 5 2 3 3 2" xfId="54707"/>
    <cellStyle name="Обычный 7 2 4 5 2 3 4" xfId="34807"/>
    <cellStyle name="Обычный 7 2 4 5 2 4" xfId="9264"/>
    <cellStyle name="Обычный 7 2 4 5 2 4 2" xfId="19214"/>
    <cellStyle name="Обычный 7 2 4 5 2 4 2 2" xfId="49069"/>
    <cellStyle name="Обычный 7 2 4 5 2 4 3" xfId="29164"/>
    <cellStyle name="Обычный 7 2 4 5 2 4 3 2" xfId="59019"/>
    <cellStyle name="Обычный 7 2 4 5 2 4 4" xfId="39119"/>
    <cellStyle name="Обычный 7 2 4 5 2 5" xfId="12578"/>
    <cellStyle name="Обычный 7 2 4 5 2 5 2" xfId="42433"/>
    <cellStyle name="Обычный 7 2 4 5 2 6" xfId="22528"/>
    <cellStyle name="Обычный 7 2 4 5 2 6 2" xfId="52383"/>
    <cellStyle name="Обычный 7 2 4 5 2 7" xfId="32483"/>
    <cellStyle name="Обычный 7 2 4 5 3" xfId="2624"/>
    <cellStyle name="Обычный 7 2 4 5 3 2" xfId="6315"/>
    <cellStyle name="Обычный 7 2 4 5 3 2 2" xfId="16267"/>
    <cellStyle name="Обычный 7 2 4 5 3 2 2 2" xfId="46122"/>
    <cellStyle name="Обычный 7 2 4 5 3 2 3" xfId="26217"/>
    <cellStyle name="Обычный 7 2 4 5 3 2 3 2" xfId="56072"/>
    <cellStyle name="Обычный 7 2 4 5 3 2 4" xfId="36172"/>
    <cellStyle name="Обычный 7 2 4 5 3 3" xfId="9266"/>
    <cellStyle name="Обычный 7 2 4 5 3 3 2" xfId="19216"/>
    <cellStyle name="Обычный 7 2 4 5 3 3 2 2" xfId="49071"/>
    <cellStyle name="Обычный 7 2 4 5 3 3 3" xfId="29166"/>
    <cellStyle name="Обычный 7 2 4 5 3 3 3 2" xfId="59021"/>
    <cellStyle name="Обычный 7 2 4 5 3 3 4" xfId="39121"/>
    <cellStyle name="Обычный 7 2 4 5 3 4" xfId="12580"/>
    <cellStyle name="Обычный 7 2 4 5 3 4 2" xfId="42435"/>
    <cellStyle name="Обычный 7 2 4 5 3 5" xfId="22530"/>
    <cellStyle name="Обычный 7 2 4 5 3 5 2" xfId="52385"/>
    <cellStyle name="Обычный 7 2 4 5 3 6" xfId="32485"/>
    <cellStyle name="Обычный 7 2 4 5 4" xfId="4127"/>
    <cellStyle name="Обычный 7 2 4 5 4 2" xfId="14079"/>
    <cellStyle name="Обычный 7 2 4 5 4 2 2" xfId="43934"/>
    <cellStyle name="Обычный 7 2 4 5 4 3" xfId="24029"/>
    <cellStyle name="Обычный 7 2 4 5 4 3 2" xfId="53884"/>
    <cellStyle name="Обычный 7 2 4 5 4 4" xfId="33984"/>
    <cellStyle name="Обычный 7 2 4 5 5" xfId="9263"/>
    <cellStyle name="Обычный 7 2 4 5 5 2" xfId="19213"/>
    <cellStyle name="Обычный 7 2 4 5 5 2 2" xfId="49068"/>
    <cellStyle name="Обычный 7 2 4 5 5 3" xfId="29163"/>
    <cellStyle name="Обычный 7 2 4 5 5 3 2" xfId="59018"/>
    <cellStyle name="Обычный 7 2 4 5 5 4" xfId="39118"/>
    <cellStyle name="Обычный 7 2 4 5 6" xfId="12577"/>
    <cellStyle name="Обычный 7 2 4 5 6 2" xfId="42432"/>
    <cellStyle name="Обычный 7 2 4 5 7" xfId="22527"/>
    <cellStyle name="Обычный 7 2 4 5 7 2" xfId="52382"/>
    <cellStyle name="Обычный 7 2 4 5 8" xfId="32482"/>
    <cellStyle name="Обычный 7 2 4 6" xfId="2625"/>
    <cellStyle name="Обычный 7 2 4 6 2" xfId="2626"/>
    <cellStyle name="Обычный 7 2 4 6 2 2" xfId="2627"/>
    <cellStyle name="Обычный 7 2 4 6 2 2 2" xfId="6316"/>
    <cellStyle name="Обычный 7 2 4 6 2 2 2 2" xfId="16268"/>
    <cellStyle name="Обычный 7 2 4 6 2 2 2 2 2" xfId="46123"/>
    <cellStyle name="Обычный 7 2 4 6 2 2 2 3" xfId="26218"/>
    <cellStyle name="Обычный 7 2 4 6 2 2 2 3 2" xfId="56073"/>
    <cellStyle name="Обычный 7 2 4 6 2 2 2 4" xfId="36173"/>
    <cellStyle name="Обычный 7 2 4 6 2 2 3" xfId="9269"/>
    <cellStyle name="Обычный 7 2 4 6 2 2 3 2" xfId="19219"/>
    <cellStyle name="Обычный 7 2 4 6 2 2 3 2 2" xfId="49074"/>
    <cellStyle name="Обычный 7 2 4 6 2 2 3 3" xfId="29169"/>
    <cellStyle name="Обычный 7 2 4 6 2 2 3 3 2" xfId="59024"/>
    <cellStyle name="Обычный 7 2 4 6 2 2 3 4" xfId="39124"/>
    <cellStyle name="Обычный 7 2 4 6 2 2 4" xfId="12583"/>
    <cellStyle name="Обычный 7 2 4 6 2 2 4 2" xfId="42438"/>
    <cellStyle name="Обычный 7 2 4 6 2 2 5" xfId="22533"/>
    <cellStyle name="Обычный 7 2 4 6 2 2 5 2" xfId="52388"/>
    <cellStyle name="Обычный 7 2 4 6 2 2 6" xfId="32488"/>
    <cellStyle name="Обычный 7 2 4 6 2 3" xfId="5037"/>
    <cellStyle name="Обычный 7 2 4 6 2 3 2" xfId="14989"/>
    <cellStyle name="Обычный 7 2 4 6 2 3 2 2" xfId="44844"/>
    <cellStyle name="Обычный 7 2 4 6 2 3 3" xfId="24939"/>
    <cellStyle name="Обычный 7 2 4 6 2 3 3 2" xfId="54794"/>
    <cellStyle name="Обычный 7 2 4 6 2 3 4" xfId="34894"/>
    <cellStyle name="Обычный 7 2 4 6 2 4" xfId="9268"/>
    <cellStyle name="Обычный 7 2 4 6 2 4 2" xfId="19218"/>
    <cellStyle name="Обычный 7 2 4 6 2 4 2 2" xfId="49073"/>
    <cellStyle name="Обычный 7 2 4 6 2 4 3" xfId="29168"/>
    <cellStyle name="Обычный 7 2 4 6 2 4 3 2" xfId="59023"/>
    <cellStyle name="Обычный 7 2 4 6 2 4 4" xfId="39123"/>
    <cellStyle name="Обычный 7 2 4 6 2 5" xfId="12582"/>
    <cellStyle name="Обычный 7 2 4 6 2 5 2" xfId="42437"/>
    <cellStyle name="Обычный 7 2 4 6 2 6" xfId="22532"/>
    <cellStyle name="Обычный 7 2 4 6 2 6 2" xfId="52387"/>
    <cellStyle name="Обычный 7 2 4 6 2 7" xfId="32487"/>
    <cellStyle name="Обычный 7 2 4 6 3" xfId="2628"/>
    <cellStyle name="Обычный 7 2 4 6 3 2" xfId="6317"/>
    <cellStyle name="Обычный 7 2 4 6 3 2 2" xfId="16269"/>
    <cellStyle name="Обычный 7 2 4 6 3 2 2 2" xfId="46124"/>
    <cellStyle name="Обычный 7 2 4 6 3 2 3" xfId="26219"/>
    <cellStyle name="Обычный 7 2 4 6 3 2 3 2" xfId="56074"/>
    <cellStyle name="Обычный 7 2 4 6 3 2 4" xfId="36174"/>
    <cellStyle name="Обычный 7 2 4 6 3 3" xfId="9270"/>
    <cellStyle name="Обычный 7 2 4 6 3 3 2" xfId="19220"/>
    <cellStyle name="Обычный 7 2 4 6 3 3 2 2" xfId="49075"/>
    <cellStyle name="Обычный 7 2 4 6 3 3 3" xfId="29170"/>
    <cellStyle name="Обычный 7 2 4 6 3 3 3 2" xfId="59025"/>
    <cellStyle name="Обычный 7 2 4 6 3 3 4" xfId="39125"/>
    <cellStyle name="Обычный 7 2 4 6 3 4" xfId="12584"/>
    <cellStyle name="Обычный 7 2 4 6 3 4 2" xfId="42439"/>
    <cellStyle name="Обычный 7 2 4 6 3 5" xfId="22534"/>
    <cellStyle name="Обычный 7 2 4 6 3 5 2" xfId="52389"/>
    <cellStyle name="Обычный 7 2 4 6 3 6" xfId="32489"/>
    <cellStyle name="Обычный 7 2 4 6 4" xfId="4214"/>
    <cellStyle name="Обычный 7 2 4 6 4 2" xfId="14166"/>
    <cellStyle name="Обычный 7 2 4 6 4 2 2" xfId="44021"/>
    <cellStyle name="Обычный 7 2 4 6 4 3" xfId="24116"/>
    <cellStyle name="Обычный 7 2 4 6 4 3 2" xfId="53971"/>
    <cellStyle name="Обычный 7 2 4 6 4 4" xfId="34071"/>
    <cellStyle name="Обычный 7 2 4 6 5" xfId="9267"/>
    <cellStyle name="Обычный 7 2 4 6 5 2" xfId="19217"/>
    <cellStyle name="Обычный 7 2 4 6 5 2 2" xfId="49072"/>
    <cellStyle name="Обычный 7 2 4 6 5 3" xfId="29167"/>
    <cellStyle name="Обычный 7 2 4 6 5 3 2" xfId="59022"/>
    <cellStyle name="Обычный 7 2 4 6 5 4" xfId="39122"/>
    <cellStyle name="Обычный 7 2 4 6 6" xfId="12581"/>
    <cellStyle name="Обычный 7 2 4 6 6 2" xfId="42436"/>
    <cellStyle name="Обычный 7 2 4 6 7" xfId="22531"/>
    <cellStyle name="Обычный 7 2 4 6 7 2" xfId="52386"/>
    <cellStyle name="Обычный 7 2 4 6 8" xfId="32486"/>
    <cellStyle name="Обычный 7 2 4 7" xfId="2629"/>
    <cellStyle name="Обычный 7 2 4 7 2" xfId="2630"/>
    <cellStyle name="Обычный 7 2 4 7 2 2" xfId="6318"/>
    <cellStyle name="Обычный 7 2 4 7 2 2 2" xfId="16270"/>
    <cellStyle name="Обычный 7 2 4 7 2 2 2 2" xfId="46125"/>
    <cellStyle name="Обычный 7 2 4 7 2 2 3" xfId="26220"/>
    <cellStyle name="Обычный 7 2 4 7 2 2 3 2" xfId="56075"/>
    <cellStyle name="Обычный 7 2 4 7 2 2 4" xfId="36175"/>
    <cellStyle name="Обычный 7 2 4 7 2 3" xfId="9272"/>
    <cellStyle name="Обычный 7 2 4 7 2 3 2" xfId="19222"/>
    <cellStyle name="Обычный 7 2 4 7 2 3 2 2" xfId="49077"/>
    <cellStyle name="Обычный 7 2 4 7 2 3 3" xfId="29172"/>
    <cellStyle name="Обычный 7 2 4 7 2 3 3 2" xfId="59027"/>
    <cellStyle name="Обычный 7 2 4 7 2 3 4" xfId="39127"/>
    <cellStyle name="Обычный 7 2 4 7 2 4" xfId="12586"/>
    <cellStyle name="Обычный 7 2 4 7 2 4 2" xfId="42441"/>
    <cellStyle name="Обычный 7 2 4 7 2 5" xfId="22536"/>
    <cellStyle name="Обычный 7 2 4 7 2 5 2" xfId="52391"/>
    <cellStyle name="Обычный 7 2 4 7 2 6" xfId="32491"/>
    <cellStyle name="Обычный 7 2 4 7 3" xfId="4317"/>
    <cellStyle name="Обычный 7 2 4 7 3 2" xfId="14269"/>
    <cellStyle name="Обычный 7 2 4 7 3 2 2" xfId="44124"/>
    <cellStyle name="Обычный 7 2 4 7 3 3" xfId="24219"/>
    <cellStyle name="Обычный 7 2 4 7 3 3 2" xfId="54074"/>
    <cellStyle name="Обычный 7 2 4 7 3 4" xfId="34174"/>
    <cellStyle name="Обычный 7 2 4 7 4" xfId="9271"/>
    <cellStyle name="Обычный 7 2 4 7 4 2" xfId="19221"/>
    <cellStyle name="Обычный 7 2 4 7 4 2 2" xfId="49076"/>
    <cellStyle name="Обычный 7 2 4 7 4 3" xfId="29171"/>
    <cellStyle name="Обычный 7 2 4 7 4 3 2" xfId="59026"/>
    <cellStyle name="Обычный 7 2 4 7 4 4" xfId="39126"/>
    <cellStyle name="Обычный 7 2 4 7 5" xfId="12585"/>
    <cellStyle name="Обычный 7 2 4 7 5 2" xfId="42440"/>
    <cellStyle name="Обычный 7 2 4 7 6" xfId="22535"/>
    <cellStyle name="Обычный 7 2 4 7 6 2" xfId="52390"/>
    <cellStyle name="Обычный 7 2 4 7 7" xfId="32490"/>
    <cellStyle name="Обычный 7 2 4 8" xfId="2631"/>
    <cellStyle name="Обычный 7 2 4 8 2" xfId="6319"/>
    <cellStyle name="Обычный 7 2 4 8 2 2" xfId="16271"/>
    <cellStyle name="Обычный 7 2 4 8 2 2 2" xfId="46126"/>
    <cellStyle name="Обычный 7 2 4 8 2 3" xfId="26221"/>
    <cellStyle name="Обычный 7 2 4 8 2 3 2" xfId="56076"/>
    <cellStyle name="Обычный 7 2 4 8 2 4" xfId="36176"/>
    <cellStyle name="Обычный 7 2 4 8 3" xfId="9273"/>
    <cellStyle name="Обычный 7 2 4 8 3 2" xfId="19223"/>
    <cellStyle name="Обычный 7 2 4 8 3 2 2" xfId="49078"/>
    <cellStyle name="Обычный 7 2 4 8 3 3" xfId="29173"/>
    <cellStyle name="Обычный 7 2 4 8 3 3 2" xfId="59028"/>
    <cellStyle name="Обычный 7 2 4 8 3 4" xfId="39128"/>
    <cellStyle name="Обычный 7 2 4 8 4" xfId="12587"/>
    <cellStyle name="Обычный 7 2 4 8 4 2" xfId="42442"/>
    <cellStyle name="Обычный 7 2 4 8 5" xfId="22537"/>
    <cellStyle name="Обычный 7 2 4 8 5 2" xfId="52392"/>
    <cellStyle name="Обычный 7 2 4 8 6" xfId="32492"/>
    <cellStyle name="Обычный 7 2 4 9" xfId="3494"/>
    <cellStyle name="Обычный 7 2 4 9 2" xfId="13446"/>
    <cellStyle name="Обычный 7 2 4 9 2 2" xfId="43301"/>
    <cellStyle name="Обычный 7 2 4 9 3" xfId="23396"/>
    <cellStyle name="Обычный 7 2 4 9 3 2" xfId="53251"/>
    <cellStyle name="Обычный 7 2 4 9 4" xfId="33351"/>
    <cellStyle name="Обычный 7 2 5" xfId="2632"/>
    <cellStyle name="Обычный 7 2 5 2" xfId="2633"/>
    <cellStyle name="Обычный 7 2 5 2 2" xfId="2634"/>
    <cellStyle name="Обычный 7 2 5 2 2 2" xfId="2635"/>
    <cellStyle name="Обычный 7 2 5 2 2 2 2" xfId="6320"/>
    <cellStyle name="Обычный 7 2 5 2 2 2 2 2" xfId="16272"/>
    <cellStyle name="Обычный 7 2 5 2 2 2 2 2 2" xfId="46127"/>
    <cellStyle name="Обычный 7 2 5 2 2 2 2 3" xfId="26222"/>
    <cellStyle name="Обычный 7 2 5 2 2 2 2 3 2" xfId="56077"/>
    <cellStyle name="Обычный 7 2 5 2 2 2 2 4" xfId="36177"/>
    <cellStyle name="Обычный 7 2 5 2 2 2 3" xfId="9277"/>
    <cellStyle name="Обычный 7 2 5 2 2 2 3 2" xfId="19227"/>
    <cellStyle name="Обычный 7 2 5 2 2 2 3 2 2" xfId="49082"/>
    <cellStyle name="Обычный 7 2 5 2 2 2 3 3" xfId="29177"/>
    <cellStyle name="Обычный 7 2 5 2 2 2 3 3 2" xfId="59032"/>
    <cellStyle name="Обычный 7 2 5 2 2 2 3 4" xfId="39132"/>
    <cellStyle name="Обычный 7 2 5 2 2 2 4" xfId="12591"/>
    <cellStyle name="Обычный 7 2 5 2 2 2 4 2" xfId="42446"/>
    <cellStyle name="Обычный 7 2 5 2 2 2 5" xfId="22541"/>
    <cellStyle name="Обычный 7 2 5 2 2 2 5 2" xfId="52396"/>
    <cellStyle name="Обычный 7 2 5 2 2 2 6" xfId="32496"/>
    <cellStyle name="Обычный 7 2 5 2 2 3" xfId="4805"/>
    <cellStyle name="Обычный 7 2 5 2 2 3 2" xfId="14757"/>
    <cellStyle name="Обычный 7 2 5 2 2 3 2 2" xfId="44612"/>
    <cellStyle name="Обычный 7 2 5 2 2 3 3" xfId="24707"/>
    <cellStyle name="Обычный 7 2 5 2 2 3 3 2" xfId="54562"/>
    <cellStyle name="Обычный 7 2 5 2 2 3 4" xfId="34662"/>
    <cellStyle name="Обычный 7 2 5 2 2 4" xfId="9276"/>
    <cellStyle name="Обычный 7 2 5 2 2 4 2" xfId="19226"/>
    <cellStyle name="Обычный 7 2 5 2 2 4 2 2" xfId="49081"/>
    <cellStyle name="Обычный 7 2 5 2 2 4 3" xfId="29176"/>
    <cellStyle name="Обычный 7 2 5 2 2 4 3 2" xfId="59031"/>
    <cellStyle name="Обычный 7 2 5 2 2 4 4" xfId="39131"/>
    <cellStyle name="Обычный 7 2 5 2 2 5" xfId="12590"/>
    <cellStyle name="Обычный 7 2 5 2 2 5 2" xfId="42445"/>
    <cellStyle name="Обычный 7 2 5 2 2 6" xfId="22540"/>
    <cellStyle name="Обычный 7 2 5 2 2 6 2" xfId="52395"/>
    <cellStyle name="Обычный 7 2 5 2 2 7" xfId="32495"/>
    <cellStyle name="Обычный 7 2 5 2 3" xfId="2636"/>
    <cellStyle name="Обычный 7 2 5 2 3 2" xfId="6321"/>
    <cellStyle name="Обычный 7 2 5 2 3 2 2" xfId="16273"/>
    <cellStyle name="Обычный 7 2 5 2 3 2 2 2" xfId="46128"/>
    <cellStyle name="Обычный 7 2 5 2 3 2 3" xfId="26223"/>
    <cellStyle name="Обычный 7 2 5 2 3 2 3 2" xfId="56078"/>
    <cellStyle name="Обычный 7 2 5 2 3 2 4" xfId="36178"/>
    <cellStyle name="Обычный 7 2 5 2 3 3" xfId="9278"/>
    <cellStyle name="Обычный 7 2 5 2 3 3 2" xfId="19228"/>
    <cellStyle name="Обычный 7 2 5 2 3 3 2 2" xfId="49083"/>
    <cellStyle name="Обычный 7 2 5 2 3 3 3" xfId="29178"/>
    <cellStyle name="Обычный 7 2 5 2 3 3 3 2" xfId="59033"/>
    <cellStyle name="Обычный 7 2 5 2 3 3 4" xfId="39133"/>
    <cellStyle name="Обычный 7 2 5 2 3 4" xfId="12592"/>
    <cellStyle name="Обычный 7 2 5 2 3 4 2" xfId="42447"/>
    <cellStyle name="Обычный 7 2 5 2 3 5" xfId="22542"/>
    <cellStyle name="Обычный 7 2 5 2 3 5 2" xfId="52397"/>
    <cellStyle name="Обычный 7 2 5 2 3 6" xfId="32497"/>
    <cellStyle name="Обычный 7 2 5 2 4" xfId="3982"/>
    <cellStyle name="Обычный 7 2 5 2 4 2" xfId="13934"/>
    <cellStyle name="Обычный 7 2 5 2 4 2 2" xfId="43789"/>
    <cellStyle name="Обычный 7 2 5 2 4 3" xfId="23884"/>
    <cellStyle name="Обычный 7 2 5 2 4 3 2" xfId="53739"/>
    <cellStyle name="Обычный 7 2 5 2 4 4" xfId="33839"/>
    <cellStyle name="Обычный 7 2 5 2 5" xfId="9275"/>
    <cellStyle name="Обычный 7 2 5 2 5 2" xfId="19225"/>
    <cellStyle name="Обычный 7 2 5 2 5 2 2" xfId="49080"/>
    <cellStyle name="Обычный 7 2 5 2 5 3" xfId="29175"/>
    <cellStyle name="Обычный 7 2 5 2 5 3 2" xfId="59030"/>
    <cellStyle name="Обычный 7 2 5 2 5 4" xfId="39130"/>
    <cellStyle name="Обычный 7 2 5 2 6" xfId="12589"/>
    <cellStyle name="Обычный 7 2 5 2 6 2" xfId="42444"/>
    <cellStyle name="Обычный 7 2 5 2 7" xfId="22539"/>
    <cellStyle name="Обычный 7 2 5 2 7 2" xfId="52394"/>
    <cellStyle name="Обычный 7 2 5 2 8" xfId="32494"/>
    <cellStyle name="Обычный 7 2 5 3" xfId="2637"/>
    <cellStyle name="Обычный 7 2 5 3 2" xfId="2638"/>
    <cellStyle name="Обычный 7 2 5 3 2 2" xfId="6322"/>
    <cellStyle name="Обычный 7 2 5 3 2 2 2" xfId="16274"/>
    <cellStyle name="Обычный 7 2 5 3 2 2 2 2" xfId="46129"/>
    <cellStyle name="Обычный 7 2 5 3 2 2 3" xfId="26224"/>
    <cellStyle name="Обычный 7 2 5 3 2 2 3 2" xfId="56079"/>
    <cellStyle name="Обычный 7 2 5 3 2 2 4" xfId="36179"/>
    <cellStyle name="Обычный 7 2 5 3 2 3" xfId="9280"/>
    <cellStyle name="Обычный 7 2 5 3 2 3 2" xfId="19230"/>
    <cellStyle name="Обычный 7 2 5 3 2 3 2 2" xfId="49085"/>
    <cellStyle name="Обычный 7 2 5 3 2 3 3" xfId="29180"/>
    <cellStyle name="Обычный 7 2 5 3 2 3 3 2" xfId="59035"/>
    <cellStyle name="Обычный 7 2 5 3 2 3 4" xfId="39135"/>
    <cellStyle name="Обычный 7 2 5 3 2 4" xfId="12594"/>
    <cellStyle name="Обычный 7 2 5 3 2 4 2" xfId="42449"/>
    <cellStyle name="Обычный 7 2 5 3 2 5" xfId="22544"/>
    <cellStyle name="Обычный 7 2 5 3 2 5 2" xfId="52399"/>
    <cellStyle name="Обычный 7 2 5 3 2 6" xfId="32499"/>
    <cellStyle name="Обычный 7 2 5 3 3" xfId="4338"/>
    <cellStyle name="Обычный 7 2 5 3 3 2" xfId="14290"/>
    <cellStyle name="Обычный 7 2 5 3 3 2 2" xfId="44145"/>
    <cellStyle name="Обычный 7 2 5 3 3 3" xfId="24240"/>
    <cellStyle name="Обычный 7 2 5 3 3 3 2" xfId="54095"/>
    <cellStyle name="Обычный 7 2 5 3 3 4" xfId="34195"/>
    <cellStyle name="Обычный 7 2 5 3 4" xfId="9279"/>
    <cellStyle name="Обычный 7 2 5 3 4 2" xfId="19229"/>
    <cellStyle name="Обычный 7 2 5 3 4 2 2" xfId="49084"/>
    <cellStyle name="Обычный 7 2 5 3 4 3" xfId="29179"/>
    <cellStyle name="Обычный 7 2 5 3 4 3 2" xfId="59034"/>
    <cellStyle name="Обычный 7 2 5 3 4 4" xfId="39134"/>
    <cellStyle name="Обычный 7 2 5 3 5" xfId="12593"/>
    <cellStyle name="Обычный 7 2 5 3 5 2" xfId="42448"/>
    <cellStyle name="Обычный 7 2 5 3 6" xfId="22543"/>
    <cellStyle name="Обычный 7 2 5 3 6 2" xfId="52398"/>
    <cellStyle name="Обычный 7 2 5 3 7" xfId="32498"/>
    <cellStyle name="Обычный 7 2 5 4" xfId="2639"/>
    <cellStyle name="Обычный 7 2 5 4 2" xfId="6323"/>
    <cellStyle name="Обычный 7 2 5 4 2 2" xfId="16275"/>
    <cellStyle name="Обычный 7 2 5 4 2 2 2" xfId="46130"/>
    <cellStyle name="Обычный 7 2 5 4 2 3" xfId="26225"/>
    <cellStyle name="Обычный 7 2 5 4 2 3 2" xfId="56080"/>
    <cellStyle name="Обычный 7 2 5 4 2 4" xfId="36180"/>
    <cellStyle name="Обычный 7 2 5 4 3" xfId="9281"/>
    <cellStyle name="Обычный 7 2 5 4 3 2" xfId="19231"/>
    <cellStyle name="Обычный 7 2 5 4 3 2 2" xfId="49086"/>
    <cellStyle name="Обычный 7 2 5 4 3 3" xfId="29181"/>
    <cellStyle name="Обычный 7 2 5 4 3 3 2" xfId="59036"/>
    <cellStyle name="Обычный 7 2 5 4 3 4" xfId="39136"/>
    <cellStyle name="Обычный 7 2 5 4 4" xfId="12595"/>
    <cellStyle name="Обычный 7 2 5 4 4 2" xfId="42450"/>
    <cellStyle name="Обычный 7 2 5 4 5" xfId="22545"/>
    <cellStyle name="Обычный 7 2 5 4 5 2" xfId="52400"/>
    <cellStyle name="Обычный 7 2 5 4 6" xfId="32500"/>
    <cellStyle name="Обычный 7 2 5 5" xfId="3515"/>
    <cellStyle name="Обычный 7 2 5 5 2" xfId="13467"/>
    <cellStyle name="Обычный 7 2 5 5 2 2" xfId="43322"/>
    <cellStyle name="Обычный 7 2 5 5 3" xfId="23417"/>
    <cellStyle name="Обычный 7 2 5 5 3 2" xfId="53272"/>
    <cellStyle name="Обычный 7 2 5 5 4" xfId="33372"/>
    <cellStyle name="Обычный 7 2 5 6" xfId="9274"/>
    <cellStyle name="Обычный 7 2 5 6 2" xfId="19224"/>
    <cellStyle name="Обычный 7 2 5 6 2 2" xfId="49079"/>
    <cellStyle name="Обычный 7 2 5 6 3" xfId="29174"/>
    <cellStyle name="Обычный 7 2 5 6 3 2" xfId="59029"/>
    <cellStyle name="Обычный 7 2 5 6 4" xfId="39129"/>
    <cellStyle name="Обычный 7 2 5 7" xfId="12588"/>
    <cellStyle name="Обычный 7 2 5 7 2" xfId="42443"/>
    <cellStyle name="Обычный 7 2 5 8" xfId="22538"/>
    <cellStyle name="Обычный 7 2 5 8 2" xfId="52393"/>
    <cellStyle name="Обычный 7 2 5 9" xfId="32493"/>
    <cellStyle name="Обычный 7 2 6" xfId="2640"/>
    <cellStyle name="Обычный 7 2 6 2" xfId="2641"/>
    <cellStyle name="Обычный 7 2 6 2 2" xfId="2642"/>
    <cellStyle name="Обычный 7 2 6 2 2 2" xfId="2643"/>
    <cellStyle name="Обычный 7 2 6 2 2 2 2" xfId="6324"/>
    <cellStyle name="Обычный 7 2 6 2 2 2 2 2" xfId="16276"/>
    <cellStyle name="Обычный 7 2 6 2 2 2 2 2 2" xfId="46131"/>
    <cellStyle name="Обычный 7 2 6 2 2 2 2 3" xfId="26226"/>
    <cellStyle name="Обычный 7 2 6 2 2 2 2 3 2" xfId="56081"/>
    <cellStyle name="Обычный 7 2 6 2 2 2 2 4" xfId="36181"/>
    <cellStyle name="Обычный 7 2 6 2 2 2 3" xfId="9285"/>
    <cellStyle name="Обычный 7 2 6 2 2 2 3 2" xfId="19235"/>
    <cellStyle name="Обычный 7 2 6 2 2 2 3 2 2" xfId="49090"/>
    <cellStyle name="Обычный 7 2 6 2 2 2 3 3" xfId="29185"/>
    <cellStyle name="Обычный 7 2 6 2 2 2 3 3 2" xfId="59040"/>
    <cellStyle name="Обычный 7 2 6 2 2 2 3 4" xfId="39140"/>
    <cellStyle name="Обычный 7 2 6 2 2 2 4" xfId="12599"/>
    <cellStyle name="Обычный 7 2 6 2 2 2 4 2" xfId="42454"/>
    <cellStyle name="Обычный 7 2 6 2 2 2 5" xfId="22549"/>
    <cellStyle name="Обычный 7 2 6 2 2 2 5 2" xfId="52404"/>
    <cellStyle name="Обычный 7 2 6 2 2 2 6" xfId="32504"/>
    <cellStyle name="Обычный 7 2 6 2 2 3" xfId="4806"/>
    <cellStyle name="Обычный 7 2 6 2 2 3 2" xfId="14758"/>
    <cellStyle name="Обычный 7 2 6 2 2 3 2 2" xfId="44613"/>
    <cellStyle name="Обычный 7 2 6 2 2 3 3" xfId="24708"/>
    <cellStyle name="Обычный 7 2 6 2 2 3 3 2" xfId="54563"/>
    <cellStyle name="Обычный 7 2 6 2 2 3 4" xfId="34663"/>
    <cellStyle name="Обычный 7 2 6 2 2 4" xfId="9284"/>
    <cellStyle name="Обычный 7 2 6 2 2 4 2" xfId="19234"/>
    <cellStyle name="Обычный 7 2 6 2 2 4 2 2" xfId="49089"/>
    <cellStyle name="Обычный 7 2 6 2 2 4 3" xfId="29184"/>
    <cellStyle name="Обычный 7 2 6 2 2 4 3 2" xfId="59039"/>
    <cellStyle name="Обычный 7 2 6 2 2 4 4" xfId="39139"/>
    <cellStyle name="Обычный 7 2 6 2 2 5" xfId="12598"/>
    <cellStyle name="Обычный 7 2 6 2 2 5 2" xfId="42453"/>
    <cellStyle name="Обычный 7 2 6 2 2 6" xfId="22548"/>
    <cellStyle name="Обычный 7 2 6 2 2 6 2" xfId="52403"/>
    <cellStyle name="Обычный 7 2 6 2 2 7" xfId="32503"/>
    <cellStyle name="Обычный 7 2 6 2 3" xfId="2644"/>
    <cellStyle name="Обычный 7 2 6 2 3 2" xfId="6325"/>
    <cellStyle name="Обычный 7 2 6 2 3 2 2" xfId="16277"/>
    <cellStyle name="Обычный 7 2 6 2 3 2 2 2" xfId="46132"/>
    <cellStyle name="Обычный 7 2 6 2 3 2 3" xfId="26227"/>
    <cellStyle name="Обычный 7 2 6 2 3 2 3 2" xfId="56082"/>
    <cellStyle name="Обычный 7 2 6 2 3 2 4" xfId="36182"/>
    <cellStyle name="Обычный 7 2 6 2 3 3" xfId="9286"/>
    <cellStyle name="Обычный 7 2 6 2 3 3 2" xfId="19236"/>
    <cellStyle name="Обычный 7 2 6 2 3 3 2 2" xfId="49091"/>
    <cellStyle name="Обычный 7 2 6 2 3 3 3" xfId="29186"/>
    <cellStyle name="Обычный 7 2 6 2 3 3 3 2" xfId="59041"/>
    <cellStyle name="Обычный 7 2 6 2 3 3 4" xfId="39141"/>
    <cellStyle name="Обычный 7 2 6 2 3 4" xfId="12600"/>
    <cellStyle name="Обычный 7 2 6 2 3 4 2" xfId="42455"/>
    <cellStyle name="Обычный 7 2 6 2 3 5" xfId="22550"/>
    <cellStyle name="Обычный 7 2 6 2 3 5 2" xfId="52405"/>
    <cellStyle name="Обычный 7 2 6 2 3 6" xfId="32505"/>
    <cellStyle name="Обычный 7 2 6 2 4" xfId="3983"/>
    <cellStyle name="Обычный 7 2 6 2 4 2" xfId="13935"/>
    <cellStyle name="Обычный 7 2 6 2 4 2 2" xfId="43790"/>
    <cellStyle name="Обычный 7 2 6 2 4 3" xfId="23885"/>
    <cellStyle name="Обычный 7 2 6 2 4 3 2" xfId="53740"/>
    <cellStyle name="Обычный 7 2 6 2 4 4" xfId="33840"/>
    <cellStyle name="Обычный 7 2 6 2 5" xfId="9283"/>
    <cellStyle name="Обычный 7 2 6 2 5 2" xfId="19233"/>
    <cellStyle name="Обычный 7 2 6 2 5 2 2" xfId="49088"/>
    <cellStyle name="Обычный 7 2 6 2 5 3" xfId="29183"/>
    <cellStyle name="Обычный 7 2 6 2 5 3 2" xfId="59038"/>
    <cellStyle name="Обычный 7 2 6 2 5 4" xfId="39138"/>
    <cellStyle name="Обычный 7 2 6 2 6" xfId="12597"/>
    <cellStyle name="Обычный 7 2 6 2 6 2" xfId="42452"/>
    <cellStyle name="Обычный 7 2 6 2 7" xfId="22547"/>
    <cellStyle name="Обычный 7 2 6 2 7 2" xfId="52402"/>
    <cellStyle name="Обычный 7 2 6 2 8" xfId="32502"/>
    <cellStyle name="Обычный 7 2 6 3" xfId="2645"/>
    <cellStyle name="Обычный 7 2 6 3 2" xfId="2646"/>
    <cellStyle name="Обычный 7 2 6 3 2 2" xfId="6326"/>
    <cellStyle name="Обычный 7 2 6 3 2 2 2" xfId="16278"/>
    <cellStyle name="Обычный 7 2 6 3 2 2 2 2" xfId="46133"/>
    <cellStyle name="Обычный 7 2 6 3 2 2 3" xfId="26228"/>
    <cellStyle name="Обычный 7 2 6 3 2 2 3 2" xfId="56083"/>
    <cellStyle name="Обычный 7 2 6 3 2 2 4" xfId="36183"/>
    <cellStyle name="Обычный 7 2 6 3 2 3" xfId="9288"/>
    <cellStyle name="Обычный 7 2 6 3 2 3 2" xfId="19238"/>
    <cellStyle name="Обычный 7 2 6 3 2 3 2 2" xfId="49093"/>
    <cellStyle name="Обычный 7 2 6 3 2 3 3" xfId="29188"/>
    <cellStyle name="Обычный 7 2 6 3 2 3 3 2" xfId="59043"/>
    <cellStyle name="Обычный 7 2 6 3 2 3 4" xfId="39143"/>
    <cellStyle name="Обычный 7 2 6 3 2 4" xfId="12602"/>
    <cellStyle name="Обычный 7 2 6 3 2 4 2" xfId="42457"/>
    <cellStyle name="Обычный 7 2 6 3 2 5" xfId="22552"/>
    <cellStyle name="Обычный 7 2 6 3 2 5 2" xfId="52407"/>
    <cellStyle name="Обычный 7 2 6 3 2 6" xfId="32507"/>
    <cellStyle name="Обычный 7 2 6 3 3" xfId="4356"/>
    <cellStyle name="Обычный 7 2 6 3 3 2" xfId="14308"/>
    <cellStyle name="Обычный 7 2 6 3 3 2 2" xfId="44163"/>
    <cellStyle name="Обычный 7 2 6 3 3 3" xfId="24258"/>
    <cellStyle name="Обычный 7 2 6 3 3 3 2" xfId="54113"/>
    <cellStyle name="Обычный 7 2 6 3 3 4" xfId="34213"/>
    <cellStyle name="Обычный 7 2 6 3 4" xfId="9287"/>
    <cellStyle name="Обычный 7 2 6 3 4 2" xfId="19237"/>
    <cellStyle name="Обычный 7 2 6 3 4 2 2" xfId="49092"/>
    <cellStyle name="Обычный 7 2 6 3 4 3" xfId="29187"/>
    <cellStyle name="Обычный 7 2 6 3 4 3 2" xfId="59042"/>
    <cellStyle name="Обычный 7 2 6 3 4 4" xfId="39142"/>
    <cellStyle name="Обычный 7 2 6 3 5" xfId="12601"/>
    <cellStyle name="Обычный 7 2 6 3 5 2" xfId="42456"/>
    <cellStyle name="Обычный 7 2 6 3 6" xfId="22551"/>
    <cellStyle name="Обычный 7 2 6 3 6 2" xfId="52406"/>
    <cellStyle name="Обычный 7 2 6 3 7" xfId="32506"/>
    <cellStyle name="Обычный 7 2 6 4" xfId="2647"/>
    <cellStyle name="Обычный 7 2 6 4 2" xfId="6327"/>
    <cellStyle name="Обычный 7 2 6 4 2 2" xfId="16279"/>
    <cellStyle name="Обычный 7 2 6 4 2 2 2" xfId="46134"/>
    <cellStyle name="Обычный 7 2 6 4 2 3" xfId="26229"/>
    <cellStyle name="Обычный 7 2 6 4 2 3 2" xfId="56084"/>
    <cellStyle name="Обычный 7 2 6 4 2 4" xfId="36184"/>
    <cellStyle name="Обычный 7 2 6 4 3" xfId="9289"/>
    <cellStyle name="Обычный 7 2 6 4 3 2" xfId="19239"/>
    <cellStyle name="Обычный 7 2 6 4 3 2 2" xfId="49094"/>
    <cellStyle name="Обычный 7 2 6 4 3 3" xfId="29189"/>
    <cellStyle name="Обычный 7 2 6 4 3 3 2" xfId="59044"/>
    <cellStyle name="Обычный 7 2 6 4 3 4" xfId="39144"/>
    <cellStyle name="Обычный 7 2 6 4 4" xfId="12603"/>
    <cellStyle name="Обычный 7 2 6 4 4 2" xfId="42458"/>
    <cellStyle name="Обычный 7 2 6 4 5" xfId="22553"/>
    <cellStyle name="Обычный 7 2 6 4 5 2" xfId="52408"/>
    <cellStyle name="Обычный 7 2 6 4 6" xfId="32508"/>
    <cellStyle name="Обычный 7 2 6 5" xfId="3533"/>
    <cellStyle name="Обычный 7 2 6 5 2" xfId="13485"/>
    <cellStyle name="Обычный 7 2 6 5 2 2" xfId="43340"/>
    <cellStyle name="Обычный 7 2 6 5 3" xfId="23435"/>
    <cellStyle name="Обычный 7 2 6 5 3 2" xfId="53290"/>
    <cellStyle name="Обычный 7 2 6 5 4" xfId="33390"/>
    <cellStyle name="Обычный 7 2 6 6" xfId="9282"/>
    <cellStyle name="Обычный 7 2 6 6 2" xfId="19232"/>
    <cellStyle name="Обычный 7 2 6 6 2 2" xfId="49087"/>
    <cellStyle name="Обычный 7 2 6 6 3" xfId="29182"/>
    <cellStyle name="Обычный 7 2 6 6 3 2" xfId="59037"/>
    <cellStyle name="Обычный 7 2 6 6 4" xfId="39137"/>
    <cellStyle name="Обычный 7 2 6 7" xfId="12596"/>
    <cellStyle name="Обычный 7 2 6 7 2" xfId="42451"/>
    <cellStyle name="Обычный 7 2 6 8" xfId="22546"/>
    <cellStyle name="Обычный 7 2 6 8 2" xfId="52401"/>
    <cellStyle name="Обычный 7 2 6 9" xfId="32501"/>
    <cellStyle name="Обычный 7 2 7" xfId="2648"/>
    <cellStyle name="Обычный 7 2 7 2" xfId="2649"/>
    <cellStyle name="Обычный 7 2 7 2 2" xfId="2650"/>
    <cellStyle name="Обычный 7 2 7 2 2 2" xfId="2651"/>
    <cellStyle name="Обычный 7 2 7 2 2 2 2" xfId="6328"/>
    <cellStyle name="Обычный 7 2 7 2 2 2 2 2" xfId="16280"/>
    <cellStyle name="Обычный 7 2 7 2 2 2 2 2 2" xfId="46135"/>
    <cellStyle name="Обычный 7 2 7 2 2 2 2 3" xfId="26230"/>
    <cellStyle name="Обычный 7 2 7 2 2 2 2 3 2" xfId="56085"/>
    <cellStyle name="Обычный 7 2 7 2 2 2 2 4" xfId="36185"/>
    <cellStyle name="Обычный 7 2 7 2 2 2 3" xfId="9293"/>
    <cellStyle name="Обычный 7 2 7 2 2 2 3 2" xfId="19243"/>
    <cellStyle name="Обычный 7 2 7 2 2 2 3 2 2" xfId="49098"/>
    <cellStyle name="Обычный 7 2 7 2 2 2 3 3" xfId="29193"/>
    <cellStyle name="Обычный 7 2 7 2 2 2 3 3 2" xfId="59048"/>
    <cellStyle name="Обычный 7 2 7 2 2 2 3 4" xfId="39148"/>
    <cellStyle name="Обычный 7 2 7 2 2 2 4" xfId="12607"/>
    <cellStyle name="Обычный 7 2 7 2 2 2 4 2" xfId="42462"/>
    <cellStyle name="Обычный 7 2 7 2 2 2 5" xfId="22557"/>
    <cellStyle name="Обычный 7 2 7 2 2 2 5 2" xfId="52412"/>
    <cellStyle name="Обычный 7 2 7 2 2 2 6" xfId="32512"/>
    <cellStyle name="Обычный 7 2 7 2 2 3" xfId="4807"/>
    <cellStyle name="Обычный 7 2 7 2 2 3 2" xfId="14759"/>
    <cellStyle name="Обычный 7 2 7 2 2 3 2 2" xfId="44614"/>
    <cellStyle name="Обычный 7 2 7 2 2 3 3" xfId="24709"/>
    <cellStyle name="Обычный 7 2 7 2 2 3 3 2" xfId="54564"/>
    <cellStyle name="Обычный 7 2 7 2 2 3 4" xfId="34664"/>
    <cellStyle name="Обычный 7 2 7 2 2 4" xfId="9292"/>
    <cellStyle name="Обычный 7 2 7 2 2 4 2" xfId="19242"/>
    <cellStyle name="Обычный 7 2 7 2 2 4 2 2" xfId="49097"/>
    <cellStyle name="Обычный 7 2 7 2 2 4 3" xfId="29192"/>
    <cellStyle name="Обычный 7 2 7 2 2 4 3 2" xfId="59047"/>
    <cellStyle name="Обычный 7 2 7 2 2 4 4" xfId="39147"/>
    <cellStyle name="Обычный 7 2 7 2 2 5" xfId="12606"/>
    <cellStyle name="Обычный 7 2 7 2 2 5 2" xfId="42461"/>
    <cellStyle name="Обычный 7 2 7 2 2 6" xfId="22556"/>
    <cellStyle name="Обычный 7 2 7 2 2 6 2" xfId="52411"/>
    <cellStyle name="Обычный 7 2 7 2 2 7" xfId="32511"/>
    <cellStyle name="Обычный 7 2 7 2 3" xfId="2652"/>
    <cellStyle name="Обычный 7 2 7 2 3 2" xfId="6329"/>
    <cellStyle name="Обычный 7 2 7 2 3 2 2" xfId="16281"/>
    <cellStyle name="Обычный 7 2 7 2 3 2 2 2" xfId="46136"/>
    <cellStyle name="Обычный 7 2 7 2 3 2 3" xfId="26231"/>
    <cellStyle name="Обычный 7 2 7 2 3 2 3 2" xfId="56086"/>
    <cellStyle name="Обычный 7 2 7 2 3 2 4" xfId="36186"/>
    <cellStyle name="Обычный 7 2 7 2 3 3" xfId="9294"/>
    <cellStyle name="Обычный 7 2 7 2 3 3 2" xfId="19244"/>
    <cellStyle name="Обычный 7 2 7 2 3 3 2 2" xfId="49099"/>
    <cellStyle name="Обычный 7 2 7 2 3 3 3" xfId="29194"/>
    <cellStyle name="Обычный 7 2 7 2 3 3 3 2" xfId="59049"/>
    <cellStyle name="Обычный 7 2 7 2 3 3 4" xfId="39149"/>
    <cellStyle name="Обычный 7 2 7 2 3 4" xfId="12608"/>
    <cellStyle name="Обычный 7 2 7 2 3 4 2" xfId="42463"/>
    <cellStyle name="Обычный 7 2 7 2 3 5" xfId="22558"/>
    <cellStyle name="Обычный 7 2 7 2 3 5 2" xfId="52413"/>
    <cellStyle name="Обычный 7 2 7 2 3 6" xfId="32513"/>
    <cellStyle name="Обычный 7 2 7 2 4" xfId="3984"/>
    <cellStyle name="Обычный 7 2 7 2 4 2" xfId="13936"/>
    <cellStyle name="Обычный 7 2 7 2 4 2 2" xfId="43791"/>
    <cellStyle name="Обычный 7 2 7 2 4 3" xfId="23886"/>
    <cellStyle name="Обычный 7 2 7 2 4 3 2" xfId="53741"/>
    <cellStyle name="Обычный 7 2 7 2 4 4" xfId="33841"/>
    <cellStyle name="Обычный 7 2 7 2 5" xfId="9291"/>
    <cellStyle name="Обычный 7 2 7 2 5 2" xfId="19241"/>
    <cellStyle name="Обычный 7 2 7 2 5 2 2" xfId="49096"/>
    <cellStyle name="Обычный 7 2 7 2 5 3" xfId="29191"/>
    <cellStyle name="Обычный 7 2 7 2 5 3 2" xfId="59046"/>
    <cellStyle name="Обычный 7 2 7 2 5 4" xfId="39146"/>
    <cellStyle name="Обычный 7 2 7 2 6" xfId="12605"/>
    <cellStyle name="Обычный 7 2 7 2 6 2" xfId="42460"/>
    <cellStyle name="Обычный 7 2 7 2 7" xfId="22555"/>
    <cellStyle name="Обычный 7 2 7 2 7 2" xfId="52410"/>
    <cellStyle name="Обычный 7 2 7 2 8" xfId="32510"/>
    <cellStyle name="Обычный 7 2 7 3" xfId="2653"/>
    <cellStyle name="Обычный 7 2 7 3 2" xfId="2654"/>
    <cellStyle name="Обычный 7 2 7 3 2 2" xfId="6330"/>
    <cellStyle name="Обычный 7 2 7 3 2 2 2" xfId="16282"/>
    <cellStyle name="Обычный 7 2 7 3 2 2 2 2" xfId="46137"/>
    <cellStyle name="Обычный 7 2 7 3 2 2 3" xfId="26232"/>
    <cellStyle name="Обычный 7 2 7 3 2 2 3 2" xfId="56087"/>
    <cellStyle name="Обычный 7 2 7 3 2 2 4" xfId="36187"/>
    <cellStyle name="Обычный 7 2 7 3 2 3" xfId="9296"/>
    <cellStyle name="Обычный 7 2 7 3 2 3 2" xfId="19246"/>
    <cellStyle name="Обычный 7 2 7 3 2 3 2 2" xfId="49101"/>
    <cellStyle name="Обычный 7 2 7 3 2 3 3" xfId="29196"/>
    <cellStyle name="Обычный 7 2 7 3 2 3 3 2" xfId="59051"/>
    <cellStyle name="Обычный 7 2 7 3 2 3 4" xfId="39151"/>
    <cellStyle name="Обычный 7 2 7 3 2 4" xfId="12610"/>
    <cellStyle name="Обычный 7 2 7 3 2 4 2" xfId="42465"/>
    <cellStyle name="Обычный 7 2 7 3 2 5" xfId="22560"/>
    <cellStyle name="Обычный 7 2 7 3 2 5 2" xfId="52415"/>
    <cellStyle name="Обычный 7 2 7 3 2 6" xfId="32515"/>
    <cellStyle name="Обычный 7 2 7 3 3" xfId="4377"/>
    <cellStyle name="Обычный 7 2 7 3 3 2" xfId="14329"/>
    <cellStyle name="Обычный 7 2 7 3 3 2 2" xfId="44184"/>
    <cellStyle name="Обычный 7 2 7 3 3 3" xfId="24279"/>
    <cellStyle name="Обычный 7 2 7 3 3 3 2" xfId="54134"/>
    <cellStyle name="Обычный 7 2 7 3 3 4" xfId="34234"/>
    <cellStyle name="Обычный 7 2 7 3 4" xfId="9295"/>
    <cellStyle name="Обычный 7 2 7 3 4 2" xfId="19245"/>
    <cellStyle name="Обычный 7 2 7 3 4 2 2" xfId="49100"/>
    <cellStyle name="Обычный 7 2 7 3 4 3" xfId="29195"/>
    <cellStyle name="Обычный 7 2 7 3 4 3 2" xfId="59050"/>
    <cellStyle name="Обычный 7 2 7 3 4 4" xfId="39150"/>
    <cellStyle name="Обычный 7 2 7 3 5" xfId="12609"/>
    <cellStyle name="Обычный 7 2 7 3 5 2" xfId="42464"/>
    <cellStyle name="Обычный 7 2 7 3 6" xfId="22559"/>
    <cellStyle name="Обычный 7 2 7 3 6 2" xfId="52414"/>
    <cellStyle name="Обычный 7 2 7 3 7" xfId="32514"/>
    <cellStyle name="Обычный 7 2 7 4" xfId="2655"/>
    <cellStyle name="Обычный 7 2 7 4 2" xfId="6331"/>
    <cellStyle name="Обычный 7 2 7 4 2 2" xfId="16283"/>
    <cellStyle name="Обычный 7 2 7 4 2 2 2" xfId="46138"/>
    <cellStyle name="Обычный 7 2 7 4 2 3" xfId="26233"/>
    <cellStyle name="Обычный 7 2 7 4 2 3 2" xfId="56088"/>
    <cellStyle name="Обычный 7 2 7 4 2 4" xfId="36188"/>
    <cellStyle name="Обычный 7 2 7 4 3" xfId="9297"/>
    <cellStyle name="Обычный 7 2 7 4 3 2" xfId="19247"/>
    <cellStyle name="Обычный 7 2 7 4 3 2 2" xfId="49102"/>
    <cellStyle name="Обычный 7 2 7 4 3 3" xfId="29197"/>
    <cellStyle name="Обычный 7 2 7 4 3 3 2" xfId="59052"/>
    <cellStyle name="Обычный 7 2 7 4 3 4" xfId="39152"/>
    <cellStyle name="Обычный 7 2 7 4 4" xfId="12611"/>
    <cellStyle name="Обычный 7 2 7 4 4 2" xfId="42466"/>
    <cellStyle name="Обычный 7 2 7 4 5" xfId="22561"/>
    <cellStyle name="Обычный 7 2 7 4 5 2" xfId="52416"/>
    <cellStyle name="Обычный 7 2 7 4 6" xfId="32516"/>
    <cellStyle name="Обычный 7 2 7 5" xfId="3554"/>
    <cellStyle name="Обычный 7 2 7 5 2" xfId="13506"/>
    <cellStyle name="Обычный 7 2 7 5 2 2" xfId="43361"/>
    <cellStyle name="Обычный 7 2 7 5 3" xfId="23456"/>
    <cellStyle name="Обычный 7 2 7 5 3 2" xfId="53311"/>
    <cellStyle name="Обычный 7 2 7 5 4" xfId="33411"/>
    <cellStyle name="Обычный 7 2 7 6" xfId="9290"/>
    <cellStyle name="Обычный 7 2 7 6 2" xfId="19240"/>
    <cellStyle name="Обычный 7 2 7 6 2 2" xfId="49095"/>
    <cellStyle name="Обычный 7 2 7 6 3" xfId="29190"/>
    <cellStyle name="Обычный 7 2 7 6 3 2" xfId="59045"/>
    <cellStyle name="Обычный 7 2 7 6 4" xfId="39145"/>
    <cellStyle name="Обычный 7 2 7 7" xfId="12604"/>
    <cellStyle name="Обычный 7 2 7 7 2" xfId="42459"/>
    <cellStyle name="Обычный 7 2 7 8" xfId="22554"/>
    <cellStyle name="Обычный 7 2 7 8 2" xfId="52409"/>
    <cellStyle name="Обычный 7 2 7 9" xfId="32509"/>
    <cellStyle name="Обычный 7 2 8" xfId="2656"/>
    <cellStyle name="Обычный 7 2 8 2" xfId="2657"/>
    <cellStyle name="Обычный 7 2 8 2 2" xfId="2658"/>
    <cellStyle name="Обычный 7 2 8 2 2 2" xfId="2659"/>
    <cellStyle name="Обычный 7 2 8 2 2 2 2" xfId="6332"/>
    <cellStyle name="Обычный 7 2 8 2 2 2 2 2" xfId="16284"/>
    <cellStyle name="Обычный 7 2 8 2 2 2 2 2 2" xfId="46139"/>
    <cellStyle name="Обычный 7 2 8 2 2 2 2 3" xfId="26234"/>
    <cellStyle name="Обычный 7 2 8 2 2 2 2 3 2" xfId="56089"/>
    <cellStyle name="Обычный 7 2 8 2 2 2 2 4" xfId="36189"/>
    <cellStyle name="Обычный 7 2 8 2 2 2 3" xfId="9301"/>
    <cellStyle name="Обычный 7 2 8 2 2 2 3 2" xfId="19251"/>
    <cellStyle name="Обычный 7 2 8 2 2 2 3 2 2" xfId="49106"/>
    <cellStyle name="Обычный 7 2 8 2 2 2 3 3" xfId="29201"/>
    <cellStyle name="Обычный 7 2 8 2 2 2 3 3 2" xfId="59056"/>
    <cellStyle name="Обычный 7 2 8 2 2 2 3 4" xfId="39156"/>
    <cellStyle name="Обычный 7 2 8 2 2 2 4" xfId="12615"/>
    <cellStyle name="Обычный 7 2 8 2 2 2 4 2" xfId="42470"/>
    <cellStyle name="Обычный 7 2 8 2 2 2 5" xfId="22565"/>
    <cellStyle name="Обычный 7 2 8 2 2 2 5 2" xfId="52420"/>
    <cellStyle name="Обычный 7 2 8 2 2 2 6" xfId="32520"/>
    <cellStyle name="Обычный 7 2 8 2 2 3" xfId="4808"/>
    <cellStyle name="Обычный 7 2 8 2 2 3 2" xfId="14760"/>
    <cellStyle name="Обычный 7 2 8 2 2 3 2 2" xfId="44615"/>
    <cellStyle name="Обычный 7 2 8 2 2 3 3" xfId="24710"/>
    <cellStyle name="Обычный 7 2 8 2 2 3 3 2" xfId="54565"/>
    <cellStyle name="Обычный 7 2 8 2 2 3 4" xfId="34665"/>
    <cellStyle name="Обычный 7 2 8 2 2 4" xfId="9300"/>
    <cellStyle name="Обычный 7 2 8 2 2 4 2" xfId="19250"/>
    <cellStyle name="Обычный 7 2 8 2 2 4 2 2" xfId="49105"/>
    <cellStyle name="Обычный 7 2 8 2 2 4 3" xfId="29200"/>
    <cellStyle name="Обычный 7 2 8 2 2 4 3 2" xfId="59055"/>
    <cellStyle name="Обычный 7 2 8 2 2 4 4" xfId="39155"/>
    <cellStyle name="Обычный 7 2 8 2 2 5" xfId="12614"/>
    <cellStyle name="Обычный 7 2 8 2 2 5 2" xfId="42469"/>
    <cellStyle name="Обычный 7 2 8 2 2 6" xfId="22564"/>
    <cellStyle name="Обычный 7 2 8 2 2 6 2" xfId="52419"/>
    <cellStyle name="Обычный 7 2 8 2 2 7" xfId="32519"/>
    <cellStyle name="Обычный 7 2 8 2 3" xfId="2660"/>
    <cellStyle name="Обычный 7 2 8 2 3 2" xfId="6333"/>
    <cellStyle name="Обычный 7 2 8 2 3 2 2" xfId="16285"/>
    <cellStyle name="Обычный 7 2 8 2 3 2 2 2" xfId="46140"/>
    <cellStyle name="Обычный 7 2 8 2 3 2 3" xfId="26235"/>
    <cellStyle name="Обычный 7 2 8 2 3 2 3 2" xfId="56090"/>
    <cellStyle name="Обычный 7 2 8 2 3 2 4" xfId="36190"/>
    <cellStyle name="Обычный 7 2 8 2 3 3" xfId="9302"/>
    <cellStyle name="Обычный 7 2 8 2 3 3 2" xfId="19252"/>
    <cellStyle name="Обычный 7 2 8 2 3 3 2 2" xfId="49107"/>
    <cellStyle name="Обычный 7 2 8 2 3 3 3" xfId="29202"/>
    <cellStyle name="Обычный 7 2 8 2 3 3 3 2" xfId="59057"/>
    <cellStyle name="Обычный 7 2 8 2 3 3 4" xfId="39157"/>
    <cellStyle name="Обычный 7 2 8 2 3 4" xfId="12616"/>
    <cellStyle name="Обычный 7 2 8 2 3 4 2" xfId="42471"/>
    <cellStyle name="Обычный 7 2 8 2 3 5" xfId="22566"/>
    <cellStyle name="Обычный 7 2 8 2 3 5 2" xfId="52421"/>
    <cellStyle name="Обычный 7 2 8 2 3 6" xfId="32521"/>
    <cellStyle name="Обычный 7 2 8 2 4" xfId="3985"/>
    <cellStyle name="Обычный 7 2 8 2 4 2" xfId="13937"/>
    <cellStyle name="Обычный 7 2 8 2 4 2 2" xfId="43792"/>
    <cellStyle name="Обычный 7 2 8 2 4 3" xfId="23887"/>
    <cellStyle name="Обычный 7 2 8 2 4 3 2" xfId="53742"/>
    <cellStyle name="Обычный 7 2 8 2 4 4" xfId="33842"/>
    <cellStyle name="Обычный 7 2 8 2 5" xfId="9299"/>
    <cellStyle name="Обычный 7 2 8 2 5 2" xfId="19249"/>
    <cellStyle name="Обычный 7 2 8 2 5 2 2" xfId="49104"/>
    <cellStyle name="Обычный 7 2 8 2 5 3" xfId="29199"/>
    <cellStyle name="Обычный 7 2 8 2 5 3 2" xfId="59054"/>
    <cellStyle name="Обычный 7 2 8 2 5 4" xfId="39154"/>
    <cellStyle name="Обычный 7 2 8 2 6" xfId="12613"/>
    <cellStyle name="Обычный 7 2 8 2 6 2" xfId="42468"/>
    <cellStyle name="Обычный 7 2 8 2 7" xfId="22563"/>
    <cellStyle name="Обычный 7 2 8 2 7 2" xfId="52418"/>
    <cellStyle name="Обычный 7 2 8 2 8" xfId="32518"/>
    <cellStyle name="Обычный 7 2 8 3" xfId="2661"/>
    <cellStyle name="Обычный 7 2 8 3 2" xfId="2662"/>
    <cellStyle name="Обычный 7 2 8 3 2 2" xfId="6334"/>
    <cellStyle name="Обычный 7 2 8 3 2 2 2" xfId="16286"/>
    <cellStyle name="Обычный 7 2 8 3 2 2 2 2" xfId="46141"/>
    <cellStyle name="Обычный 7 2 8 3 2 2 3" xfId="26236"/>
    <cellStyle name="Обычный 7 2 8 3 2 2 3 2" xfId="56091"/>
    <cellStyle name="Обычный 7 2 8 3 2 2 4" xfId="36191"/>
    <cellStyle name="Обычный 7 2 8 3 2 3" xfId="9304"/>
    <cellStyle name="Обычный 7 2 8 3 2 3 2" xfId="19254"/>
    <cellStyle name="Обычный 7 2 8 3 2 3 2 2" xfId="49109"/>
    <cellStyle name="Обычный 7 2 8 3 2 3 3" xfId="29204"/>
    <cellStyle name="Обычный 7 2 8 3 2 3 3 2" xfId="59059"/>
    <cellStyle name="Обычный 7 2 8 3 2 3 4" xfId="39159"/>
    <cellStyle name="Обычный 7 2 8 3 2 4" xfId="12618"/>
    <cellStyle name="Обычный 7 2 8 3 2 4 2" xfId="42473"/>
    <cellStyle name="Обычный 7 2 8 3 2 5" xfId="22568"/>
    <cellStyle name="Обычный 7 2 8 3 2 5 2" xfId="52423"/>
    <cellStyle name="Обычный 7 2 8 3 2 6" xfId="32523"/>
    <cellStyle name="Обычный 7 2 8 3 3" xfId="4464"/>
    <cellStyle name="Обычный 7 2 8 3 3 2" xfId="14416"/>
    <cellStyle name="Обычный 7 2 8 3 3 2 2" xfId="44271"/>
    <cellStyle name="Обычный 7 2 8 3 3 3" xfId="24366"/>
    <cellStyle name="Обычный 7 2 8 3 3 3 2" xfId="54221"/>
    <cellStyle name="Обычный 7 2 8 3 3 4" xfId="34321"/>
    <cellStyle name="Обычный 7 2 8 3 4" xfId="9303"/>
    <cellStyle name="Обычный 7 2 8 3 4 2" xfId="19253"/>
    <cellStyle name="Обычный 7 2 8 3 4 2 2" xfId="49108"/>
    <cellStyle name="Обычный 7 2 8 3 4 3" xfId="29203"/>
    <cellStyle name="Обычный 7 2 8 3 4 3 2" xfId="59058"/>
    <cellStyle name="Обычный 7 2 8 3 4 4" xfId="39158"/>
    <cellStyle name="Обычный 7 2 8 3 5" xfId="12617"/>
    <cellStyle name="Обычный 7 2 8 3 5 2" xfId="42472"/>
    <cellStyle name="Обычный 7 2 8 3 6" xfId="22567"/>
    <cellStyle name="Обычный 7 2 8 3 6 2" xfId="52422"/>
    <cellStyle name="Обычный 7 2 8 3 7" xfId="32522"/>
    <cellStyle name="Обычный 7 2 8 4" xfId="2663"/>
    <cellStyle name="Обычный 7 2 8 4 2" xfId="6335"/>
    <cellStyle name="Обычный 7 2 8 4 2 2" xfId="16287"/>
    <cellStyle name="Обычный 7 2 8 4 2 2 2" xfId="46142"/>
    <cellStyle name="Обычный 7 2 8 4 2 3" xfId="26237"/>
    <cellStyle name="Обычный 7 2 8 4 2 3 2" xfId="56092"/>
    <cellStyle name="Обычный 7 2 8 4 2 4" xfId="36192"/>
    <cellStyle name="Обычный 7 2 8 4 3" xfId="9305"/>
    <cellStyle name="Обычный 7 2 8 4 3 2" xfId="19255"/>
    <cellStyle name="Обычный 7 2 8 4 3 2 2" xfId="49110"/>
    <cellStyle name="Обычный 7 2 8 4 3 3" xfId="29205"/>
    <cellStyle name="Обычный 7 2 8 4 3 3 2" xfId="59060"/>
    <cellStyle name="Обычный 7 2 8 4 3 4" xfId="39160"/>
    <cellStyle name="Обычный 7 2 8 4 4" xfId="12619"/>
    <cellStyle name="Обычный 7 2 8 4 4 2" xfId="42474"/>
    <cellStyle name="Обычный 7 2 8 4 5" xfId="22569"/>
    <cellStyle name="Обычный 7 2 8 4 5 2" xfId="52424"/>
    <cellStyle name="Обычный 7 2 8 4 6" xfId="32524"/>
    <cellStyle name="Обычный 7 2 8 5" xfId="3641"/>
    <cellStyle name="Обычный 7 2 8 5 2" xfId="13593"/>
    <cellStyle name="Обычный 7 2 8 5 2 2" xfId="43448"/>
    <cellStyle name="Обычный 7 2 8 5 3" xfId="23543"/>
    <cellStyle name="Обычный 7 2 8 5 3 2" xfId="53398"/>
    <cellStyle name="Обычный 7 2 8 5 4" xfId="33498"/>
    <cellStyle name="Обычный 7 2 8 6" xfId="9298"/>
    <cellStyle name="Обычный 7 2 8 6 2" xfId="19248"/>
    <cellStyle name="Обычный 7 2 8 6 2 2" xfId="49103"/>
    <cellStyle name="Обычный 7 2 8 6 3" xfId="29198"/>
    <cellStyle name="Обычный 7 2 8 6 3 2" xfId="59053"/>
    <cellStyle name="Обычный 7 2 8 6 4" xfId="39153"/>
    <cellStyle name="Обычный 7 2 8 7" xfId="12612"/>
    <cellStyle name="Обычный 7 2 8 7 2" xfId="42467"/>
    <cellStyle name="Обычный 7 2 8 8" xfId="22562"/>
    <cellStyle name="Обычный 7 2 8 8 2" xfId="52417"/>
    <cellStyle name="Обычный 7 2 8 9" xfId="32517"/>
    <cellStyle name="Обычный 7 2 9" xfId="2664"/>
    <cellStyle name="Обычный 7 2 9 2" xfId="2665"/>
    <cellStyle name="Обычный 7 2 9 2 2" xfId="2666"/>
    <cellStyle name="Обычный 7 2 9 2 2 2" xfId="2667"/>
    <cellStyle name="Обычный 7 2 9 2 2 2 2" xfId="6336"/>
    <cellStyle name="Обычный 7 2 9 2 2 2 2 2" xfId="16288"/>
    <cellStyle name="Обычный 7 2 9 2 2 2 2 2 2" xfId="46143"/>
    <cellStyle name="Обычный 7 2 9 2 2 2 2 3" xfId="26238"/>
    <cellStyle name="Обычный 7 2 9 2 2 2 2 3 2" xfId="56093"/>
    <cellStyle name="Обычный 7 2 9 2 2 2 2 4" xfId="36193"/>
    <cellStyle name="Обычный 7 2 9 2 2 2 3" xfId="9309"/>
    <cellStyle name="Обычный 7 2 9 2 2 2 3 2" xfId="19259"/>
    <cellStyle name="Обычный 7 2 9 2 2 2 3 2 2" xfId="49114"/>
    <cellStyle name="Обычный 7 2 9 2 2 2 3 3" xfId="29209"/>
    <cellStyle name="Обычный 7 2 9 2 2 2 3 3 2" xfId="59064"/>
    <cellStyle name="Обычный 7 2 9 2 2 2 3 4" xfId="39164"/>
    <cellStyle name="Обычный 7 2 9 2 2 2 4" xfId="12623"/>
    <cellStyle name="Обычный 7 2 9 2 2 2 4 2" xfId="42478"/>
    <cellStyle name="Обычный 7 2 9 2 2 2 5" xfId="22573"/>
    <cellStyle name="Обычный 7 2 9 2 2 2 5 2" xfId="52428"/>
    <cellStyle name="Обычный 7 2 9 2 2 2 6" xfId="32528"/>
    <cellStyle name="Обычный 7 2 9 2 2 3" xfId="4809"/>
    <cellStyle name="Обычный 7 2 9 2 2 3 2" xfId="14761"/>
    <cellStyle name="Обычный 7 2 9 2 2 3 2 2" xfId="44616"/>
    <cellStyle name="Обычный 7 2 9 2 2 3 3" xfId="24711"/>
    <cellStyle name="Обычный 7 2 9 2 2 3 3 2" xfId="54566"/>
    <cellStyle name="Обычный 7 2 9 2 2 3 4" xfId="34666"/>
    <cellStyle name="Обычный 7 2 9 2 2 4" xfId="9308"/>
    <cellStyle name="Обычный 7 2 9 2 2 4 2" xfId="19258"/>
    <cellStyle name="Обычный 7 2 9 2 2 4 2 2" xfId="49113"/>
    <cellStyle name="Обычный 7 2 9 2 2 4 3" xfId="29208"/>
    <cellStyle name="Обычный 7 2 9 2 2 4 3 2" xfId="59063"/>
    <cellStyle name="Обычный 7 2 9 2 2 4 4" xfId="39163"/>
    <cellStyle name="Обычный 7 2 9 2 2 5" xfId="12622"/>
    <cellStyle name="Обычный 7 2 9 2 2 5 2" xfId="42477"/>
    <cellStyle name="Обычный 7 2 9 2 2 6" xfId="22572"/>
    <cellStyle name="Обычный 7 2 9 2 2 6 2" xfId="52427"/>
    <cellStyle name="Обычный 7 2 9 2 2 7" xfId="32527"/>
    <cellStyle name="Обычный 7 2 9 2 3" xfId="2668"/>
    <cellStyle name="Обычный 7 2 9 2 3 2" xfId="6337"/>
    <cellStyle name="Обычный 7 2 9 2 3 2 2" xfId="16289"/>
    <cellStyle name="Обычный 7 2 9 2 3 2 2 2" xfId="46144"/>
    <cellStyle name="Обычный 7 2 9 2 3 2 3" xfId="26239"/>
    <cellStyle name="Обычный 7 2 9 2 3 2 3 2" xfId="56094"/>
    <cellStyle name="Обычный 7 2 9 2 3 2 4" xfId="36194"/>
    <cellStyle name="Обычный 7 2 9 2 3 3" xfId="9310"/>
    <cellStyle name="Обычный 7 2 9 2 3 3 2" xfId="19260"/>
    <cellStyle name="Обычный 7 2 9 2 3 3 2 2" xfId="49115"/>
    <cellStyle name="Обычный 7 2 9 2 3 3 3" xfId="29210"/>
    <cellStyle name="Обычный 7 2 9 2 3 3 3 2" xfId="59065"/>
    <cellStyle name="Обычный 7 2 9 2 3 3 4" xfId="39165"/>
    <cellStyle name="Обычный 7 2 9 2 3 4" xfId="12624"/>
    <cellStyle name="Обычный 7 2 9 2 3 4 2" xfId="42479"/>
    <cellStyle name="Обычный 7 2 9 2 3 5" xfId="22574"/>
    <cellStyle name="Обычный 7 2 9 2 3 5 2" xfId="52429"/>
    <cellStyle name="Обычный 7 2 9 2 3 6" xfId="32529"/>
    <cellStyle name="Обычный 7 2 9 2 4" xfId="3986"/>
    <cellStyle name="Обычный 7 2 9 2 4 2" xfId="13938"/>
    <cellStyle name="Обычный 7 2 9 2 4 2 2" xfId="43793"/>
    <cellStyle name="Обычный 7 2 9 2 4 3" xfId="23888"/>
    <cellStyle name="Обычный 7 2 9 2 4 3 2" xfId="53743"/>
    <cellStyle name="Обычный 7 2 9 2 4 4" xfId="33843"/>
    <cellStyle name="Обычный 7 2 9 2 5" xfId="9307"/>
    <cellStyle name="Обычный 7 2 9 2 5 2" xfId="19257"/>
    <cellStyle name="Обычный 7 2 9 2 5 2 2" xfId="49112"/>
    <cellStyle name="Обычный 7 2 9 2 5 3" xfId="29207"/>
    <cellStyle name="Обычный 7 2 9 2 5 3 2" xfId="59062"/>
    <cellStyle name="Обычный 7 2 9 2 5 4" xfId="39162"/>
    <cellStyle name="Обычный 7 2 9 2 6" xfId="12621"/>
    <cellStyle name="Обычный 7 2 9 2 6 2" xfId="42476"/>
    <cellStyle name="Обычный 7 2 9 2 7" xfId="22571"/>
    <cellStyle name="Обычный 7 2 9 2 7 2" xfId="52426"/>
    <cellStyle name="Обычный 7 2 9 2 8" xfId="32526"/>
    <cellStyle name="Обычный 7 2 9 3" xfId="2669"/>
    <cellStyle name="Обычный 7 2 9 3 2" xfId="2670"/>
    <cellStyle name="Обычный 7 2 9 3 2 2" xfId="6338"/>
    <cellStyle name="Обычный 7 2 9 3 2 2 2" xfId="16290"/>
    <cellStyle name="Обычный 7 2 9 3 2 2 2 2" xfId="46145"/>
    <cellStyle name="Обычный 7 2 9 3 2 2 3" xfId="26240"/>
    <cellStyle name="Обычный 7 2 9 3 2 2 3 2" xfId="56095"/>
    <cellStyle name="Обычный 7 2 9 3 2 2 4" xfId="36195"/>
    <cellStyle name="Обычный 7 2 9 3 2 3" xfId="9312"/>
    <cellStyle name="Обычный 7 2 9 3 2 3 2" xfId="19262"/>
    <cellStyle name="Обычный 7 2 9 3 2 3 2 2" xfId="49117"/>
    <cellStyle name="Обычный 7 2 9 3 2 3 3" xfId="29212"/>
    <cellStyle name="Обычный 7 2 9 3 2 3 3 2" xfId="59067"/>
    <cellStyle name="Обычный 7 2 9 3 2 3 4" xfId="39167"/>
    <cellStyle name="Обычный 7 2 9 3 2 4" xfId="12626"/>
    <cellStyle name="Обычный 7 2 9 3 2 4 2" xfId="42481"/>
    <cellStyle name="Обычный 7 2 9 3 2 5" xfId="22576"/>
    <cellStyle name="Обычный 7 2 9 3 2 5 2" xfId="52431"/>
    <cellStyle name="Обычный 7 2 9 3 2 6" xfId="32531"/>
    <cellStyle name="Обычный 7 2 9 3 3" xfId="4551"/>
    <cellStyle name="Обычный 7 2 9 3 3 2" xfId="14503"/>
    <cellStyle name="Обычный 7 2 9 3 3 2 2" xfId="44358"/>
    <cellStyle name="Обычный 7 2 9 3 3 3" xfId="24453"/>
    <cellStyle name="Обычный 7 2 9 3 3 3 2" xfId="54308"/>
    <cellStyle name="Обычный 7 2 9 3 3 4" xfId="34408"/>
    <cellStyle name="Обычный 7 2 9 3 4" xfId="9311"/>
    <cellStyle name="Обычный 7 2 9 3 4 2" xfId="19261"/>
    <cellStyle name="Обычный 7 2 9 3 4 2 2" xfId="49116"/>
    <cellStyle name="Обычный 7 2 9 3 4 3" xfId="29211"/>
    <cellStyle name="Обычный 7 2 9 3 4 3 2" xfId="59066"/>
    <cellStyle name="Обычный 7 2 9 3 4 4" xfId="39166"/>
    <cellStyle name="Обычный 7 2 9 3 5" xfId="12625"/>
    <cellStyle name="Обычный 7 2 9 3 5 2" xfId="42480"/>
    <cellStyle name="Обычный 7 2 9 3 6" xfId="22575"/>
    <cellStyle name="Обычный 7 2 9 3 6 2" xfId="52430"/>
    <cellStyle name="Обычный 7 2 9 3 7" xfId="32530"/>
    <cellStyle name="Обычный 7 2 9 4" xfId="2671"/>
    <cellStyle name="Обычный 7 2 9 4 2" xfId="6339"/>
    <cellStyle name="Обычный 7 2 9 4 2 2" xfId="16291"/>
    <cellStyle name="Обычный 7 2 9 4 2 2 2" xfId="46146"/>
    <cellStyle name="Обычный 7 2 9 4 2 3" xfId="26241"/>
    <cellStyle name="Обычный 7 2 9 4 2 3 2" xfId="56096"/>
    <cellStyle name="Обычный 7 2 9 4 2 4" xfId="36196"/>
    <cellStyle name="Обычный 7 2 9 4 3" xfId="9313"/>
    <cellStyle name="Обычный 7 2 9 4 3 2" xfId="19263"/>
    <cellStyle name="Обычный 7 2 9 4 3 2 2" xfId="49118"/>
    <cellStyle name="Обычный 7 2 9 4 3 3" xfId="29213"/>
    <cellStyle name="Обычный 7 2 9 4 3 3 2" xfId="59068"/>
    <cellStyle name="Обычный 7 2 9 4 3 4" xfId="39168"/>
    <cellStyle name="Обычный 7 2 9 4 4" xfId="12627"/>
    <cellStyle name="Обычный 7 2 9 4 4 2" xfId="42482"/>
    <cellStyle name="Обычный 7 2 9 4 5" xfId="22577"/>
    <cellStyle name="Обычный 7 2 9 4 5 2" xfId="52432"/>
    <cellStyle name="Обычный 7 2 9 4 6" xfId="32532"/>
    <cellStyle name="Обычный 7 2 9 5" xfId="3728"/>
    <cellStyle name="Обычный 7 2 9 5 2" xfId="13680"/>
    <cellStyle name="Обычный 7 2 9 5 2 2" xfId="43535"/>
    <cellStyle name="Обычный 7 2 9 5 3" xfId="23630"/>
    <cellStyle name="Обычный 7 2 9 5 3 2" xfId="53485"/>
    <cellStyle name="Обычный 7 2 9 5 4" xfId="33585"/>
    <cellStyle name="Обычный 7 2 9 6" xfId="9306"/>
    <cellStyle name="Обычный 7 2 9 6 2" xfId="19256"/>
    <cellStyle name="Обычный 7 2 9 6 2 2" xfId="49111"/>
    <cellStyle name="Обычный 7 2 9 6 3" xfId="29206"/>
    <cellStyle name="Обычный 7 2 9 6 3 2" xfId="59061"/>
    <cellStyle name="Обычный 7 2 9 6 4" xfId="39161"/>
    <cellStyle name="Обычный 7 2 9 7" xfId="12620"/>
    <cellStyle name="Обычный 7 2 9 7 2" xfId="42475"/>
    <cellStyle name="Обычный 7 2 9 8" xfId="22570"/>
    <cellStyle name="Обычный 7 2 9 8 2" xfId="52425"/>
    <cellStyle name="Обычный 7 2 9 9" xfId="32525"/>
    <cellStyle name="Обычный 7 3" xfId="2672"/>
    <cellStyle name="Обычный 7 3 10" xfId="9314"/>
    <cellStyle name="Обычный 7 3 10 2" xfId="19264"/>
    <cellStyle name="Обычный 7 3 10 2 2" xfId="49119"/>
    <cellStyle name="Обычный 7 3 10 3" xfId="29214"/>
    <cellStyle name="Обычный 7 3 10 3 2" xfId="59069"/>
    <cellStyle name="Обычный 7 3 10 4" xfId="39169"/>
    <cellStyle name="Обычный 7 3 11" xfId="12628"/>
    <cellStyle name="Обычный 7 3 11 2" xfId="42483"/>
    <cellStyle name="Обычный 7 3 12" xfId="22578"/>
    <cellStyle name="Обычный 7 3 12 2" xfId="52433"/>
    <cellStyle name="Обычный 7 3 13" xfId="32533"/>
    <cellStyle name="Обычный 7 3 2" xfId="2673"/>
    <cellStyle name="Обычный 7 3 2 2" xfId="2674"/>
    <cellStyle name="Обычный 7 3 2 2 2" xfId="2675"/>
    <cellStyle name="Обычный 7 3 2 2 2 2" xfId="2676"/>
    <cellStyle name="Обычный 7 3 2 2 2 2 2" xfId="6340"/>
    <cellStyle name="Обычный 7 3 2 2 2 2 2 2" xfId="16292"/>
    <cellStyle name="Обычный 7 3 2 2 2 2 2 2 2" xfId="46147"/>
    <cellStyle name="Обычный 7 3 2 2 2 2 2 3" xfId="26242"/>
    <cellStyle name="Обычный 7 3 2 2 2 2 2 3 2" xfId="56097"/>
    <cellStyle name="Обычный 7 3 2 2 2 2 2 4" xfId="36197"/>
    <cellStyle name="Обычный 7 3 2 2 2 2 3" xfId="9318"/>
    <cellStyle name="Обычный 7 3 2 2 2 2 3 2" xfId="19268"/>
    <cellStyle name="Обычный 7 3 2 2 2 2 3 2 2" xfId="49123"/>
    <cellStyle name="Обычный 7 3 2 2 2 2 3 3" xfId="29218"/>
    <cellStyle name="Обычный 7 3 2 2 2 2 3 3 2" xfId="59073"/>
    <cellStyle name="Обычный 7 3 2 2 2 2 3 4" xfId="39173"/>
    <cellStyle name="Обычный 7 3 2 2 2 2 4" xfId="12632"/>
    <cellStyle name="Обычный 7 3 2 2 2 2 4 2" xfId="42487"/>
    <cellStyle name="Обычный 7 3 2 2 2 2 5" xfId="22582"/>
    <cellStyle name="Обычный 7 3 2 2 2 2 5 2" xfId="52437"/>
    <cellStyle name="Обычный 7 3 2 2 2 2 6" xfId="32537"/>
    <cellStyle name="Обычный 7 3 2 2 2 3" xfId="4811"/>
    <cellStyle name="Обычный 7 3 2 2 2 3 2" xfId="14763"/>
    <cellStyle name="Обычный 7 3 2 2 2 3 2 2" xfId="44618"/>
    <cellStyle name="Обычный 7 3 2 2 2 3 3" xfId="24713"/>
    <cellStyle name="Обычный 7 3 2 2 2 3 3 2" xfId="54568"/>
    <cellStyle name="Обычный 7 3 2 2 2 3 4" xfId="34668"/>
    <cellStyle name="Обычный 7 3 2 2 2 4" xfId="9317"/>
    <cellStyle name="Обычный 7 3 2 2 2 4 2" xfId="19267"/>
    <cellStyle name="Обычный 7 3 2 2 2 4 2 2" xfId="49122"/>
    <cellStyle name="Обычный 7 3 2 2 2 4 3" xfId="29217"/>
    <cellStyle name="Обычный 7 3 2 2 2 4 3 2" xfId="59072"/>
    <cellStyle name="Обычный 7 3 2 2 2 4 4" xfId="39172"/>
    <cellStyle name="Обычный 7 3 2 2 2 5" xfId="12631"/>
    <cellStyle name="Обычный 7 3 2 2 2 5 2" xfId="42486"/>
    <cellStyle name="Обычный 7 3 2 2 2 6" xfId="22581"/>
    <cellStyle name="Обычный 7 3 2 2 2 6 2" xfId="52436"/>
    <cellStyle name="Обычный 7 3 2 2 2 7" xfId="32536"/>
    <cellStyle name="Обычный 7 3 2 2 3" xfId="2677"/>
    <cellStyle name="Обычный 7 3 2 2 3 2" xfId="6341"/>
    <cellStyle name="Обычный 7 3 2 2 3 2 2" xfId="16293"/>
    <cellStyle name="Обычный 7 3 2 2 3 2 2 2" xfId="46148"/>
    <cellStyle name="Обычный 7 3 2 2 3 2 3" xfId="26243"/>
    <cellStyle name="Обычный 7 3 2 2 3 2 3 2" xfId="56098"/>
    <cellStyle name="Обычный 7 3 2 2 3 2 4" xfId="36198"/>
    <cellStyle name="Обычный 7 3 2 2 3 3" xfId="9319"/>
    <cellStyle name="Обычный 7 3 2 2 3 3 2" xfId="19269"/>
    <cellStyle name="Обычный 7 3 2 2 3 3 2 2" xfId="49124"/>
    <cellStyle name="Обычный 7 3 2 2 3 3 3" xfId="29219"/>
    <cellStyle name="Обычный 7 3 2 2 3 3 3 2" xfId="59074"/>
    <cellStyle name="Обычный 7 3 2 2 3 3 4" xfId="39174"/>
    <cellStyle name="Обычный 7 3 2 2 3 4" xfId="12633"/>
    <cellStyle name="Обычный 7 3 2 2 3 4 2" xfId="42488"/>
    <cellStyle name="Обычный 7 3 2 2 3 5" xfId="22583"/>
    <cellStyle name="Обычный 7 3 2 2 3 5 2" xfId="52438"/>
    <cellStyle name="Обычный 7 3 2 2 3 6" xfId="32538"/>
    <cellStyle name="Обычный 7 3 2 2 4" xfId="3988"/>
    <cellStyle name="Обычный 7 3 2 2 4 2" xfId="13940"/>
    <cellStyle name="Обычный 7 3 2 2 4 2 2" xfId="43795"/>
    <cellStyle name="Обычный 7 3 2 2 4 3" xfId="23890"/>
    <cellStyle name="Обычный 7 3 2 2 4 3 2" xfId="53745"/>
    <cellStyle name="Обычный 7 3 2 2 4 4" xfId="33845"/>
    <cellStyle name="Обычный 7 3 2 2 5" xfId="9316"/>
    <cellStyle name="Обычный 7 3 2 2 5 2" xfId="19266"/>
    <cellStyle name="Обычный 7 3 2 2 5 2 2" xfId="49121"/>
    <cellStyle name="Обычный 7 3 2 2 5 3" xfId="29216"/>
    <cellStyle name="Обычный 7 3 2 2 5 3 2" xfId="59071"/>
    <cellStyle name="Обычный 7 3 2 2 5 4" xfId="39171"/>
    <cellStyle name="Обычный 7 3 2 2 6" xfId="12630"/>
    <cellStyle name="Обычный 7 3 2 2 6 2" xfId="42485"/>
    <cellStyle name="Обычный 7 3 2 2 7" xfId="22580"/>
    <cellStyle name="Обычный 7 3 2 2 7 2" xfId="52435"/>
    <cellStyle name="Обычный 7 3 2 2 8" xfId="32535"/>
    <cellStyle name="Обычный 7 3 2 3" xfId="2678"/>
    <cellStyle name="Обычный 7 3 2 3 2" xfId="2679"/>
    <cellStyle name="Обычный 7 3 2 3 2 2" xfId="6342"/>
    <cellStyle name="Обычный 7 3 2 3 2 2 2" xfId="16294"/>
    <cellStyle name="Обычный 7 3 2 3 2 2 2 2" xfId="46149"/>
    <cellStyle name="Обычный 7 3 2 3 2 2 3" xfId="26244"/>
    <cellStyle name="Обычный 7 3 2 3 2 2 3 2" xfId="56099"/>
    <cellStyle name="Обычный 7 3 2 3 2 2 4" xfId="36199"/>
    <cellStyle name="Обычный 7 3 2 3 2 3" xfId="9321"/>
    <cellStyle name="Обычный 7 3 2 3 2 3 2" xfId="19271"/>
    <cellStyle name="Обычный 7 3 2 3 2 3 2 2" xfId="49126"/>
    <cellStyle name="Обычный 7 3 2 3 2 3 3" xfId="29221"/>
    <cellStyle name="Обычный 7 3 2 3 2 3 3 2" xfId="59076"/>
    <cellStyle name="Обычный 7 3 2 3 2 3 4" xfId="39176"/>
    <cellStyle name="Обычный 7 3 2 3 2 4" xfId="12635"/>
    <cellStyle name="Обычный 7 3 2 3 2 4 2" xfId="42490"/>
    <cellStyle name="Обычный 7 3 2 3 2 5" xfId="22585"/>
    <cellStyle name="Обычный 7 3 2 3 2 5 2" xfId="52440"/>
    <cellStyle name="Обычный 7 3 2 3 2 6" xfId="32540"/>
    <cellStyle name="Обычный 7 3 2 3 3" xfId="4386"/>
    <cellStyle name="Обычный 7 3 2 3 3 2" xfId="14338"/>
    <cellStyle name="Обычный 7 3 2 3 3 2 2" xfId="44193"/>
    <cellStyle name="Обычный 7 3 2 3 3 3" xfId="24288"/>
    <cellStyle name="Обычный 7 3 2 3 3 3 2" xfId="54143"/>
    <cellStyle name="Обычный 7 3 2 3 3 4" xfId="34243"/>
    <cellStyle name="Обычный 7 3 2 3 4" xfId="9320"/>
    <cellStyle name="Обычный 7 3 2 3 4 2" xfId="19270"/>
    <cellStyle name="Обычный 7 3 2 3 4 2 2" xfId="49125"/>
    <cellStyle name="Обычный 7 3 2 3 4 3" xfId="29220"/>
    <cellStyle name="Обычный 7 3 2 3 4 3 2" xfId="59075"/>
    <cellStyle name="Обычный 7 3 2 3 4 4" xfId="39175"/>
    <cellStyle name="Обычный 7 3 2 3 5" xfId="12634"/>
    <cellStyle name="Обычный 7 3 2 3 5 2" xfId="42489"/>
    <cellStyle name="Обычный 7 3 2 3 6" xfId="22584"/>
    <cellStyle name="Обычный 7 3 2 3 6 2" xfId="52439"/>
    <cellStyle name="Обычный 7 3 2 3 7" xfId="32539"/>
    <cellStyle name="Обычный 7 3 2 4" xfId="2680"/>
    <cellStyle name="Обычный 7 3 2 4 2" xfId="6343"/>
    <cellStyle name="Обычный 7 3 2 4 2 2" xfId="16295"/>
    <cellStyle name="Обычный 7 3 2 4 2 2 2" xfId="46150"/>
    <cellStyle name="Обычный 7 3 2 4 2 3" xfId="26245"/>
    <cellStyle name="Обычный 7 3 2 4 2 3 2" xfId="56100"/>
    <cellStyle name="Обычный 7 3 2 4 2 4" xfId="36200"/>
    <cellStyle name="Обычный 7 3 2 4 3" xfId="9322"/>
    <cellStyle name="Обычный 7 3 2 4 3 2" xfId="19272"/>
    <cellStyle name="Обычный 7 3 2 4 3 2 2" xfId="49127"/>
    <cellStyle name="Обычный 7 3 2 4 3 3" xfId="29222"/>
    <cellStyle name="Обычный 7 3 2 4 3 3 2" xfId="59077"/>
    <cellStyle name="Обычный 7 3 2 4 3 4" xfId="39177"/>
    <cellStyle name="Обычный 7 3 2 4 4" xfId="12636"/>
    <cellStyle name="Обычный 7 3 2 4 4 2" xfId="42491"/>
    <cellStyle name="Обычный 7 3 2 4 5" xfId="22586"/>
    <cellStyle name="Обычный 7 3 2 4 5 2" xfId="52441"/>
    <cellStyle name="Обычный 7 3 2 4 6" xfId="32541"/>
    <cellStyle name="Обычный 7 3 2 5" xfId="3563"/>
    <cellStyle name="Обычный 7 3 2 5 2" xfId="13515"/>
    <cellStyle name="Обычный 7 3 2 5 2 2" xfId="43370"/>
    <cellStyle name="Обычный 7 3 2 5 3" xfId="23465"/>
    <cellStyle name="Обычный 7 3 2 5 3 2" xfId="53320"/>
    <cellStyle name="Обычный 7 3 2 5 4" xfId="33420"/>
    <cellStyle name="Обычный 7 3 2 6" xfId="9315"/>
    <cellStyle name="Обычный 7 3 2 6 2" xfId="19265"/>
    <cellStyle name="Обычный 7 3 2 6 2 2" xfId="49120"/>
    <cellStyle name="Обычный 7 3 2 6 3" xfId="29215"/>
    <cellStyle name="Обычный 7 3 2 6 3 2" xfId="59070"/>
    <cellStyle name="Обычный 7 3 2 6 4" xfId="39170"/>
    <cellStyle name="Обычный 7 3 2 7" xfId="12629"/>
    <cellStyle name="Обычный 7 3 2 7 2" xfId="42484"/>
    <cellStyle name="Обычный 7 3 2 8" xfId="22579"/>
    <cellStyle name="Обычный 7 3 2 8 2" xfId="52434"/>
    <cellStyle name="Обычный 7 3 2 9" xfId="32534"/>
    <cellStyle name="Обычный 7 3 3" xfId="2681"/>
    <cellStyle name="Обычный 7 3 3 2" xfId="2682"/>
    <cellStyle name="Обычный 7 3 3 2 2" xfId="2683"/>
    <cellStyle name="Обычный 7 3 3 2 2 2" xfId="2684"/>
    <cellStyle name="Обычный 7 3 3 2 2 2 2" xfId="6344"/>
    <cellStyle name="Обычный 7 3 3 2 2 2 2 2" xfId="16296"/>
    <cellStyle name="Обычный 7 3 3 2 2 2 2 2 2" xfId="46151"/>
    <cellStyle name="Обычный 7 3 3 2 2 2 2 3" xfId="26246"/>
    <cellStyle name="Обычный 7 3 3 2 2 2 2 3 2" xfId="56101"/>
    <cellStyle name="Обычный 7 3 3 2 2 2 2 4" xfId="36201"/>
    <cellStyle name="Обычный 7 3 3 2 2 2 3" xfId="9326"/>
    <cellStyle name="Обычный 7 3 3 2 2 2 3 2" xfId="19276"/>
    <cellStyle name="Обычный 7 3 3 2 2 2 3 2 2" xfId="49131"/>
    <cellStyle name="Обычный 7 3 3 2 2 2 3 3" xfId="29226"/>
    <cellStyle name="Обычный 7 3 3 2 2 2 3 3 2" xfId="59081"/>
    <cellStyle name="Обычный 7 3 3 2 2 2 3 4" xfId="39181"/>
    <cellStyle name="Обычный 7 3 3 2 2 2 4" xfId="12640"/>
    <cellStyle name="Обычный 7 3 3 2 2 2 4 2" xfId="42495"/>
    <cellStyle name="Обычный 7 3 3 2 2 2 5" xfId="22590"/>
    <cellStyle name="Обычный 7 3 3 2 2 2 5 2" xfId="52445"/>
    <cellStyle name="Обычный 7 3 3 2 2 2 6" xfId="32545"/>
    <cellStyle name="Обычный 7 3 3 2 2 3" xfId="4812"/>
    <cellStyle name="Обычный 7 3 3 2 2 3 2" xfId="14764"/>
    <cellStyle name="Обычный 7 3 3 2 2 3 2 2" xfId="44619"/>
    <cellStyle name="Обычный 7 3 3 2 2 3 3" xfId="24714"/>
    <cellStyle name="Обычный 7 3 3 2 2 3 3 2" xfId="54569"/>
    <cellStyle name="Обычный 7 3 3 2 2 3 4" xfId="34669"/>
    <cellStyle name="Обычный 7 3 3 2 2 4" xfId="9325"/>
    <cellStyle name="Обычный 7 3 3 2 2 4 2" xfId="19275"/>
    <cellStyle name="Обычный 7 3 3 2 2 4 2 2" xfId="49130"/>
    <cellStyle name="Обычный 7 3 3 2 2 4 3" xfId="29225"/>
    <cellStyle name="Обычный 7 3 3 2 2 4 3 2" xfId="59080"/>
    <cellStyle name="Обычный 7 3 3 2 2 4 4" xfId="39180"/>
    <cellStyle name="Обычный 7 3 3 2 2 5" xfId="12639"/>
    <cellStyle name="Обычный 7 3 3 2 2 5 2" xfId="42494"/>
    <cellStyle name="Обычный 7 3 3 2 2 6" xfId="22589"/>
    <cellStyle name="Обычный 7 3 3 2 2 6 2" xfId="52444"/>
    <cellStyle name="Обычный 7 3 3 2 2 7" xfId="32544"/>
    <cellStyle name="Обычный 7 3 3 2 3" xfId="2685"/>
    <cellStyle name="Обычный 7 3 3 2 3 2" xfId="6345"/>
    <cellStyle name="Обычный 7 3 3 2 3 2 2" xfId="16297"/>
    <cellStyle name="Обычный 7 3 3 2 3 2 2 2" xfId="46152"/>
    <cellStyle name="Обычный 7 3 3 2 3 2 3" xfId="26247"/>
    <cellStyle name="Обычный 7 3 3 2 3 2 3 2" xfId="56102"/>
    <cellStyle name="Обычный 7 3 3 2 3 2 4" xfId="36202"/>
    <cellStyle name="Обычный 7 3 3 2 3 3" xfId="9327"/>
    <cellStyle name="Обычный 7 3 3 2 3 3 2" xfId="19277"/>
    <cellStyle name="Обычный 7 3 3 2 3 3 2 2" xfId="49132"/>
    <cellStyle name="Обычный 7 3 3 2 3 3 3" xfId="29227"/>
    <cellStyle name="Обычный 7 3 3 2 3 3 3 2" xfId="59082"/>
    <cellStyle name="Обычный 7 3 3 2 3 3 4" xfId="39182"/>
    <cellStyle name="Обычный 7 3 3 2 3 4" xfId="12641"/>
    <cellStyle name="Обычный 7 3 3 2 3 4 2" xfId="42496"/>
    <cellStyle name="Обычный 7 3 3 2 3 5" xfId="22591"/>
    <cellStyle name="Обычный 7 3 3 2 3 5 2" xfId="52446"/>
    <cellStyle name="Обычный 7 3 3 2 3 6" xfId="32546"/>
    <cellStyle name="Обычный 7 3 3 2 4" xfId="3989"/>
    <cellStyle name="Обычный 7 3 3 2 4 2" xfId="13941"/>
    <cellStyle name="Обычный 7 3 3 2 4 2 2" xfId="43796"/>
    <cellStyle name="Обычный 7 3 3 2 4 3" xfId="23891"/>
    <cellStyle name="Обычный 7 3 3 2 4 3 2" xfId="53746"/>
    <cellStyle name="Обычный 7 3 3 2 4 4" xfId="33846"/>
    <cellStyle name="Обычный 7 3 3 2 5" xfId="9324"/>
    <cellStyle name="Обычный 7 3 3 2 5 2" xfId="19274"/>
    <cellStyle name="Обычный 7 3 3 2 5 2 2" xfId="49129"/>
    <cellStyle name="Обычный 7 3 3 2 5 3" xfId="29224"/>
    <cellStyle name="Обычный 7 3 3 2 5 3 2" xfId="59079"/>
    <cellStyle name="Обычный 7 3 3 2 5 4" xfId="39179"/>
    <cellStyle name="Обычный 7 3 3 2 6" xfId="12638"/>
    <cellStyle name="Обычный 7 3 3 2 6 2" xfId="42493"/>
    <cellStyle name="Обычный 7 3 3 2 7" xfId="22588"/>
    <cellStyle name="Обычный 7 3 3 2 7 2" xfId="52443"/>
    <cellStyle name="Обычный 7 3 3 2 8" xfId="32543"/>
    <cellStyle name="Обычный 7 3 3 3" xfId="2686"/>
    <cellStyle name="Обычный 7 3 3 3 2" xfId="2687"/>
    <cellStyle name="Обычный 7 3 3 3 2 2" xfId="6346"/>
    <cellStyle name="Обычный 7 3 3 3 2 2 2" xfId="16298"/>
    <cellStyle name="Обычный 7 3 3 3 2 2 2 2" xfId="46153"/>
    <cellStyle name="Обычный 7 3 3 3 2 2 3" xfId="26248"/>
    <cellStyle name="Обычный 7 3 3 3 2 2 3 2" xfId="56103"/>
    <cellStyle name="Обычный 7 3 3 3 2 2 4" xfId="36203"/>
    <cellStyle name="Обычный 7 3 3 3 2 3" xfId="9329"/>
    <cellStyle name="Обычный 7 3 3 3 2 3 2" xfId="19279"/>
    <cellStyle name="Обычный 7 3 3 3 2 3 2 2" xfId="49134"/>
    <cellStyle name="Обычный 7 3 3 3 2 3 3" xfId="29229"/>
    <cellStyle name="Обычный 7 3 3 3 2 3 3 2" xfId="59084"/>
    <cellStyle name="Обычный 7 3 3 3 2 3 4" xfId="39184"/>
    <cellStyle name="Обычный 7 3 3 3 2 4" xfId="12643"/>
    <cellStyle name="Обычный 7 3 3 3 2 4 2" xfId="42498"/>
    <cellStyle name="Обычный 7 3 3 3 2 5" xfId="22593"/>
    <cellStyle name="Обычный 7 3 3 3 2 5 2" xfId="52448"/>
    <cellStyle name="Обычный 7 3 3 3 2 6" xfId="32548"/>
    <cellStyle name="Обычный 7 3 3 3 3" xfId="4476"/>
    <cellStyle name="Обычный 7 3 3 3 3 2" xfId="14428"/>
    <cellStyle name="Обычный 7 3 3 3 3 2 2" xfId="44283"/>
    <cellStyle name="Обычный 7 3 3 3 3 3" xfId="24378"/>
    <cellStyle name="Обычный 7 3 3 3 3 3 2" xfId="54233"/>
    <cellStyle name="Обычный 7 3 3 3 3 4" xfId="34333"/>
    <cellStyle name="Обычный 7 3 3 3 4" xfId="9328"/>
    <cellStyle name="Обычный 7 3 3 3 4 2" xfId="19278"/>
    <cellStyle name="Обычный 7 3 3 3 4 2 2" xfId="49133"/>
    <cellStyle name="Обычный 7 3 3 3 4 3" xfId="29228"/>
    <cellStyle name="Обычный 7 3 3 3 4 3 2" xfId="59083"/>
    <cellStyle name="Обычный 7 3 3 3 4 4" xfId="39183"/>
    <cellStyle name="Обычный 7 3 3 3 5" xfId="12642"/>
    <cellStyle name="Обычный 7 3 3 3 5 2" xfId="42497"/>
    <cellStyle name="Обычный 7 3 3 3 6" xfId="22592"/>
    <cellStyle name="Обычный 7 3 3 3 6 2" xfId="52447"/>
    <cellStyle name="Обычный 7 3 3 3 7" xfId="32547"/>
    <cellStyle name="Обычный 7 3 3 4" xfId="2688"/>
    <cellStyle name="Обычный 7 3 3 4 2" xfId="6347"/>
    <cellStyle name="Обычный 7 3 3 4 2 2" xfId="16299"/>
    <cellStyle name="Обычный 7 3 3 4 2 2 2" xfId="46154"/>
    <cellStyle name="Обычный 7 3 3 4 2 3" xfId="26249"/>
    <cellStyle name="Обычный 7 3 3 4 2 3 2" xfId="56104"/>
    <cellStyle name="Обычный 7 3 3 4 2 4" xfId="36204"/>
    <cellStyle name="Обычный 7 3 3 4 3" xfId="9330"/>
    <cellStyle name="Обычный 7 3 3 4 3 2" xfId="19280"/>
    <cellStyle name="Обычный 7 3 3 4 3 2 2" xfId="49135"/>
    <cellStyle name="Обычный 7 3 3 4 3 3" xfId="29230"/>
    <cellStyle name="Обычный 7 3 3 4 3 3 2" xfId="59085"/>
    <cellStyle name="Обычный 7 3 3 4 3 4" xfId="39185"/>
    <cellStyle name="Обычный 7 3 3 4 4" xfId="12644"/>
    <cellStyle name="Обычный 7 3 3 4 4 2" xfId="42499"/>
    <cellStyle name="Обычный 7 3 3 4 5" xfId="22594"/>
    <cellStyle name="Обычный 7 3 3 4 5 2" xfId="52449"/>
    <cellStyle name="Обычный 7 3 3 4 6" xfId="32549"/>
    <cellStyle name="Обычный 7 3 3 5" xfId="3653"/>
    <cellStyle name="Обычный 7 3 3 5 2" xfId="13605"/>
    <cellStyle name="Обычный 7 3 3 5 2 2" xfId="43460"/>
    <cellStyle name="Обычный 7 3 3 5 3" xfId="23555"/>
    <cellStyle name="Обычный 7 3 3 5 3 2" xfId="53410"/>
    <cellStyle name="Обычный 7 3 3 5 4" xfId="33510"/>
    <cellStyle name="Обычный 7 3 3 6" xfId="9323"/>
    <cellStyle name="Обычный 7 3 3 6 2" xfId="19273"/>
    <cellStyle name="Обычный 7 3 3 6 2 2" xfId="49128"/>
    <cellStyle name="Обычный 7 3 3 6 3" xfId="29223"/>
    <cellStyle name="Обычный 7 3 3 6 3 2" xfId="59078"/>
    <cellStyle name="Обычный 7 3 3 6 4" xfId="39178"/>
    <cellStyle name="Обычный 7 3 3 7" xfId="12637"/>
    <cellStyle name="Обычный 7 3 3 7 2" xfId="42492"/>
    <cellStyle name="Обычный 7 3 3 8" xfId="22587"/>
    <cellStyle name="Обычный 7 3 3 8 2" xfId="52442"/>
    <cellStyle name="Обычный 7 3 3 9" xfId="32542"/>
    <cellStyle name="Обычный 7 3 4" xfId="2689"/>
    <cellStyle name="Обычный 7 3 4 2" xfId="2690"/>
    <cellStyle name="Обычный 7 3 4 2 2" xfId="2691"/>
    <cellStyle name="Обычный 7 3 4 2 2 2" xfId="6348"/>
    <cellStyle name="Обычный 7 3 4 2 2 2 2" xfId="16300"/>
    <cellStyle name="Обычный 7 3 4 2 2 2 2 2" xfId="46155"/>
    <cellStyle name="Обычный 7 3 4 2 2 2 3" xfId="26250"/>
    <cellStyle name="Обычный 7 3 4 2 2 2 3 2" xfId="56105"/>
    <cellStyle name="Обычный 7 3 4 2 2 2 4" xfId="36205"/>
    <cellStyle name="Обычный 7 3 4 2 2 3" xfId="9333"/>
    <cellStyle name="Обычный 7 3 4 2 2 3 2" xfId="19283"/>
    <cellStyle name="Обычный 7 3 4 2 2 3 2 2" xfId="49138"/>
    <cellStyle name="Обычный 7 3 4 2 2 3 3" xfId="29233"/>
    <cellStyle name="Обычный 7 3 4 2 2 3 3 2" xfId="59088"/>
    <cellStyle name="Обычный 7 3 4 2 2 3 4" xfId="39188"/>
    <cellStyle name="Обычный 7 3 4 2 2 4" xfId="12647"/>
    <cellStyle name="Обычный 7 3 4 2 2 4 2" xfId="42502"/>
    <cellStyle name="Обычный 7 3 4 2 2 5" xfId="22597"/>
    <cellStyle name="Обычный 7 3 4 2 2 5 2" xfId="52452"/>
    <cellStyle name="Обычный 7 3 4 2 2 6" xfId="32552"/>
    <cellStyle name="Обычный 7 3 4 2 3" xfId="4810"/>
    <cellStyle name="Обычный 7 3 4 2 3 2" xfId="14762"/>
    <cellStyle name="Обычный 7 3 4 2 3 2 2" xfId="44617"/>
    <cellStyle name="Обычный 7 3 4 2 3 3" xfId="24712"/>
    <cellStyle name="Обычный 7 3 4 2 3 3 2" xfId="54567"/>
    <cellStyle name="Обычный 7 3 4 2 3 4" xfId="34667"/>
    <cellStyle name="Обычный 7 3 4 2 4" xfId="9332"/>
    <cellStyle name="Обычный 7 3 4 2 4 2" xfId="19282"/>
    <cellStyle name="Обычный 7 3 4 2 4 2 2" xfId="49137"/>
    <cellStyle name="Обычный 7 3 4 2 4 3" xfId="29232"/>
    <cellStyle name="Обычный 7 3 4 2 4 3 2" xfId="59087"/>
    <cellStyle name="Обычный 7 3 4 2 4 4" xfId="39187"/>
    <cellStyle name="Обычный 7 3 4 2 5" xfId="12646"/>
    <cellStyle name="Обычный 7 3 4 2 5 2" xfId="42501"/>
    <cellStyle name="Обычный 7 3 4 2 6" xfId="22596"/>
    <cellStyle name="Обычный 7 3 4 2 6 2" xfId="52451"/>
    <cellStyle name="Обычный 7 3 4 2 7" xfId="32551"/>
    <cellStyle name="Обычный 7 3 4 3" xfId="2692"/>
    <cellStyle name="Обычный 7 3 4 3 2" xfId="6349"/>
    <cellStyle name="Обычный 7 3 4 3 2 2" xfId="16301"/>
    <cellStyle name="Обычный 7 3 4 3 2 2 2" xfId="46156"/>
    <cellStyle name="Обычный 7 3 4 3 2 3" xfId="26251"/>
    <cellStyle name="Обычный 7 3 4 3 2 3 2" xfId="56106"/>
    <cellStyle name="Обычный 7 3 4 3 2 4" xfId="36206"/>
    <cellStyle name="Обычный 7 3 4 3 3" xfId="9334"/>
    <cellStyle name="Обычный 7 3 4 3 3 2" xfId="19284"/>
    <cellStyle name="Обычный 7 3 4 3 3 2 2" xfId="49139"/>
    <cellStyle name="Обычный 7 3 4 3 3 3" xfId="29234"/>
    <cellStyle name="Обычный 7 3 4 3 3 3 2" xfId="59089"/>
    <cellStyle name="Обычный 7 3 4 3 3 4" xfId="39189"/>
    <cellStyle name="Обычный 7 3 4 3 4" xfId="12648"/>
    <cellStyle name="Обычный 7 3 4 3 4 2" xfId="42503"/>
    <cellStyle name="Обычный 7 3 4 3 5" xfId="22598"/>
    <cellStyle name="Обычный 7 3 4 3 5 2" xfId="52453"/>
    <cellStyle name="Обычный 7 3 4 3 6" xfId="32553"/>
    <cellStyle name="Обычный 7 3 4 4" xfId="3987"/>
    <cellStyle name="Обычный 7 3 4 4 2" xfId="13939"/>
    <cellStyle name="Обычный 7 3 4 4 2 2" xfId="43794"/>
    <cellStyle name="Обычный 7 3 4 4 3" xfId="23889"/>
    <cellStyle name="Обычный 7 3 4 4 3 2" xfId="53744"/>
    <cellStyle name="Обычный 7 3 4 4 4" xfId="33844"/>
    <cellStyle name="Обычный 7 3 4 5" xfId="9331"/>
    <cellStyle name="Обычный 7 3 4 5 2" xfId="19281"/>
    <cellStyle name="Обычный 7 3 4 5 2 2" xfId="49136"/>
    <cellStyle name="Обычный 7 3 4 5 3" xfId="29231"/>
    <cellStyle name="Обычный 7 3 4 5 3 2" xfId="59086"/>
    <cellStyle name="Обычный 7 3 4 5 4" xfId="39186"/>
    <cellStyle name="Обычный 7 3 4 6" xfId="12645"/>
    <cellStyle name="Обычный 7 3 4 6 2" xfId="42500"/>
    <cellStyle name="Обычный 7 3 4 7" xfId="22595"/>
    <cellStyle name="Обычный 7 3 4 7 2" xfId="52450"/>
    <cellStyle name="Обычный 7 3 4 8" xfId="32550"/>
    <cellStyle name="Обычный 7 3 5" xfId="2693"/>
    <cellStyle name="Обычный 7 3 5 2" xfId="2694"/>
    <cellStyle name="Обычный 7 3 5 2 2" xfId="2695"/>
    <cellStyle name="Обычный 7 3 5 2 2 2" xfId="6350"/>
    <cellStyle name="Обычный 7 3 5 2 2 2 2" xfId="16302"/>
    <cellStyle name="Обычный 7 3 5 2 2 2 2 2" xfId="46157"/>
    <cellStyle name="Обычный 7 3 5 2 2 2 3" xfId="26252"/>
    <cellStyle name="Обычный 7 3 5 2 2 2 3 2" xfId="56107"/>
    <cellStyle name="Обычный 7 3 5 2 2 2 4" xfId="36207"/>
    <cellStyle name="Обычный 7 3 5 2 2 3" xfId="9337"/>
    <cellStyle name="Обычный 7 3 5 2 2 3 2" xfId="19287"/>
    <cellStyle name="Обычный 7 3 5 2 2 3 2 2" xfId="49142"/>
    <cellStyle name="Обычный 7 3 5 2 2 3 3" xfId="29237"/>
    <cellStyle name="Обычный 7 3 5 2 2 3 3 2" xfId="59092"/>
    <cellStyle name="Обычный 7 3 5 2 2 3 4" xfId="39192"/>
    <cellStyle name="Обычный 7 3 5 2 2 4" xfId="12651"/>
    <cellStyle name="Обычный 7 3 5 2 2 4 2" xfId="42506"/>
    <cellStyle name="Обычный 7 3 5 2 2 5" xfId="22601"/>
    <cellStyle name="Обычный 7 3 5 2 2 5 2" xfId="52456"/>
    <cellStyle name="Обычный 7 3 5 2 2 6" xfId="32556"/>
    <cellStyle name="Обычный 7 3 5 2 3" xfId="4951"/>
    <cellStyle name="Обычный 7 3 5 2 3 2" xfId="14903"/>
    <cellStyle name="Обычный 7 3 5 2 3 2 2" xfId="44758"/>
    <cellStyle name="Обычный 7 3 5 2 3 3" xfId="24853"/>
    <cellStyle name="Обычный 7 3 5 2 3 3 2" xfId="54708"/>
    <cellStyle name="Обычный 7 3 5 2 3 4" xfId="34808"/>
    <cellStyle name="Обычный 7 3 5 2 4" xfId="9336"/>
    <cellStyle name="Обычный 7 3 5 2 4 2" xfId="19286"/>
    <cellStyle name="Обычный 7 3 5 2 4 2 2" xfId="49141"/>
    <cellStyle name="Обычный 7 3 5 2 4 3" xfId="29236"/>
    <cellStyle name="Обычный 7 3 5 2 4 3 2" xfId="59091"/>
    <cellStyle name="Обычный 7 3 5 2 4 4" xfId="39191"/>
    <cellStyle name="Обычный 7 3 5 2 5" xfId="12650"/>
    <cellStyle name="Обычный 7 3 5 2 5 2" xfId="42505"/>
    <cellStyle name="Обычный 7 3 5 2 6" xfId="22600"/>
    <cellStyle name="Обычный 7 3 5 2 6 2" xfId="52455"/>
    <cellStyle name="Обычный 7 3 5 2 7" xfId="32555"/>
    <cellStyle name="Обычный 7 3 5 3" xfId="2696"/>
    <cellStyle name="Обычный 7 3 5 3 2" xfId="6351"/>
    <cellStyle name="Обычный 7 3 5 3 2 2" xfId="16303"/>
    <cellStyle name="Обычный 7 3 5 3 2 2 2" xfId="46158"/>
    <cellStyle name="Обычный 7 3 5 3 2 3" xfId="26253"/>
    <cellStyle name="Обычный 7 3 5 3 2 3 2" xfId="56108"/>
    <cellStyle name="Обычный 7 3 5 3 2 4" xfId="36208"/>
    <cellStyle name="Обычный 7 3 5 3 3" xfId="9338"/>
    <cellStyle name="Обычный 7 3 5 3 3 2" xfId="19288"/>
    <cellStyle name="Обычный 7 3 5 3 3 2 2" xfId="49143"/>
    <cellStyle name="Обычный 7 3 5 3 3 3" xfId="29238"/>
    <cellStyle name="Обычный 7 3 5 3 3 3 2" xfId="59093"/>
    <cellStyle name="Обычный 7 3 5 3 3 4" xfId="39193"/>
    <cellStyle name="Обычный 7 3 5 3 4" xfId="12652"/>
    <cellStyle name="Обычный 7 3 5 3 4 2" xfId="42507"/>
    <cellStyle name="Обычный 7 3 5 3 5" xfId="22602"/>
    <cellStyle name="Обычный 7 3 5 3 5 2" xfId="52457"/>
    <cellStyle name="Обычный 7 3 5 3 6" xfId="32557"/>
    <cellStyle name="Обычный 7 3 5 4" xfId="4128"/>
    <cellStyle name="Обычный 7 3 5 4 2" xfId="14080"/>
    <cellStyle name="Обычный 7 3 5 4 2 2" xfId="43935"/>
    <cellStyle name="Обычный 7 3 5 4 3" xfId="24030"/>
    <cellStyle name="Обычный 7 3 5 4 3 2" xfId="53885"/>
    <cellStyle name="Обычный 7 3 5 4 4" xfId="33985"/>
    <cellStyle name="Обычный 7 3 5 5" xfId="9335"/>
    <cellStyle name="Обычный 7 3 5 5 2" xfId="19285"/>
    <cellStyle name="Обычный 7 3 5 5 2 2" xfId="49140"/>
    <cellStyle name="Обычный 7 3 5 5 3" xfId="29235"/>
    <cellStyle name="Обычный 7 3 5 5 3 2" xfId="59090"/>
    <cellStyle name="Обычный 7 3 5 5 4" xfId="39190"/>
    <cellStyle name="Обычный 7 3 5 6" xfId="12649"/>
    <cellStyle name="Обычный 7 3 5 6 2" xfId="42504"/>
    <cellStyle name="Обычный 7 3 5 7" xfId="22599"/>
    <cellStyle name="Обычный 7 3 5 7 2" xfId="52454"/>
    <cellStyle name="Обычный 7 3 5 8" xfId="32554"/>
    <cellStyle name="Обычный 7 3 6" xfId="2697"/>
    <cellStyle name="Обычный 7 3 6 2" xfId="2698"/>
    <cellStyle name="Обычный 7 3 6 2 2" xfId="2699"/>
    <cellStyle name="Обычный 7 3 6 2 2 2" xfId="6352"/>
    <cellStyle name="Обычный 7 3 6 2 2 2 2" xfId="16304"/>
    <cellStyle name="Обычный 7 3 6 2 2 2 2 2" xfId="46159"/>
    <cellStyle name="Обычный 7 3 6 2 2 2 3" xfId="26254"/>
    <cellStyle name="Обычный 7 3 6 2 2 2 3 2" xfId="56109"/>
    <cellStyle name="Обычный 7 3 6 2 2 2 4" xfId="36209"/>
    <cellStyle name="Обычный 7 3 6 2 2 3" xfId="9341"/>
    <cellStyle name="Обычный 7 3 6 2 2 3 2" xfId="19291"/>
    <cellStyle name="Обычный 7 3 6 2 2 3 2 2" xfId="49146"/>
    <cellStyle name="Обычный 7 3 6 2 2 3 3" xfId="29241"/>
    <cellStyle name="Обычный 7 3 6 2 2 3 3 2" xfId="59096"/>
    <cellStyle name="Обычный 7 3 6 2 2 3 4" xfId="39196"/>
    <cellStyle name="Обычный 7 3 6 2 2 4" xfId="12655"/>
    <cellStyle name="Обычный 7 3 6 2 2 4 2" xfId="42510"/>
    <cellStyle name="Обычный 7 3 6 2 2 5" xfId="22605"/>
    <cellStyle name="Обычный 7 3 6 2 2 5 2" xfId="52460"/>
    <cellStyle name="Обычный 7 3 6 2 2 6" xfId="32560"/>
    <cellStyle name="Обычный 7 3 6 2 3" xfId="5038"/>
    <cellStyle name="Обычный 7 3 6 2 3 2" xfId="14990"/>
    <cellStyle name="Обычный 7 3 6 2 3 2 2" xfId="44845"/>
    <cellStyle name="Обычный 7 3 6 2 3 3" xfId="24940"/>
    <cellStyle name="Обычный 7 3 6 2 3 3 2" xfId="54795"/>
    <cellStyle name="Обычный 7 3 6 2 3 4" xfId="34895"/>
    <cellStyle name="Обычный 7 3 6 2 4" xfId="9340"/>
    <cellStyle name="Обычный 7 3 6 2 4 2" xfId="19290"/>
    <cellStyle name="Обычный 7 3 6 2 4 2 2" xfId="49145"/>
    <cellStyle name="Обычный 7 3 6 2 4 3" xfId="29240"/>
    <cellStyle name="Обычный 7 3 6 2 4 3 2" xfId="59095"/>
    <cellStyle name="Обычный 7 3 6 2 4 4" xfId="39195"/>
    <cellStyle name="Обычный 7 3 6 2 5" xfId="12654"/>
    <cellStyle name="Обычный 7 3 6 2 5 2" xfId="42509"/>
    <cellStyle name="Обычный 7 3 6 2 6" xfId="22604"/>
    <cellStyle name="Обычный 7 3 6 2 6 2" xfId="52459"/>
    <cellStyle name="Обычный 7 3 6 2 7" xfId="32559"/>
    <cellStyle name="Обычный 7 3 6 3" xfId="2700"/>
    <cellStyle name="Обычный 7 3 6 3 2" xfId="6353"/>
    <cellStyle name="Обычный 7 3 6 3 2 2" xfId="16305"/>
    <cellStyle name="Обычный 7 3 6 3 2 2 2" xfId="46160"/>
    <cellStyle name="Обычный 7 3 6 3 2 3" xfId="26255"/>
    <cellStyle name="Обычный 7 3 6 3 2 3 2" xfId="56110"/>
    <cellStyle name="Обычный 7 3 6 3 2 4" xfId="36210"/>
    <cellStyle name="Обычный 7 3 6 3 3" xfId="9342"/>
    <cellStyle name="Обычный 7 3 6 3 3 2" xfId="19292"/>
    <cellStyle name="Обычный 7 3 6 3 3 2 2" xfId="49147"/>
    <cellStyle name="Обычный 7 3 6 3 3 3" xfId="29242"/>
    <cellStyle name="Обычный 7 3 6 3 3 3 2" xfId="59097"/>
    <cellStyle name="Обычный 7 3 6 3 3 4" xfId="39197"/>
    <cellStyle name="Обычный 7 3 6 3 4" xfId="12656"/>
    <cellStyle name="Обычный 7 3 6 3 4 2" xfId="42511"/>
    <cellStyle name="Обычный 7 3 6 3 5" xfId="22606"/>
    <cellStyle name="Обычный 7 3 6 3 5 2" xfId="52461"/>
    <cellStyle name="Обычный 7 3 6 3 6" xfId="32561"/>
    <cellStyle name="Обычный 7 3 6 4" xfId="4215"/>
    <cellStyle name="Обычный 7 3 6 4 2" xfId="14167"/>
    <cellStyle name="Обычный 7 3 6 4 2 2" xfId="44022"/>
    <cellStyle name="Обычный 7 3 6 4 3" xfId="24117"/>
    <cellStyle name="Обычный 7 3 6 4 3 2" xfId="53972"/>
    <cellStyle name="Обычный 7 3 6 4 4" xfId="34072"/>
    <cellStyle name="Обычный 7 3 6 5" xfId="9339"/>
    <cellStyle name="Обычный 7 3 6 5 2" xfId="19289"/>
    <cellStyle name="Обычный 7 3 6 5 2 2" xfId="49144"/>
    <cellStyle name="Обычный 7 3 6 5 3" xfId="29239"/>
    <cellStyle name="Обычный 7 3 6 5 3 2" xfId="59094"/>
    <cellStyle name="Обычный 7 3 6 5 4" xfId="39194"/>
    <cellStyle name="Обычный 7 3 6 6" xfId="12653"/>
    <cellStyle name="Обычный 7 3 6 6 2" xfId="42508"/>
    <cellStyle name="Обычный 7 3 6 7" xfId="22603"/>
    <cellStyle name="Обычный 7 3 6 7 2" xfId="52458"/>
    <cellStyle name="Обычный 7 3 6 8" xfId="32558"/>
    <cellStyle name="Обычный 7 3 7" xfId="2701"/>
    <cellStyle name="Обычный 7 3 7 2" xfId="2702"/>
    <cellStyle name="Обычный 7 3 7 2 2" xfId="6354"/>
    <cellStyle name="Обычный 7 3 7 2 2 2" xfId="16306"/>
    <cellStyle name="Обычный 7 3 7 2 2 2 2" xfId="46161"/>
    <cellStyle name="Обычный 7 3 7 2 2 3" xfId="26256"/>
    <cellStyle name="Обычный 7 3 7 2 2 3 2" xfId="56111"/>
    <cellStyle name="Обычный 7 3 7 2 2 4" xfId="36211"/>
    <cellStyle name="Обычный 7 3 7 2 3" xfId="9344"/>
    <cellStyle name="Обычный 7 3 7 2 3 2" xfId="19294"/>
    <cellStyle name="Обычный 7 3 7 2 3 2 2" xfId="49149"/>
    <cellStyle name="Обычный 7 3 7 2 3 3" xfId="29244"/>
    <cellStyle name="Обычный 7 3 7 2 3 3 2" xfId="59099"/>
    <cellStyle name="Обычный 7 3 7 2 3 4" xfId="39199"/>
    <cellStyle name="Обычный 7 3 7 2 4" xfId="12658"/>
    <cellStyle name="Обычный 7 3 7 2 4 2" xfId="42513"/>
    <cellStyle name="Обычный 7 3 7 2 5" xfId="22608"/>
    <cellStyle name="Обычный 7 3 7 2 5 2" xfId="52463"/>
    <cellStyle name="Обычный 7 3 7 2 6" xfId="32563"/>
    <cellStyle name="Обычный 7 3 7 3" xfId="4260"/>
    <cellStyle name="Обычный 7 3 7 3 2" xfId="14212"/>
    <cellStyle name="Обычный 7 3 7 3 2 2" xfId="44067"/>
    <cellStyle name="Обычный 7 3 7 3 3" xfId="24162"/>
    <cellStyle name="Обычный 7 3 7 3 3 2" xfId="54017"/>
    <cellStyle name="Обычный 7 3 7 3 4" xfId="34117"/>
    <cellStyle name="Обычный 7 3 7 4" xfId="9343"/>
    <cellStyle name="Обычный 7 3 7 4 2" xfId="19293"/>
    <cellStyle name="Обычный 7 3 7 4 2 2" xfId="49148"/>
    <cellStyle name="Обычный 7 3 7 4 3" xfId="29243"/>
    <cellStyle name="Обычный 7 3 7 4 3 2" xfId="59098"/>
    <cellStyle name="Обычный 7 3 7 4 4" xfId="39198"/>
    <cellStyle name="Обычный 7 3 7 5" xfId="12657"/>
    <cellStyle name="Обычный 7 3 7 5 2" xfId="42512"/>
    <cellStyle name="Обычный 7 3 7 6" xfId="22607"/>
    <cellStyle name="Обычный 7 3 7 6 2" xfId="52462"/>
    <cellStyle name="Обычный 7 3 7 7" xfId="32562"/>
    <cellStyle name="Обычный 7 3 8" xfId="2703"/>
    <cellStyle name="Обычный 7 3 8 2" xfId="6355"/>
    <cellStyle name="Обычный 7 3 8 2 2" xfId="16307"/>
    <cellStyle name="Обычный 7 3 8 2 2 2" xfId="46162"/>
    <cellStyle name="Обычный 7 3 8 2 3" xfId="26257"/>
    <cellStyle name="Обычный 7 3 8 2 3 2" xfId="56112"/>
    <cellStyle name="Обычный 7 3 8 2 4" xfId="36212"/>
    <cellStyle name="Обычный 7 3 8 3" xfId="9345"/>
    <cellStyle name="Обычный 7 3 8 3 2" xfId="19295"/>
    <cellStyle name="Обычный 7 3 8 3 2 2" xfId="49150"/>
    <cellStyle name="Обычный 7 3 8 3 3" xfId="29245"/>
    <cellStyle name="Обычный 7 3 8 3 3 2" xfId="59100"/>
    <cellStyle name="Обычный 7 3 8 3 4" xfId="39200"/>
    <cellStyle name="Обычный 7 3 8 4" xfId="12659"/>
    <cellStyle name="Обычный 7 3 8 4 2" xfId="42514"/>
    <cellStyle name="Обычный 7 3 8 5" xfId="22609"/>
    <cellStyle name="Обычный 7 3 8 5 2" xfId="52464"/>
    <cellStyle name="Обычный 7 3 8 6" xfId="32564"/>
    <cellStyle name="Обычный 7 3 9" xfId="3437"/>
    <cellStyle name="Обычный 7 3 9 2" xfId="13389"/>
    <cellStyle name="Обычный 7 3 9 2 2" xfId="43244"/>
    <cellStyle name="Обычный 7 3 9 3" xfId="23339"/>
    <cellStyle name="Обычный 7 3 9 3 2" xfId="53194"/>
    <cellStyle name="Обычный 7 3 9 4" xfId="33294"/>
    <cellStyle name="Обычный 7 4" xfId="2704"/>
    <cellStyle name="Обычный 7 4 10" xfId="9346"/>
    <cellStyle name="Обычный 7 4 10 2" xfId="19296"/>
    <cellStyle name="Обычный 7 4 10 2 2" xfId="49151"/>
    <cellStyle name="Обычный 7 4 10 3" xfId="29246"/>
    <cellStyle name="Обычный 7 4 10 3 2" xfId="59101"/>
    <cellStyle name="Обычный 7 4 10 4" xfId="39201"/>
    <cellStyle name="Обычный 7 4 11" xfId="12660"/>
    <cellStyle name="Обычный 7 4 11 2" xfId="42515"/>
    <cellStyle name="Обычный 7 4 12" xfId="22610"/>
    <cellStyle name="Обычный 7 4 12 2" xfId="52465"/>
    <cellStyle name="Обычный 7 4 13" xfId="32565"/>
    <cellStyle name="Обычный 7 4 2" xfId="2705"/>
    <cellStyle name="Обычный 7 4 2 2" xfId="2706"/>
    <cellStyle name="Обычный 7 4 2 2 2" xfId="2707"/>
    <cellStyle name="Обычный 7 4 2 2 2 2" xfId="2708"/>
    <cellStyle name="Обычный 7 4 2 2 2 2 2" xfId="6356"/>
    <cellStyle name="Обычный 7 4 2 2 2 2 2 2" xfId="16308"/>
    <cellStyle name="Обычный 7 4 2 2 2 2 2 2 2" xfId="46163"/>
    <cellStyle name="Обычный 7 4 2 2 2 2 2 3" xfId="26258"/>
    <cellStyle name="Обычный 7 4 2 2 2 2 2 3 2" xfId="56113"/>
    <cellStyle name="Обычный 7 4 2 2 2 2 2 4" xfId="36213"/>
    <cellStyle name="Обычный 7 4 2 2 2 2 3" xfId="9350"/>
    <cellStyle name="Обычный 7 4 2 2 2 2 3 2" xfId="19300"/>
    <cellStyle name="Обычный 7 4 2 2 2 2 3 2 2" xfId="49155"/>
    <cellStyle name="Обычный 7 4 2 2 2 2 3 3" xfId="29250"/>
    <cellStyle name="Обычный 7 4 2 2 2 2 3 3 2" xfId="59105"/>
    <cellStyle name="Обычный 7 4 2 2 2 2 3 4" xfId="39205"/>
    <cellStyle name="Обычный 7 4 2 2 2 2 4" xfId="12664"/>
    <cellStyle name="Обычный 7 4 2 2 2 2 4 2" xfId="42519"/>
    <cellStyle name="Обычный 7 4 2 2 2 2 5" xfId="22614"/>
    <cellStyle name="Обычный 7 4 2 2 2 2 5 2" xfId="52469"/>
    <cellStyle name="Обычный 7 4 2 2 2 2 6" xfId="32569"/>
    <cellStyle name="Обычный 7 4 2 2 2 3" xfId="4814"/>
    <cellStyle name="Обычный 7 4 2 2 2 3 2" xfId="14766"/>
    <cellStyle name="Обычный 7 4 2 2 2 3 2 2" xfId="44621"/>
    <cellStyle name="Обычный 7 4 2 2 2 3 3" xfId="24716"/>
    <cellStyle name="Обычный 7 4 2 2 2 3 3 2" xfId="54571"/>
    <cellStyle name="Обычный 7 4 2 2 2 3 4" xfId="34671"/>
    <cellStyle name="Обычный 7 4 2 2 2 4" xfId="9349"/>
    <cellStyle name="Обычный 7 4 2 2 2 4 2" xfId="19299"/>
    <cellStyle name="Обычный 7 4 2 2 2 4 2 2" xfId="49154"/>
    <cellStyle name="Обычный 7 4 2 2 2 4 3" xfId="29249"/>
    <cellStyle name="Обычный 7 4 2 2 2 4 3 2" xfId="59104"/>
    <cellStyle name="Обычный 7 4 2 2 2 4 4" xfId="39204"/>
    <cellStyle name="Обычный 7 4 2 2 2 5" xfId="12663"/>
    <cellStyle name="Обычный 7 4 2 2 2 5 2" xfId="42518"/>
    <cellStyle name="Обычный 7 4 2 2 2 6" xfId="22613"/>
    <cellStyle name="Обычный 7 4 2 2 2 6 2" xfId="52468"/>
    <cellStyle name="Обычный 7 4 2 2 2 7" xfId="32568"/>
    <cellStyle name="Обычный 7 4 2 2 3" xfId="2709"/>
    <cellStyle name="Обычный 7 4 2 2 3 2" xfId="6357"/>
    <cellStyle name="Обычный 7 4 2 2 3 2 2" xfId="16309"/>
    <cellStyle name="Обычный 7 4 2 2 3 2 2 2" xfId="46164"/>
    <cellStyle name="Обычный 7 4 2 2 3 2 3" xfId="26259"/>
    <cellStyle name="Обычный 7 4 2 2 3 2 3 2" xfId="56114"/>
    <cellStyle name="Обычный 7 4 2 2 3 2 4" xfId="36214"/>
    <cellStyle name="Обычный 7 4 2 2 3 3" xfId="9351"/>
    <cellStyle name="Обычный 7 4 2 2 3 3 2" xfId="19301"/>
    <cellStyle name="Обычный 7 4 2 2 3 3 2 2" xfId="49156"/>
    <cellStyle name="Обычный 7 4 2 2 3 3 3" xfId="29251"/>
    <cellStyle name="Обычный 7 4 2 2 3 3 3 2" xfId="59106"/>
    <cellStyle name="Обычный 7 4 2 2 3 3 4" xfId="39206"/>
    <cellStyle name="Обычный 7 4 2 2 3 4" xfId="12665"/>
    <cellStyle name="Обычный 7 4 2 2 3 4 2" xfId="42520"/>
    <cellStyle name="Обычный 7 4 2 2 3 5" xfId="22615"/>
    <cellStyle name="Обычный 7 4 2 2 3 5 2" xfId="52470"/>
    <cellStyle name="Обычный 7 4 2 2 3 6" xfId="32570"/>
    <cellStyle name="Обычный 7 4 2 2 4" xfId="3991"/>
    <cellStyle name="Обычный 7 4 2 2 4 2" xfId="13943"/>
    <cellStyle name="Обычный 7 4 2 2 4 2 2" xfId="43798"/>
    <cellStyle name="Обычный 7 4 2 2 4 3" xfId="23893"/>
    <cellStyle name="Обычный 7 4 2 2 4 3 2" xfId="53748"/>
    <cellStyle name="Обычный 7 4 2 2 4 4" xfId="33848"/>
    <cellStyle name="Обычный 7 4 2 2 5" xfId="9348"/>
    <cellStyle name="Обычный 7 4 2 2 5 2" xfId="19298"/>
    <cellStyle name="Обычный 7 4 2 2 5 2 2" xfId="49153"/>
    <cellStyle name="Обычный 7 4 2 2 5 3" xfId="29248"/>
    <cellStyle name="Обычный 7 4 2 2 5 3 2" xfId="59103"/>
    <cellStyle name="Обычный 7 4 2 2 5 4" xfId="39203"/>
    <cellStyle name="Обычный 7 4 2 2 6" xfId="12662"/>
    <cellStyle name="Обычный 7 4 2 2 6 2" xfId="42517"/>
    <cellStyle name="Обычный 7 4 2 2 7" xfId="22612"/>
    <cellStyle name="Обычный 7 4 2 2 7 2" xfId="52467"/>
    <cellStyle name="Обычный 7 4 2 2 8" xfId="32567"/>
    <cellStyle name="Обычный 7 4 2 3" xfId="2710"/>
    <cellStyle name="Обычный 7 4 2 3 2" xfId="2711"/>
    <cellStyle name="Обычный 7 4 2 3 2 2" xfId="6358"/>
    <cellStyle name="Обычный 7 4 2 3 2 2 2" xfId="16310"/>
    <cellStyle name="Обычный 7 4 2 3 2 2 2 2" xfId="46165"/>
    <cellStyle name="Обычный 7 4 2 3 2 2 3" xfId="26260"/>
    <cellStyle name="Обычный 7 4 2 3 2 2 3 2" xfId="56115"/>
    <cellStyle name="Обычный 7 4 2 3 2 2 4" xfId="36215"/>
    <cellStyle name="Обычный 7 4 2 3 2 3" xfId="9353"/>
    <cellStyle name="Обычный 7 4 2 3 2 3 2" xfId="19303"/>
    <cellStyle name="Обычный 7 4 2 3 2 3 2 2" xfId="49158"/>
    <cellStyle name="Обычный 7 4 2 3 2 3 3" xfId="29253"/>
    <cellStyle name="Обычный 7 4 2 3 2 3 3 2" xfId="59108"/>
    <cellStyle name="Обычный 7 4 2 3 2 3 4" xfId="39208"/>
    <cellStyle name="Обычный 7 4 2 3 2 4" xfId="12667"/>
    <cellStyle name="Обычный 7 4 2 3 2 4 2" xfId="42522"/>
    <cellStyle name="Обычный 7 4 2 3 2 5" xfId="22617"/>
    <cellStyle name="Обычный 7 4 2 3 2 5 2" xfId="52472"/>
    <cellStyle name="Обычный 7 4 2 3 2 6" xfId="32572"/>
    <cellStyle name="Обычный 7 4 2 3 3" xfId="4411"/>
    <cellStyle name="Обычный 7 4 2 3 3 2" xfId="14363"/>
    <cellStyle name="Обычный 7 4 2 3 3 2 2" xfId="44218"/>
    <cellStyle name="Обычный 7 4 2 3 3 3" xfId="24313"/>
    <cellStyle name="Обычный 7 4 2 3 3 3 2" xfId="54168"/>
    <cellStyle name="Обычный 7 4 2 3 3 4" xfId="34268"/>
    <cellStyle name="Обычный 7 4 2 3 4" xfId="9352"/>
    <cellStyle name="Обычный 7 4 2 3 4 2" xfId="19302"/>
    <cellStyle name="Обычный 7 4 2 3 4 2 2" xfId="49157"/>
    <cellStyle name="Обычный 7 4 2 3 4 3" xfId="29252"/>
    <cellStyle name="Обычный 7 4 2 3 4 3 2" xfId="59107"/>
    <cellStyle name="Обычный 7 4 2 3 4 4" xfId="39207"/>
    <cellStyle name="Обычный 7 4 2 3 5" xfId="12666"/>
    <cellStyle name="Обычный 7 4 2 3 5 2" xfId="42521"/>
    <cellStyle name="Обычный 7 4 2 3 6" xfId="22616"/>
    <cellStyle name="Обычный 7 4 2 3 6 2" xfId="52471"/>
    <cellStyle name="Обычный 7 4 2 3 7" xfId="32571"/>
    <cellStyle name="Обычный 7 4 2 4" xfId="2712"/>
    <cellStyle name="Обычный 7 4 2 4 2" xfId="6359"/>
    <cellStyle name="Обычный 7 4 2 4 2 2" xfId="16311"/>
    <cellStyle name="Обычный 7 4 2 4 2 2 2" xfId="46166"/>
    <cellStyle name="Обычный 7 4 2 4 2 3" xfId="26261"/>
    <cellStyle name="Обычный 7 4 2 4 2 3 2" xfId="56116"/>
    <cellStyle name="Обычный 7 4 2 4 2 4" xfId="36216"/>
    <cellStyle name="Обычный 7 4 2 4 3" xfId="9354"/>
    <cellStyle name="Обычный 7 4 2 4 3 2" xfId="19304"/>
    <cellStyle name="Обычный 7 4 2 4 3 2 2" xfId="49159"/>
    <cellStyle name="Обычный 7 4 2 4 3 3" xfId="29254"/>
    <cellStyle name="Обычный 7 4 2 4 3 3 2" xfId="59109"/>
    <cellStyle name="Обычный 7 4 2 4 3 4" xfId="39209"/>
    <cellStyle name="Обычный 7 4 2 4 4" xfId="12668"/>
    <cellStyle name="Обычный 7 4 2 4 4 2" xfId="42523"/>
    <cellStyle name="Обычный 7 4 2 4 5" xfId="22618"/>
    <cellStyle name="Обычный 7 4 2 4 5 2" xfId="52473"/>
    <cellStyle name="Обычный 7 4 2 4 6" xfId="32573"/>
    <cellStyle name="Обычный 7 4 2 5" xfId="3588"/>
    <cellStyle name="Обычный 7 4 2 5 2" xfId="13540"/>
    <cellStyle name="Обычный 7 4 2 5 2 2" xfId="43395"/>
    <cellStyle name="Обычный 7 4 2 5 3" xfId="23490"/>
    <cellStyle name="Обычный 7 4 2 5 3 2" xfId="53345"/>
    <cellStyle name="Обычный 7 4 2 5 4" xfId="33445"/>
    <cellStyle name="Обычный 7 4 2 6" xfId="9347"/>
    <cellStyle name="Обычный 7 4 2 6 2" xfId="19297"/>
    <cellStyle name="Обычный 7 4 2 6 2 2" xfId="49152"/>
    <cellStyle name="Обычный 7 4 2 6 3" xfId="29247"/>
    <cellStyle name="Обычный 7 4 2 6 3 2" xfId="59102"/>
    <cellStyle name="Обычный 7 4 2 6 4" xfId="39202"/>
    <cellStyle name="Обычный 7 4 2 7" xfId="12661"/>
    <cellStyle name="Обычный 7 4 2 7 2" xfId="42516"/>
    <cellStyle name="Обычный 7 4 2 8" xfId="22611"/>
    <cellStyle name="Обычный 7 4 2 8 2" xfId="52466"/>
    <cellStyle name="Обычный 7 4 2 9" xfId="32566"/>
    <cellStyle name="Обычный 7 4 3" xfId="2713"/>
    <cellStyle name="Обычный 7 4 3 2" xfId="2714"/>
    <cellStyle name="Обычный 7 4 3 2 2" xfId="2715"/>
    <cellStyle name="Обычный 7 4 3 2 2 2" xfId="2716"/>
    <cellStyle name="Обычный 7 4 3 2 2 2 2" xfId="6360"/>
    <cellStyle name="Обычный 7 4 3 2 2 2 2 2" xfId="16312"/>
    <cellStyle name="Обычный 7 4 3 2 2 2 2 2 2" xfId="46167"/>
    <cellStyle name="Обычный 7 4 3 2 2 2 2 3" xfId="26262"/>
    <cellStyle name="Обычный 7 4 3 2 2 2 2 3 2" xfId="56117"/>
    <cellStyle name="Обычный 7 4 3 2 2 2 2 4" xfId="36217"/>
    <cellStyle name="Обычный 7 4 3 2 2 2 3" xfId="9358"/>
    <cellStyle name="Обычный 7 4 3 2 2 2 3 2" xfId="19308"/>
    <cellStyle name="Обычный 7 4 3 2 2 2 3 2 2" xfId="49163"/>
    <cellStyle name="Обычный 7 4 3 2 2 2 3 3" xfId="29258"/>
    <cellStyle name="Обычный 7 4 3 2 2 2 3 3 2" xfId="59113"/>
    <cellStyle name="Обычный 7 4 3 2 2 2 3 4" xfId="39213"/>
    <cellStyle name="Обычный 7 4 3 2 2 2 4" xfId="12672"/>
    <cellStyle name="Обычный 7 4 3 2 2 2 4 2" xfId="42527"/>
    <cellStyle name="Обычный 7 4 3 2 2 2 5" xfId="22622"/>
    <cellStyle name="Обычный 7 4 3 2 2 2 5 2" xfId="52477"/>
    <cellStyle name="Обычный 7 4 3 2 2 2 6" xfId="32577"/>
    <cellStyle name="Обычный 7 4 3 2 2 3" xfId="4815"/>
    <cellStyle name="Обычный 7 4 3 2 2 3 2" xfId="14767"/>
    <cellStyle name="Обычный 7 4 3 2 2 3 2 2" xfId="44622"/>
    <cellStyle name="Обычный 7 4 3 2 2 3 3" xfId="24717"/>
    <cellStyle name="Обычный 7 4 3 2 2 3 3 2" xfId="54572"/>
    <cellStyle name="Обычный 7 4 3 2 2 3 4" xfId="34672"/>
    <cellStyle name="Обычный 7 4 3 2 2 4" xfId="9357"/>
    <cellStyle name="Обычный 7 4 3 2 2 4 2" xfId="19307"/>
    <cellStyle name="Обычный 7 4 3 2 2 4 2 2" xfId="49162"/>
    <cellStyle name="Обычный 7 4 3 2 2 4 3" xfId="29257"/>
    <cellStyle name="Обычный 7 4 3 2 2 4 3 2" xfId="59112"/>
    <cellStyle name="Обычный 7 4 3 2 2 4 4" xfId="39212"/>
    <cellStyle name="Обычный 7 4 3 2 2 5" xfId="12671"/>
    <cellStyle name="Обычный 7 4 3 2 2 5 2" xfId="42526"/>
    <cellStyle name="Обычный 7 4 3 2 2 6" xfId="22621"/>
    <cellStyle name="Обычный 7 4 3 2 2 6 2" xfId="52476"/>
    <cellStyle name="Обычный 7 4 3 2 2 7" xfId="32576"/>
    <cellStyle name="Обычный 7 4 3 2 3" xfId="2717"/>
    <cellStyle name="Обычный 7 4 3 2 3 2" xfId="6361"/>
    <cellStyle name="Обычный 7 4 3 2 3 2 2" xfId="16313"/>
    <cellStyle name="Обычный 7 4 3 2 3 2 2 2" xfId="46168"/>
    <cellStyle name="Обычный 7 4 3 2 3 2 3" xfId="26263"/>
    <cellStyle name="Обычный 7 4 3 2 3 2 3 2" xfId="56118"/>
    <cellStyle name="Обычный 7 4 3 2 3 2 4" xfId="36218"/>
    <cellStyle name="Обычный 7 4 3 2 3 3" xfId="9359"/>
    <cellStyle name="Обычный 7 4 3 2 3 3 2" xfId="19309"/>
    <cellStyle name="Обычный 7 4 3 2 3 3 2 2" xfId="49164"/>
    <cellStyle name="Обычный 7 4 3 2 3 3 3" xfId="29259"/>
    <cellStyle name="Обычный 7 4 3 2 3 3 3 2" xfId="59114"/>
    <cellStyle name="Обычный 7 4 3 2 3 3 4" xfId="39214"/>
    <cellStyle name="Обычный 7 4 3 2 3 4" xfId="12673"/>
    <cellStyle name="Обычный 7 4 3 2 3 4 2" xfId="42528"/>
    <cellStyle name="Обычный 7 4 3 2 3 5" xfId="22623"/>
    <cellStyle name="Обычный 7 4 3 2 3 5 2" xfId="52478"/>
    <cellStyle name="Обычный 7 4 3 2 3 6" xfId="32578"/>
    <cellStyle name="Обычный 7 4 3 2 4" xfId="3992"/>
    <cellStyle name="Обычный 7 4 3 2 4 2" xfId="13944"/>
    <cellStyle name="Обычный 7 4 3 2 4 2 2" xfId="43799"/>
    <cellStyle name="Обычный 7 4 3 2 4 3" xfId="23894"/>
    <cellStyle name="Обычный 7 4 3 2 4 3 2" xfId="53749"/>
    <cellStyle name="Обычный 7 4 3 2 4 4" xfId="33849"/>
    <cellStyle name="Обычный 7 4 3 2 5" xfId="9356"/>
    <cellStyle name="Обычный 7 4 3 2 5 2" xfId="19306"/>
    <cellStyle name="Обычный 7 4 3 2 5 2 2" xfId="49161"/>
    <cellStyle name="Обычный 7 4 3 2 5 3" xfId="29256"/>
    <cellStyle name="Обычный 7 4 3 2 5 3 2" xfId="59111"/>
    <cellStyle name="Обычный 7 4 3 2 5 4" xfId="39211"/>
    <cellStyle name="Обычный 7 4 3 2 6" xfId="12670"/>
    <cellStyle name="Обычный 7 4 3 2 6 2" xfId="42525"/>
    <cellStyle name="Обычный 7 4 3 2 7" xfId="22620"/>
    <cellStyle name="Обычный 7 4 3 2 7 2" xfId="52475"/>
    <cellStyle name="Обычный 7 4 3 2 8" xfId="32575"/>
    <cellStyle name="Обычный 7 4 3 3" xfId="2718"/>
    <cellStyle name="Обычный 7 4 3 3 2" xfId="2719"/>
    <cellStyle name="Обычный 7 4 3 3 2 2" xfId="6362"/>
    <cellStyle name="Обычный 7 4 3 3 2 2 2" xfId="16314"/>
    <cellStyle name="Обычный 7 4 3 3 2 2 2 2" xfId="46169"/>
    <cellStyle name="Обычный 7 4 3 3 2 2 3" xfId="26264"/>
    <cellStyle name="Обычный 7 4 3 3 2 2 3 2" xfId="56119"/>
    <cellStyle name="Обычный 7 4 3 3 2 2 4" xfId="36219"/>
    <cellStyle name="Обычный 7 4 3 3 2 3" xfId="9361"/>
    <cellStyle name="Обычный 7 4 3 3 2 3 2" xfId="19311"/>
    <cellStyle name="Обычный 7 4 3 3 2 3 2 2" xfId="49166"/>
    <cellStyle name="Обычный 7 4 3 3 2 3 3" xfId="29261"/>
    <cellStyle name="Обычный 7 4 3 3 2 3 3 2" xfId="59116"/>
    <cellStyle name="Обычный 7 4 3 3 2 3 4" xfId="39216"/>
    <cellStyle name="Обычный 7 4 3 3 2 4" xfId="12675"/>
    <cellStyle name="Обычный 7 4 3 3 2 4 2" xfId="42530"/>
    <cellStyle name="Обычный 7 4 3 3 2 5" xfId="22625"/>
    <cellStyle name="Обычный 7 4 3 3 2 5 2" xfId="52480"/>
    <cellStyle name="Обычный 7 4 3 3 2 6" xfId="32580"/>
    <cellStyle name="Обычный 7 4 3 3 3" xfId="4497"/>
    <cellStyle name="Обычный 7 4 3 3 3 2" xfId="14449"/>
    <cellStyle name="Обычный 7 4 3 3 3 2 2" xfId="44304"/>
    <cellStyle name="Обычный 7 4 3 3 3 3" xfId="24399"/>
    <cellStyle name="Обычный 7 4 3 3 3 3 2" xfId="54254"/>
    <cellStyle name="Обычный 7 4 3 3 3 4" xfId="34354"/>
    <cellStyle name="Обычный 7 4 3 3 4" xfId="9360"/>
    <cellStyle name="Обычный 7 4 3 3 4 2" xfId="19310"/>
    <cellStyle name="Обычный 7 4 3 3 4 2 2" xfId="49165"/>
    <cellStyle name="Обычный 7 4 3 3 4 3" xfId="29260"/>
    <cellStyle name="Обычный 7 4 3 3 4 3 2" xfId="59115"/>
    <cellStyle name="Обычный 7 4 3 3 4 4" xfId="39215"/>
    <cellStyle name="Обычный 7 4 3 3 5" xfId="12674"/>
    <cellStyle name="Обычный 7 4 3 3 5 2" xfId="42529"/>
    <cellStyle name="Обычный 7 4 3 3 6" xfId="22624"/>
    <cellStyle name="Обычный 7 4 3 3 6 2" xfId="52479"/>
    <cellStyle name="Обычный 7 4 3 3 7" xfId="32579"/>
    <cellStyle name="Обычный 7 4 3 4" xfId="2720"/>
    <cellStyle name="Обычный 7 4 3 4 2" xfId="6363"/>
    <cellStyle name="Обычный 7 4 3 4 2 2" xfId="16315"/>
    <cellStyle name="Обычный 7 4 3 4 2 2 2" xfId="46170"/>
    <cellStyle name="Обычный 7 4 3 4 2 3" xfId="26265"/>
    <cellStyle name="Обычный 7 4 3 4 2 3 2" xfId="56120"/>
    <cellStyle name="Обычный 7 4 3 4 2 4" xfId="36220"/>
    <cellStyle name="Обычный 7 4 3 4 3" xfId="9362"/>
    <cellStyle name="Обычный 7 4 3 4 3 2" xfId="19312"/>
    <cellStyle name="Обычный 7 4 3 4 3 2 2" xfId="49167"/>
    <cellStyle name="Обычный 7 4 3 4 3 3" xfId="29262"/>
    <cellStyle name="Обычный 7 4 3 4 3 3 2" xfId="59117"/>
    <cellStyle name="Обычный 7 4 3 4 3 4" xfId="39217"/>
    <cellStyle name="Обычный 7 4 3 4 4" xfId="12676"/>
    <cellStyle name="Обычный 7 4 3 4 4 2" xfId="42531"/>
    <cellStyle name="Обычный 7 4 3 4 5" xfId="22626"/>
    <cellStyle name="Обычный 7 4 3 4 5 2" xfId="52481"/>
    <cellStyle name="Обычный 7 4 3 4 6" xfId="32581"/>
    <cellStyle name="Обычный 7 4 3 5" xfId="3674"/>
    <cellStyle name="Обычный 7 4 3 5 2" xfId="13626"/>
    <cellStyle name="Обычный 7 4 3 5 2 2" xfId="43481"/>
    <cellStyle name="Обычный 7 4 3 5 3" xfId="23576"/>
    <cellStyle name="Обычный 7 4 3 5 3 2" xfId="53431"/>
    <cellStyle name="Обычный 7 4 3 5 4" xfId="33531"/>
    <cellStyle name="Обычный 7 4 3 6" xfId="9355"/>
    <cellStyle name="Обычный 7 4 3 6 2" xfId="19305"/>
    <cellStyle name="Обычный 7 4 3 6 2 2" xfId="49160"/>
    <cellStyle name="Обычный 7 4 3 6 3" xfId="29255"/>
    <cellStyle name="Обычный 7 4 3 6 3 2" xfId="59110"/>
    <cellStyle name="Обычный 7 4 3 6 4" xfId="39210"/>
    <cellStyle name="Обычный 7 4 3 7" xfId="12669"/>
    <cellStyle name="Обычный 7 4 3 7 2" xfId="42524"/>
    <cellStyle name="Обычный 7 4 3 8" xfId="22619"/>
    <cellStyle name="Обычный 7 4 3 8 2" xfId="52474"/>
    <cellStyle name="Обычный 7 4 3 9" xfId="32574"/>
    <cellStyle name="Обычный 7 4 4" xfId="2721"/>
    <cellStyle name="Обычный 7 4 4 2" xfId="2722"/>
    <cellStyle name="Обычный 7 4 4 2 2" xfId="2723"/>
    <cellStyle name="Обычный 7 4 4 2 2 2" xfId="6364"/>
    <cellStyle name="Обычный 7 4 4 2 2 2 2" xfId="16316"/>
    <cellStyle name="Обычный 7 4 4 2 2 2 2 2" xfId="46171"/>
    <cellStyle name="Обычный 7 4 4 2 2 2 3" xfId="26266"/>
    <cellStyle name="Обычный 7 4 4 2 2 2 3 2" xfId="56121"/>
    <cellStyle name="Обычный 7 4 4 2 2 2 4" xfId="36221"/>
    <cellStyle name="Обычный 7 4 4 2 2 3" xfId="9365"/>
    <cellStyle name="Обычный 7 4 4 2 2 3 2" xfId="19315"/>
    <cellStyle name="Обычный 7 4 4 2 2 3 2 2" xfId="49170"/>
    <cellStyle name="Обычный 7 4 4 2 2 3 3" xfId="29265"/>
    <cellStyle name="Обычный 7 4 4 2 2 3 3 2" xfId="59120"/>
    <cellStyle name="Обычный 7 4 4 2 2 3 4" xfId="39220"/>
    <cellStyle name="Обычный 7 4 4 2 2 4" xfId="12679"/>
    <cellStyle name="Обычный 7 4 4 2 2 4 2" xfId="42534"/>
    <cellStyle name="Обычный 7 4 4 2 2 5" xfId="22629"/>
    <cellStyle name="Обычный 7 4 4 2 2 5 2" xfId="52484"/>
    <cellStyle name="Обычный 7 4 4 2 2 6" xfId="32584"/>
    <cellStyle name="Обычный 7 4 4 2 3" xfId="4813"/>
    <cellStyle name="Обычный 7 4 4 2 3 2" xfId="14765"/>
    <cellStyle name="Обычный 7 4 4 2 3 2 2" xfId="44620"/>
    <cellStyle name="Обычный 7 4 4 2 3 3" xfId="24715"/>
    <cellStyle name="Обычный 7 4 4 2 3 3 2" xfId="54570"/>
    <cellStyle name="Обычный 7 4 4 2 3 4" xfId="34670"/>
    <cellStyle name="Обычный 7 4 4 2 4" xfId="9364"/>
    <cellStyle name="Обычный 7 4 4 2 4 2" xfId="19314"/>
    <cellStyle name="Обычный 7 4 4 2 4 2 2" xfId="49169"/>
    <cellStyle name="Обычный 7 4 4 2 4 3" xfId="29264"/>
    <cellStyle name="Обычный 7 4 4 2 4 3 2" xfId="59119"/>
    <cellStyle name="Обычный 7 4 4 2 4 4" xfId="39219"/>
    <cellStyle name="Обычный 7 4 4 2 5" xfId="12678"/>
    <cellStyle name="Обычный 7 4 4 2 5 2" xfId="42533"/>
    <cellStyle name="Обычный 7 4 4 2 6" xfId="22628"/>
    <cellStyle name="Обычный 7 4 4 2 6 2" xfId="52483"/>
    <cellStyle name="Обычный 7 4 4 2 7" xfId="32583"/>
    <cellStyle name="Обычный 7 4 4 3" xfId="2724"/>
    <cellStyle name="Обычный 7 4 4 3 2" xfId="6365"/>
    <cellStyle name="Обычный 7 4 4 3 2 2" xfId="16317"/>
    <cellStyle name="Обычный 7 4 4 3 2 2 2" xfId="46172"/>
    <cellStyle name="Обычный 7 4 4 3 2 3" xfId="26267"/>
    <cellStyle name="Обычный 7 4 4 3 2 3 2" xfId="56122"/>
    <cellStyle name="Обычный 7 4 4 3 2 4" xfId="36222"/>
    <cellStyle name="Обычный 7 4 4 3 3" xfId="9366"/>
    <cellStyle name="Обычный 7 4 4 3 3 2" xfId="19316"/>
    <cellStyle name="Обычный 7 4 4 3 3 2 2" xfId="49171"/>
    <cellStyle name="Обычный 7 4 4 3 3 3" xfId="29266"/>
    <cellStyle name="Обычный 7 4 4 3 3 3 2" xfId="59121"/>
    <cellStyle name="Обычный 7 4 4 3 3 4" xfId="39221"/>
    <cellStyle name="Обычный 7 4 4 3 4" xfId="12680"/>
    <cellStyle name="Обычный 7 4 4 3 4 2" xfId="42535"/>
    <cellStyle name="Обычный 7 4 4 3 5" xfId="22630"/>
    <cellStyle name="Обычный 7 4 4 3 5 2" xfId="52485"/>
    <cellStyle name="Обычный 7 4 4 3 6" xfId="32585"/>
    <cellStyle name="Обычный 7 4 4 4" xfId="3990"/>
    <cellStyle name="Обычный 7 4 4 4 2" xfId="13942"/>
    <cellStyle name="Обычный 7 4 4 4 2 2" xfId="43797"/>
    <cellStyle name="Обычный 7 4 4 4 3" xfId="23892"/>
    <cellStyle name="Обычный 7 4 4 4 3 2" xfId="53747"/>
    <cellStyle name="Обычный 7 4 4 4 4" xfId="33847"/>
    <cellStyle name="Обычный 7 4 4 5" xfId="9363"/>
    <cellStyle name="Обычный 7 4 4 5 2" xfId="19313"/>
    <cellStyle name="Обычный 7 4 4 5 2 2" xfId="49168"/>
    <cellStyle name="Обычный 7 4 4 5 3" xfId="29263"/>
    <cellStyle name="Обычный 7 4 4 5 3 2" xfId="59118"/>
    <cellStyle name="Обычный 7 4 4 5 4" xfId="39218"/>
    <cellStyle name="Обычный 7 4 4 6" xfId="12677"/>
    <cellStyle name="Обычный 7 4 4 6 2" xfId="42532"/>
    <cellStyle name="Обычный 7 4 4 7" xfId="22627"/>
    <cellStyle name="Обычный 7 4 4 7 2" xfId="52482"/>
    <cellStyle name="Обычный 7 4 4 8" xfId="32582"/>
    <cellStyle name="Обычный 7 4 5" xfId="2725"/>
    <cellStyle name="Обычный 7 4 5 2" xfId="2726"/>
    <cellStyle name="Обычный 7 4 5 2 2" xfId="2727"/>
    <cellStyle name="Обычный 7 4 5 2 2 2" xfId="6366"/>
    <cellStyle name="Обычный 7 4 5 2 2 2 2" xfId="16318"/>
    <cellStyle name="Обычный 7 4 5 2 2 2 2 2" xfId="46173"/>
    <cellStyle name="Обычный 7 4 5 2 2 2 3" xfId="26268"/>
    <cellStyle name="Обычный 7 4 5 2 2 2 3 2" xfId="56123"/>
    <cellStyle name="Обычный 7 4 5 2 2 2 4" xfId="36223"/>
    <cellStyle name="Обычный 7 4 5 2 2 3" xfId="9369"/>
    <cellStyle name="Обычный 7 4 5 2 2 3 2" xfId="19319"/>
    <cellStyle name="Обычный 7 4 5 2 2 3 2 2" xfId="49174"/>
    <cellStyle name="Обычный 7 4 5 2 2 3 3" xfId="29269"/>
    <cellStyle name="Обычный 7 4 5 2 2 3 3 2" xfId="59124"/>
    <cellStyle name="Обычный 7 4 5 2 2 3 4" xfId="39224"/>
    <cellStyle name="Обычный 7 4 5 2 2 4" xfId="12683"/>
    <cellStyle name="Обычный 7 4 5 2 2 4 2" xfId="42538"/>
    <cellStyle name="Обычный 7 4 5 2 2 5" xfId="22633"/>
    <cellStyle name="Обычный 7 4 5 2 2 5 2" xfId="52488"/>
    <cellStyle name="Обычный 7 4 5 2 2 6" xfId="32588"/>
    <cellStyle name="Обычный 7 4 5 2 3" xfId="4952"/>
    <cellStyle name="Обычный 7 4 5 2 3 2" xfId="14904"/>
    <cellStyle name="Обычный 7 4 5 2 3 2 2" xfId="44759"/>
    <cellStyle name="Обычный 7 4 5 2 3 3" xfId="24854"/>
    <cellStyle name="Обычный 7 4 5 2 3 3 2" xfId="54709"/>
    <cellStyle name="Обычный 7 4 5 2 3 4" xfId="34809"/>
    <cellStyle name="Обычный 7 4 5 2 4" xfId="9368"/>
    <cellStyle name="Обычный 7 4 5 2 4 2" xfId="19318"/>
    <cellStyle name="Обычный 7 4 5 2 4 2 2" xfId="49173"/>
    <cellStyle name="Обычный 7 4 5 2 4 3" xfId="29268"/>
    <cellStyle name="Обычный 7 4 5 2 4 3 2" xfId="59123"/>
    <cellStyle name="Обычный 7 4 5 2 4 4" xfId="39223"/>
    <cellStyle name="Обычный 7 4 5 2 5" xfId="12682"/>
    <cellStyle name="Обычный 7 4 5 2 5 2" xfId="42537"/>
    <cellStyle name="Обычный 7 4 5 2 6" xfId="22632"/>
    <cellStyle name="Обычный 7 4 5 2 6 2" xfId="52487"/>
    <cellStyle name="Обычный 7 4 5 2 7" xfId="32587"/>
    <cellStyle name="Обычный 7 4 5 3" xfId="2728"/>
    <cellStyle name="Обычный 7 4 5 3 2" xfId="6367"/>
    <cellStyle name="Обычный 7 4 5 3 2 2" xfId="16319"/>
    <cellStyle name="Обычный 7 4 5 3 2 2 2" xfId="46174"/>
    <cellStyle name="Обычный 7 4 5 3 2 3" xfId="26269"/>
    <cellStyle name="Обычный 7 4 5 3 2 3 2" xfId="56124"/>
    <cellStyle name="Обычный 7 4 5 3 2 4" xfId="36224"/>
    <cellStyle name="Обычный 7 4 5 3 3" xfId="9370"/>
    <cellStyle name="Обычный 7 4 5 3 3 2" xfId="19320"/>
    <cellStyle name="Обычный 7 4 5 3 3 2 2" xfId="49175"/>
    <cellStyle name="Обычный 7 4 5 3 3 3" xfId="29270"/>
    <cellStyle name="Обычный 7 4 5 3 3 3 2" xfId="59125"/>
    <cellStyle name="Обычный 7 4 5 3 3 4" xfId="39225"/>
    <cellStyle name="Обычный 7 4 5 3 4" xfId="12684"/>
    <cellStyle name="Обычный 7 4 5 3 4 2" xfId="42539"/>
    <cellStyle name="Обычный 7 4 5 3 5" xfId="22634"/>
    <cellStyle name="Обычный 7 4 5 3 5 2" xfId="52489"/>
    <cellStyle name="Обычный 7 4 5 3 6" xfId="32589"/>
    <cellStyle name="Обычный 7 4 5 4" xfId="4129"/>
    <cellStyle name="Обычный 7 4 5 4 2" xfId="14081"/>
    <cellStyle name="Обычный 7 4 5 4 2 2" xfId="43936"/>
    <cellStyle name="Обычный 7 4 5 4 3" xfId="24031"/>
    <cellStyle name="Обычный 7 4 5 4 3 2" xfId="53886"/>
    <cellStyle name="Обычный 7 4 5 4 4" xfId="33986"/>
    <cellStyle name="Обычный 7 4 5 5" xfId="9367"/>
    <cellStyle name="Обычный 7 4 5 5 2" xfId="19317"/>
    <cellStyle name="Обычный 7 4 5 5 2 2" xfId="49172"/>
    <cellStyle name="Обычный 7 4 5 5 3" xfId="29267"/>
    <cellStyle name="Обычный 7 4 5 5 3 2" xfId="59122"/>
    <cellStyle name="Обычный 7 4 5 5 4" xfId="39222"/>
    <cellStyle name="Обычный 7 4 5 6" xfId="12681"/>
    <cellStyle name="Обычный 7 4 5 6 2" xfId="42536"/>
    <cellStyle name="Обычный 7 4 5 7" xfId="22631"/>
    <cellStyle name="Обычный 7 4 5 7 2" xfId="52486"/>
    <cellStyle name="Обычный 7 4 5 8" xfId="32586"/>
    <cellStyle name="Обычный 7 4 6" xfId="2729"/>
    <cellStyle name="Обычный 7 4 6 2" xfId="2730"/>
    <cellStyle name="Обычный 7 4 6 2 2" xfId="2731"/>
    <cellStyle name="Обычный 7 4 6 2 2 2" xfId="6368"/>
    <cellStyle name="Обычный 7 4 6 2 2 2 2" xfId="16320"/>
    <cellStyle name="Обычный 7 4 6 2 2 2 2 2" xfId="46175"/>
    <cellStyle name="Обычный 7 4 6 2 2 2 3" xfId="26270"/>
    <cellStyle name="Обычный 7 4 6 2 2 2 3 2" xfId="56125"/>
    <cellStyle name="Обычный 7 4 6 2 2 2 4" xfId="36225"/>
    <cellStyle name="Обычный 7 4 6 2 2 3" xfId="9373"/>
    <cellStyle name="Обычный 7 4 6 2 2 3 2" xfId="19323"/>
    <cellStyle name="Обычный 7 4 6 2 2 3 2 2" xfId="49178"/>
    <cellStyle name="Обычный 7 4 6 2 2 3 3" xfId="29273"/>
    <cellStyle name="Обычный 7 4 6 2 2 3 3 2" xfId="59128"/>
    <cellStyle name="Обычный 7 4 6 2 2 3 4" xfId="39228"/>
    <cellStyle name="Обычный 7 4 6 2 2 4" xfId="12687"/>
    <cellStyle name="Обычный 7 4 6 2 2 4 2" xfId="42542"/>
    <cellStyle name="Обычный 7 4 6 2 2 5" xfId="22637"/>
    <cellStyle name="Обычный 7 4 6 2 2 5 2" xfId="52492"/>
    <cellStyle name="Обычный 7 4 6 2 2 6" xfId="32592"/>
    <cellStyle name="Обычный 7 4 6 2 3" xfId="5039"/>
    <cellStyle name="Обычный 7 4 6 2 3 2" xfId="14991"/>
    <cellStyle name="Обычный 7 4 6 2 3 2 2" xfId="44846"/>
    <cellStyle name="Обычный 7 4 6 2 3 3" xfId="24941"/>
    <cellStyle name="Обычный 7 4 6 2 3 3 2" xfId="54796"/>
    <cellStyle name="Обычный 7 4 6 2 3 4" xfId="34896"/>
    <cellStyle name="Обычный 7 4 6 2 4" xfId="9372"/>
    <cellStyle name="Обычный 7 4 6 2 4 2" xfId="19322"/>
    <cellStyle name="Обычный 7 4 6 2 4 2 2" xfId="49177"/>
    <cellStyle name="Обычный 7 4 6 2 4 3" xfId="29272"/>
    <cellStyle name="Обычный 7 4 6 2 4 3 2" xfId="59127"/>
    <cellStyle name="Обычный 7 4 6 2 4 4" xfId="39227"/>
    <cellStyle name="Обычный 7 4 6 2 5" xfId="12686"/>
    <cellStyle name="Обычный 7 4 6 2 5 2" xfId="42541"/>
    <cellStyle name="Обычный 7 4 6 2 6" xfId="22636"/>
    <cellStyle name="Обычный 7 4 6 2 6 2" xfId="52491"/>
    <cellStyle name="Обычный 7 4 6 2 7" xfId="32591"/>
    <cellStyle name="Обычный 7 4 6 3" xfId="2732"/>
    <cellStyle name="Обычный 7 4 6 3 2" xfId="6369"/>
    <cellStyle name="Обычный 7 4 6 3 2 2" xfId="16321"/>
    <cellStyle name="Обычный 7 4 6 3 2 2 2" xfId="46176"/>
    <cellStyle name="Обычный 7 4 6 3 2 3" xfId="26271"/>
    <cellStyle name="Обычный 7 4 6 3 2 3 2" xfId="56126"/>
    <cellStyle name="Обычный 7 4 6 3 2 4" xfId="36226"/>
    <cellStyle name="Обычный 7 4 6 3 3" xfId="9374"/>
    <cellStyle name="Обычный 7 4 6 3 3 2" xfId="19324"/>
    <cellStyle name="Обычный 7 4 6 3 3 2 2" xfId="49179"/>
    <cellStyle name="Обычный 7 4 6 3 3 3" xfId="29274"/>
    <cellStyle name="Обычный 7 4 6 3 3 3 2" xfId="59129"/>
    <cellStyle name="Обычный 7 4 6 3 3 4" xfId="39229"/>
    <cellStyle name="Обычный 7 4 6 3 4" xfId="12688"/>
    <cellStyle name="Обычный 7 4 6 3 4 2" xfId="42543"/>
    <cellStyle name="Обычный 7 4 6 3 5" xfId="22638"/>
    <cellStyle name="Обычный 7 4 6 3 5 2" xfId="52493"/>
    <cellStyle name="Обычный 7 4 6 3 6" xfId="32593"/>
    <cellStyle name="Обычный 7 4 6 4" xfId="4216"/>
    <cellStyle name="Обычный 7 4 6 4 2" xfId="14168"/>
    <cellStyle name="Обычный 7 4 6 4 2 2" xfId="44023"/>
    <cellStyle name="Обычный 7 4 6 4 3" xfId="24118"/>
    <cellStyle name="Обычный 7 4 6 4 3 2" xfId="53973"/>
    <cellStyle name="Обычный 7 4 6 4 4" xfId="34073"/>
    <cellStyle name="Обычный 7 4 6 5" xfId="9371"/>
    <cellStyle name="Обычный 7 4 6 5 2" xfId="19321"/>
    <cellStyle name="Обычный 7 4 6 5 2 2" xfId="49176"/>
    <cellStyle name="Обычный 7 4 6 5 3" xfId="29271"/>
    <cellStyle name="Обычный 7 4 6 5 3 2" xfId="59126"/>
    <cellStyle name="Обычный 7 4 6 5 4" xfId="39226"/>
    <cellStyle name="Обычный 7 4 6 6" xfId="12685"/>
    <cellStyle name="Обычный 7 4 6 6 2" xfId="42540"/>
    <cellStyle name="Обычный 7 4 6 7" xfId="22635"/>
    <cellStyle name="Обычный 7 4 6 7 2" xfId="52490"/>
    <cellStyle name="Обычный 7 4 6 8" xfId="32590"/>
    <cellStyle name="Обычный 7 4 7" xfId="2733"/>
    <cellStyle name="Обычный 7 4 7 2" xfId="2734"/>
    <cellStyle name="Обычный 7 4 7 2 2" xfId="6370"/>
    <cellStyle name="Обычный 7 4 7 2 2 2" xfId="16322"/>
    <cellStyle name="Обычный 7 4 7 2 2 2 2" xfId="46177"/>
    <cellStyle name="Обычный 7 4 7 2 2 3" xfId="26272"/>
    <cellStyle name="Обычный 7 4 7 2 2 3 2" xfId="56127"/>
    <cellStyle name="Обычный 7 4 7 2 2 4" xfId="36227"/>
    <cellStyle name="Обычный 7 4 7 2 3" xfId="9376"/>
    <cellStyle name="Обычный 7 4 7 2 3 2" xfId="19326"/>
    <cellStyle name="Обычный 7 4 7 2 3 2 2" xfId="49181"/>
    <cellStyle name="Обычный 7 4 7 2 3 3" xfId="29276"/>
    <cellStyle name="Обычный 7 4 7 2 3 3 2" xfId="59131"/>
    <cellStyle name="Обычный 7 4 7 2 3 4" xfId="39231"/>
    <cellStyle name="Обычный 7 4 7 2 4" xfId="12690"/>
    <cellStyle name="Обычный 7 4 7 2 4 2" xfId="42545"/>
    <cellStyle name="Обычный 7 4 7 2 5" xfId="22640"/>
    <cellStyle name="Обычный 7 4 7 2 5 2" xfId="52495"/>
    <cellStyle name="Обычный 7 4 7 2 6" xfId="32595"/>
    <cellStyle name="Обычный 7 4 7 3" xfId="4281"/>
    <cellStyle name="Обычный 7 4 7 3 2" xfId="14233"/>
    <cellStyle name="Обычный 7 4 7 3 2 2" xfId="44088"/>
    <cellStyle name="Обычный 7 4 7 3 3" xfId="24183"/>
    <cellStyle name="Обычный 7 4 7 3 3 2" xfId="54038"/>
    <cellStyle name="Обычный 7 4 7 3 4" xfId="34138"/>
    <cellStyle name="Обычный 7 4 7 4" xfId="9375"/>
    <cellStyle name="Обычный 7 4 7 4 2" xfId="19325"/>
    <cellStyle name="Обычный 7 4 7 4 2 2" xfId="49180"/>
    <cellStyle name="Обычный 7 4 7 4 3" xfId="29275"/>
    <cellStyle name="Обычный 7 4 7 4 3 2" xfId="59130"/>
    <cellStyle name="Обычный 7 4 7 4 4" xfId="39230"/>
    <cellStyle name="Обычный 7 4 7 5" xfId="12689"/>
    <cellStyle name="Обычный 7 4 7 5 2" xfId="42544"/>
    <cellStyle name="Обычный 7 4 7 6" xfId="22639"/>
    <cellStyle name="Обычный 7 4 7 6 2" xfId="52494"/>
    <cellStyle name="Обычный 7 4 7 7" xfId="32594"/>
    <cellStyle name="Обычный 7 4 8" xfId="2735"/>
    <cellStyle name="Обычный 7 4 8 2" xfId="6371"/>
    <cellStyle name="Обычный 7 4 8 2 2" xfId="16323"/>
    <cellStyle name="Обычный 7 4 8 2 2 2" xfId="46178"/>
    <cellStyle name="Обычный 7 4 8 2 3" xfId="26273"/>
    <cellStyle name="Обычный 7 4 8 2 3 2" xfId="56128"/>
    <cellStyle name="Обычный 7 4 8 2 4" xfId="36228"/>
    <cellStyle name="Обычный 7 4 8 3" xfId="9377"/>
    <cellStyle name="Обычный 7 4 8 3 2" xfId="19327"/>
    <cellStyle name="Обычный 7 4 8 3 2 2" xfId="49182"/>
    <cellStyle name="Обычный 7 4 8 3 3" xfId="29277"/>
    <cellStyle name="Обычный 7 4 8 3 3 2" xfId="59132"/>
    <cellStyle name="Обычный 7 4 8 3 4" xfId="39232"/>
    <cellStyle name="Обычный 7 4 8 4" xfId="12691"/>
    <cellStyle name="Обычный 7 4 8 4 2" xfId="42546"/>
    <cellStyle name="Обычный 7 4 8 5" xfId="22641"/>
    <cellStyle name="Обычный 7 4 8 5 2" xfId="52496"/>
    <cellStyle name="Обычный 7 4 8 6" xfId="32596"/>
    <cellStyle name="Обычный 7 4 9" xfId="3458"/>
    <cellStyle name="Обычный 7 4 9 2" xfId="13410"/>
    <cellStyle name="Обычный 7 4 9 2 2" xfId="43265"/>
    <cellStyle name="Обычный 7 4 9 3" xfId="23360"/>
    <cellStyle name="Обычный 7 4 9 3 2" xfId="53215"/>
    <cellStyle name="Обычный 7 4 9 4" xfId="33315"/>
    <cellStyle name="Обычный 7 5" xfId="2736"/>
    <cellStyle name="Обычный 7 5 10" xfId="9378"/>
    <cellStyle name="Обычный 7 5 10 2" xfId="19328"/>
    <cellStyle name="Обычный 7 5 10 2 2" xfId="49183"/>
    <cellStyle name="Обычный 7 5 10 3" xfId="29278"/>
    <cellStyle name="Обычный 7 5 10 3 2" xfId="59133"/>
    <cellStyle name="Обычный 7 5 10 4" xfId="39233"/>
    <cellStyle name="Обычный 7 5 11" xfId="12692"/>
    <cellStyle name="Обычный 7 5 11 2" xfId="42547"/>
    <cellStyle name="Обычный 7 5 12" xfId="22642"/>
    <cellStyle name="Обычный 7 5 12 2" xfId="52497"/>
    <cellStyle name="Обычный 7 5 13" xfId="32597"/>
    <cellStyle name="Обычный 7 5 2" xfId="2737"/>
    <cellStyle name="Обычный 7 5 2 2" xfId="2738"/>
    <cellStyle name="Обычный 7 5 2 2 2" xfId="2739"/>
    <cellStyle name="Обычный 7 5 2 2 2 2" xfId="2740"/>
    <cellStyle name="Обычный 7 5 2 2 2 2 2" xfId="6372"/>
    <cellStyle name="Обычный 7 5 2 2 2 2 2 2" xfId="16324"/>
    <cellStyle name="Обычный 7 5 2 2 2 2 2 2 2" xfId="46179"/>
    <cellStyle name="Обычный 7 5 2 2 2 2 2 3" xfId="26274"/>
    <cellStyle name="Обычный 7 5 2 2 2 2 2 3 2" xfId="56129"/>
    <cellStyle name="Обычный 7 5 2 2 2 2 2 4" xfId="36229"/>
    <cellStyle name="Обычный 7 5 2 2 2 2 3" xfId="9382"/>
    <cellStyle name="Обычный 7 5 2 2 2 2 3 2" xfId="19332"/>
    <cellStyle name="Обычный 7 5 2 2 2 2 3 2 2" xfId="49187"/>
    <cellStyle name="Обычный 7 5 2 2 2 2 3 3" xfId="29282"/>
    <cellStyle name="Обычный 7 5 2 2 2 2 3 3 2" xfId="59137"/>
    <cellStyle name="Обычный 7 5 2 2 2 2 3 4" xfId="39237"/>
    <cellStyle name="Обычный 7 5 2 2 2 2 4" xfId="12696"/>
    <cellStyle name="Обычный 7 5 2 2 2 2 4 2" xfId="42551"/>
    <cellStyle name="Обычный 7 5 2 2 2 2 5" xfId="22646"/>
    <cellStyle name="Обычный 7 5 2 2 2 2 5 2" xfId="52501"/>
    <cellStyle name="Обычный 7 5 2 2 2 2 6" xfId="32601"/>
    <cellStyle name="Обычный 7 5 2 2 2 3" xfId="4817"/>
    <cellStyle name="Обычный 7 5 2 2 2 3 2" xfId="14769"/>
    <cellStyle name="Обычный 7 5 2 2 2 3 2 2" xfId="44624"/>
    <cellStyle name="Обычный 7 5 2 2 2 3 3" xfId="24719"/>
    <cellStyle name="Обычный 7 5 2 2 2 3 3 2" xfId="54574"/>
    <cellStyle name="Обычный 7 5 2 2 2 3 4" xfId="34674"/>
    <cellStyle name="Обычный 7 5 2 2 2 4" xfId="9381"/>
    <cellStyle name="Обычный 7 5 2 2 2 4 2" xfId="19331"/>
    <cellStyle name="Обычный 7 5 2 2 2 4 2 2" xfId="49186"/>
    <cellStyle name="Обычный 7 5 2 2 2 4 3" xfId="29281"/>
    <cellStyle name="Обычный 7 5 2 2 2 4 3 2" xfId="59136"/>
    <cellStyle name="Обычный 7 5 2 2 2 4 4" xfId="39236"/>
    <cellStyle name="Обычный 7 5 2 2 2 5" xfId="12695"/>
    <cellStyle name="Обычный 7 5 2 2 2 5 2" xfId="42550"/>
    <cellStyle name="Обычный 7 5 2 2 2 6" xfId="22645"/>
    <cellStyle name="Обычный 7 5 2 2 2 6 2" xfId="52500"/>
    <cellStyle name="Обычный 7 5 2 2 2 7" xfId="32600"/>
    <cellStyle name="Обычный 7 5 2 2 3" xfId="2741"/>
    <cellStyle name="Обычный 7 5 2 2 3 2" xfId="6373"/>
    <cellStyle name="Обычный 7 5 2 2 3 2 2" xfId="16325"/>
    <cellStyle name="Обычный 7 5 2 2 3 2 2 2" xfId="46180"/>
    <cellStyle name="Обычный 7 5 2 2 3 2 3" xfId="26275"/>
    <cellStyle name="Обычный 7 5 2 2 3 2 3 2" xfId="56130"/>
    <cellStyle name="Обычный 7 5 2 2 3 2 4" xfId="36230"/>
    <cellStyle name="Обычный 7 5 2 2 3 3" xfId="9383"/>
    <cellStyle name="Обычный 7 5 2 2 3 3 2" xfId="19333"/>
    <cellStyle name="Обычный 7 5 2 2 3 3 2 2" xfId="49188"/>
    <cellStyle name="Обычный 7 5 2 2 3 3 3" xfId="29283"/>
    <cellStyle name="Обычный 7 5 2 2 3 3 3 2" xfId="59138"/>
    <cellStyle name="Обычный 7 5 2 2 3 3 4" xfId="39238"/>
    <cellStyle name="Обычный 7 5 2 2 3 4" xfId="12697"/>
    <cellStyle name="Обычный 7 5 2 2 3 4 2" xfId="42552"/>
    <cellStyle name="Обычный 7 5 2 2 3 5" xfId="22647"/>
    <cellStyle name="Обычный 7 5 2 2 3 5 2" xfId="52502"/>
    <cellStyle name="Обычный 7 5 2 2 3 6" xfId="32602"/>
    <cellStyle name="Обычный 7 5 2 2 4" xfId="3994"/>
    <cellStyle name="Обычный 7 5 2 2 4 2" xfId="13946"/>
    <cellStyle name="Обычный 7 5 2 2 4 2 2" xfId="43801"/>
    <cellStyle name="Обычный 7 5 2 2 4 3" xfId="23896"/>
    <cellStyle name="Обычный 7 5 2 2 4 3 2" xfId="53751"/>
    <cellStyle name="Обычный 7 5 2 2 4 4" xfId="33851"/>
    <cellStyle name="Обычный 7 5 2 2 5" xfId="9380"/>
    <cellStyle name="Обычный 7 5 2 2 5 2" xfId="19330"/>
    <cellStyle name="Обычный 7 5 2 2 5 2 2" xfId="49185"/>
    <cellStyle name="Обычный 7 5 2 2 5 3" xfId="29280"/>
    <cellStyle name="Обычный 7 5 2 2 5 3 2" xfId="59135"/>
    <cellStyle name="Обычный 7 5 2 2 5 4" xfId="39235"/>
    <cellStyle name="Обычный 7 5 2 2 6" xfId="12694"/>
    <cellStyle name="Обычный 7 5 2 2 6 2" xfId="42549"/>
    <cellStyle name="Обычный 7 5 2 2 7" xfId="22644"/>
    <cellStyle name="Обычный 7 5 2 2 7 2" xfId="52499"/>
    <cellStyle name="Обычный 7 5 2 2 8" xfId="32599"/>
    <cellStyle name="Обычный 7 5 2 3" xfId="2742"/>
    <cellStyle name="Обычный 7 5 2 3 2" xfId="2743"/>
    <cellStyle name="Обычный 7 5 2 3 2 2" xfId="6374"/>
    <cellStyle name="Обычный 7 5 2 3 2 2 2" xfId="16326"/>
    <cellStyle name="Обычный 7 5 2 3 2 2 2 2" xfId="46181"/>
    <cellStyle name="Обычный 7 5 2 3 2 2 3" xfId="26276"/>
    <cellStyle name="Обычный 7 5 2 3 2 2 3 2" xfId="56131"/>
    <cellStyle name="Обычный 7 5 2 3 2 2 4" xfId="36231"/>
    <cellStyle name="Обычный 7 5 2 3 2 3" xfId="9385"/>
    <cellStyle name="Обычный 7 5 2 3 2 3 2" xfId="19335"/>
    <cellStyle name="Обычный 7 5 2 3 2 3 2 2" xfId="49190"/>
    <cellStyle name="Обычный 7 5 2 3 2 3 3" xfId="29285"/>
    <cellStyle name="Обычный 7 5 2 3 2 3 3 2" xfId="59140"/>
    <cellStyle name="Обычный 7 5 2 3 2 3 4" xfId="39240"/>
    <cellStyle name="Обычный 7 5 2 3 2 4" xfId="12699"/>
    <cellStyle name="Обычный 7 5 2 3 2 4 2" xfId="42554"/>
    <cellStyle name="Обычный 7 5 2 3 2 5" xfId="22649"/>
    <cellStyle name="Обычный 7 5 2 3 2 5 2" xfId="52504"/>
    <cellStyle name="Обычный 7 5 2 3 2 6" xfId="32604"/>
    <cellStyle name="Обычный 7 5 2 3 3" xfId="4445"/>
    <cellStyle name="Обычный 7 5 2 3 3 2" xfId="14397"/>
    <cellStyle name="Обычный 7 5 2 3 3 2 2" xfId="44252"/>
    <cellStyle name="Обычный 7 5 2 3 3 3" xfId="24347"/>
    <cellStyle name="Обычный 7 5 2 3 3 3 2" xfId="54202"/>
    <cellStyle name="Обычный 7 5 2 3 3 4" xfId="34302"/>
    <cellStyle name="Обычный 7 5 2 3 4" xfId="9384"/>
    <cellStyle name="Обычный 7 5 2 3 4 2" xfId="19334"/>
    <cellStyle name="Обычный 7 5 2 3 4 2 2" xfId="49189"/>
    <cellStyle name="Обычный 7 5 2 3 4 3" xfId="29284"/>
    <cellStyle name="Обычный 7 5 2 3 4 3 2" xfId="59139"/>
    <cellStyle name="Обычный 7 5 2 3 4 4" xfId="39239"/>
    <cellStyle name="Обычный 7 5 2 3 5" xfId="12698"/>
    <cellStyle name="Обычный 7 5 2 3 5 2" xfId="42553"/>
    <cellStyle name="Обычный 7 5 2 3 6" xfId="22648"/>
    <cellStyle name="Обычный 7 5 2 3 6 2" xfId="52503"/>
    <cellStyle name="Обычный 7 5 2 3 7" xfId="32603"/>
    <cellStyle name="Обычный 7 5 2 4" xfId="2744"/>
    <cellStyle name="Обычный 7 5 2 4 2" xfId="6375"/>
    <cellStyle name="Обычный 7 5 2 4 2 2" xfId="16327"/>
    <cellStyle name="Обычный 7 5 2 4 2 2 2" xfId="46182"/>
    <cellStyle name="Обычный 7 5 2 4 2 3" xfId="26277"/>
    <cellStyle name="Обычный 7 5 2 4 2 3 2" xfId="56132"/>
    <cellStyle name="Обычный 7 5 2 4 2 4" xfId="36232"/>
    <cellStyle name="Обычный 7 5 2 4 3" xfId="9386"/>
    <cellStyle name="Обычный 7 5 2 4 3 2" xfId="19336"/>
    <cellStyle name="Обычный 7 5 2 4 3 2 2" xfId="49191"/>
    <cellStyle name="Обычный 7 5 2 4 3 3" xfId="29286"/>
    <cellStyle name="Обычный 7 5 2 4 3 3 2" xfId="59141"/>
    <cellStyle name="Обычный 7 5 2 4 3 4" xfId="39241"/>
    <cellStyle name="Обычный 7 5 2 4 4" xfId="12700"/>
    <cellStyle name="Обычный 7 5 2 4 4 2" xfId="42555"/>
    <cellStyle name="Обычный 7 5 2 4 5" xfId="22650"/>
    <cellStyle name="Обычный 7 5 2 4 5 2" xfId="52505"/>
    <cellStyle name="Обычный 7 5 2 4 6" xfId="32605"/>
    <cellStyle name="Обычный 7 5 2 5" xfId="3622"/>
    <cellStyle name="Обычный 7 5 2 5 2" xfId="13574"/>
    <cellStyle name="Обычный 7 5 2 5 2 2" xfId="43429"/>
    <cellStyle name="Обычный 7 5 2 5 3" xfId="23524"/>
    <cellStyle name="Обычный 7 5 2 5 3 2" xfId="53379"/>
    <cellStyle name="Обычный 7 5 2 5 4" xfId="33479"/>
    <cellStyle name="Обычный 7 5 2 6" xfId="9379"/>
    <cellStyle name="Обычный 7 5 2 6 2" xfId="19329"/>
    <cellStyle name="Обычный 7 5 2 6 2 2" xfId="49184"/>
    <cellStyle name="Обычный 7 5 2 6 3" xfId="29279"/>
    <cellStyle name="Обычный 7 5 2 6 3 2" xfId="59134"/>
    <cellStyle name="Обычный 7 5 2 6 4" xfId="39234"/>
    <cellStyle name="Обычный 7 5 2 7" xfId="12693"/>
    <cellStyle name="Обычный 7 5 2 7 2" xfId="42548"/>
    <cellStyle name="Обычный 7 5 2 8" xfId="22643"/>
    <cellStyle name="Обычный 7 5 2 8 2" xfId="52498"/>
    <cellStyle name="Обычный 7 5 2 9" xfId="32598"/>
    <cellStyle name="Обычный 7 5 3" xfId="2745"/>
    <cellStyle name="Обычный 7 5 3 2" xfId="2746"/>
    <cellStyle name="Обычный 7 5 3 2 2" xfId="2747"/>
    <cellStyle name="Обычный 7 5 3 2 2 2" xfId="2748"/>
    <cellStyle name="Обычный 7 5 3 2 2 2 2" xfId="6376"/>
    <cellStyle name="Обычный 7 5 3 2 2 2 2 2" xfId="16328"/>
    <cellStyle name="Обычный 7 5 3 2 2 2 2 2 2" xfId="46183"/>
    <cellStyle name="Обычный 7 5 3 2 2 2 2 3" xfId="26278"/>
    <cellStyle name="Обычный 7 5 3 2 2 2 2 3 2" xfId="56133"/>
    <cellStyle name="Обычный 7 5 3 2 2 2 2 4" xfId="36233"/>
    <cellStyle name="Обычный 7 5 3 2 2 2 3" xfId="9390"/>
    <cellStyle name="Обычный 7 5 3 2 2 2 3 2" xfId="19340"/>
    <cellStyle name="Обычный 7 5 3 2 2 2 3 2 2" xfId="49195"/>
    <cellStyle name="Обычный 7 5 3 2 2 2 3 3" xfId="29290"/>
    <cellStyle name="Обычный 7 5 3 2 2 2 3 3 2" xfId="59145"/>
    <cellStyle name="Обычный 7 5 3 2 2 2 3 4" xfId="39245"/>
    <cellStyle name="Обычный 7 5 3 2 2 2 4" xfId="12704"/>
    <cellStyle name="Обычный 7 5 3 2 2 2 4 2" xfId="42559"/>
    <cellStyle name="Обычный 7 5 3 2 2 2 5" xfId="22654"/>
    <cellStyle name="Обычный 7 5 3 2 2 2 5 2" xfId="52509"/>
    <cellStyle name="Обычный 7 5 3 2 2 2 6" xfId="32609"/>
    <cellStyle name="Обычный 7 5 3 2 2 3" xfId="4818"/>
    <cellStyle name="Обычный 7 5 3 2 2 3 2" xfId="14770"/>
    <cellStyle name="Обычный 7 5 3 2 2 3 2 2" xfId="44625"/>
    <cellStyle name="Обычный 7 5 3 2 2 3 3" xfId="24720"/>
    <cellStyle name="Обычный 7 5 3 2 2 3 3 2" xfId="54575"/>
    <cellStyle name="Обычный 7 5 3 2 2 3 4" xfId="34675"/>
    <cellStyle name="Обычный 7 5 3 2 2 4" xfId="9389"/>
    <cellStyle name="Обычный 7 5 3 2 2 4 2" xfId="19339"/>
    <cellStyle name="Обычный 7 5 3 2 2 4 2 2" xfId="49194"/>
    <cellStyle name="Обычный 7 5 3 2 2 4 3" xfId="29289"/>
    <cellStyle name="Обычный 7 5 3 2 2 4 3 2" xfId="59144"/>
    <cellStyle name="Обычный 7 5 3 2 2 4 4" xfId="39244"/>
    <cellStyle name="Обычный 7 5 3 2 2 5" xfId="12703"/>
    <cellStyle name="Обычный 7 5 3 2 2 5 2" xfId="42558"/>
    <cellStyle name="Обычный 7 5 3 2 2 6" xfId="22653"/>
    <cellStyle name="Обычный 7 5 3 2 2 6 2" xfId="52508"/>
    <cellStyle name="Обычный 7 5 3 2 2 7" xfId="32608"/>
    <cellStyle name="Обычный 7 5 3 2 3" xfId="2749"/>
    <cellStyle name="Обычный 7 5 3 2 3 2" xfId="6377"/>
    <cellStyle name="Обычный 7 5 3 2 3 2 2" xfId="16329"/>
    <cellStyle name="Обычный 7 5 3 2 3 2 2 2" xfId="46184"/>
    <cellStyle name="Обычный 7 5 3 2 3 2 3" xfId="26279"/>
    <cellStyle name="Обычный 7 5 3 2 3 2 3 2" xfId="56134"/>
    <cellStyle name="Обычный 7 5 3 2 3 2 4" xfId="36234"/>
    <cellStyle name="Обычный 7 5 3 2 3 3" xfId="9391"/>
    <cellStyle name="Обычный 7 5 3 2 3 3 2" xfId="19341"/>
    <cellStyle name="Обычный 7 5 3 2 3 3 2 2" xfId="49196"/>
    <cellStyle name="Обычный 7 5 3 2 3 3 3" xfId="29291"/>
    <cellStyle name="Обычный 7 5 3 2 3 3 3 2" xfId="59146"/>
    <cellStyle name="Обычный 7 5 3 2 3 3 4" xfId="39246"/>
    <cellStyle name="Обычный 7 5 3 2 3 4" xfId="12705"/>
    <cellStyle name="Обычный 7 5 3 2 3 4 2" xfId="42560"/>
    <cellStyle name="Обычный 7 5 3 2 3 5" xfId="22655"/>
    <cellStyle name="Обычный 7 5 3 2 3 5 2" xfId="52510"/>
    <cellStyle name="Обычный 7 5 3 2 3 6" xfId="32610"/>
    <cellStyle name="Обычный 7 5 3 2 4" xfId="3995"/>
    <cellStyle name="Обычный 7 5 3 2 4 2" xfId="13947"/>
    <cellStyle name="Обычный 7 5 3 2 4 2 2" xfId="43802"/>
    <cellStyle name="Обычный 7 5 3 2 4 3" xfId="23897"/>
    <cellStyle name="Обычный 7 5 3 2 4 3 2" xfId="53752"/>
    <cellStyle name="Обычный 7 5 3 2 4 4" xfId="33852"/>
    <cellStyle name="Обычный 7 5 3 2 5" xfId="9388"/>
    <cellStyle name="Обычный 7 5 3 2 5 2" xfId="19338"/>
    <cellStyle name="Обычный 7 5 3 2 5 2 2" xfId="49193"/>
    <cellStyle name="Обычный 7 5 3 2 5 3" xfId="29288"/>
    <cellStyle name="Обычный 7 5 3 2 5 3 2" xfId="59143"/>
    <cellStyle name="Обычный 7 5 3 2 5 4" xfId="39243"/>
    <cellStyle name="Обычный 7 5 3 2 6" xfId="12702"/>
    <cellStyle name="Обычный 7 5 3 2 6 2" xfId="42557"/>
    <cellStyle name="Обычный 7 5 3 2 7" xfId="22652"/>
    <cellStyle name="Обычный 7 5 3 2 7 2" xfId="52507"/>
    <cellStyle name="Обычный 7 5 3 2 8" xfId="32607"/>
    <cellStyle name="Обычный 7 5 3 3" xfId="2750"/>
    <cellStyle name="Обычный 7 5 3 3 2" xfId="2751"/>
    <cellStyle name="Обычный 7 5 3 3 2 2" xfId="6378"/>
    <cellStyle name="Обычный 7 5 3 3 2 2 2" xfId="16330"/>
    <cellStyle name="Обычный 7 5 3 3 2 2 2 2" xfId="46185"/>
    <cellStyle name="Обычный 7 5 3 3 2 2 3" xfId="26280"/>
    <cellStyle name="Обычный 7 5 3 3 2 2 3 2" xfId="56135"/>
    <cellStyle name="Обычный 7 5 3 3 2 2 4" xfId="36235"/>
    <cellStyle name="Обычный 7 5 3 3 2 3" xfId="9393"/>
    <cellStyle name="Обычный 7 5 3 3 2 3 2" xfId="19343"/>
    <cellStyle name="Обычный 7 5 3 3 2 3 2 2" xfId="49198"/>
    <cellStyle name="Обычный 7 5 3 3 2 3 3" xfId="29293"/>
    <cellStyle name="Обычный 7 5 3 3 2 3 3 2" xfId="59148"/>
    <cellStyle name="Обычный 7 5 3 3 2 3 4" xfId="39248"/>
    <cellStyle name="Обычный 7 5 3 3 2 4" xfId="12707"/>
    <cellStyle name="Обычный 7 5 3 3 2 4 2" xfId="42562"/>
    <cellStyle name="Обычный 7 5 3 3 2 5" xfId="22657"/>
    <cellStyle name="Обычный 7 5 3 3 2 5 2" xfId="52512"/>
    <cellStyle name="Обычный 7 5 3 3 2 6" xfId="32612"/>
    <cellStyle name="Обычный 7 5 3 3 3" xfId="4532"/>
    <cellStyle name="Обычный 7 5 3 3 3 2" xfId="14484"/>
    <cellStyle name="Обычный 7 5 3 3 3 2 2" xfId="44339"/>
    <cellStyle name="Обычный 7 5 3 3 3 3" xfId="24434"/>
    <cellStyle name="Обычный 7 5 3 3 3 3 2" xfId="54289"/>
    <cellStyle name="Обычный 7 5 3 3 3 4" xfId="34389"/>
    <cellStyle name="Обычный 7 5 3 3 4" xfId="9392"/>
    <cellStyle name="Обычный 7 5 3 3 4 2" xfId="19342"/>
    <cellStyle name="Обычный 7 5 3 3 4 2 2" xfId="49197"/>
    <cellStyle name="Обычный 7 5 3 3 4 3" xfId="29292"/>
    <cellStyle name="Обычный 7 5 3 3 4 3 2" xfId="59147"/>
    <cellStyle name="Обычный 7 5 3 3 4 4" xfId="39247"/>
    <cellStyle name="Обычный 7 5 3 3 5" xfId="12706"/>
    <cellStyle name="Обычный 7 5 3 3 5 2" xfId="42561"/>
    <cellStyle name="Обычный 7 5 3 3 6" xfId="22656"/>
    <cellStyle name="Обычный 7 5 3 3 6 2" xfId="52511"/>
    <cellStyle name="Обычный 7 5 3 3 7" xfId="32611"/>
    <cellStyle name="Обычный 7 5 3 4" xfId="2752"/>
    <cellStyle name="Обычный 7 5 3 4 2" xfId="6379"/>
    <cellStyle name="Обычный 7 5 3 4 2 2" xfId="16331"/>
    <cellStyle name="Обычный 7 5 3 4 2 2 2" xfId="46186"/>
    <cellStyle name="Обычный 7 5 3 4 2 3" xfId="26281"/>
    <cellStyle name="Обычный 7 5 3 4 2 3 2" xfId="56136"/>
    <cellStyle name="Обычный 7 5 3 4 2 4" xfId="36236"/>
    <cellStyle name="Обычный 7 5 3 4 3" xfId="9394"/>
    <cellStyle name="Обычный 7 5 3 4 3 2" xfId="19344"/>
    <cellStyle name="Обычный 7 5 3 4 3 2 2" xfId="49199"/>
    <cellStyle name="Обычный 7 5 3 4 3 3" xfId="29294"/>
    <cellStyle name="Обычный 7 5 3 4 3 3 2" xfId="59149"/>
    <cellStyle name="Обычный 7 5 3 4 3 4" xfId="39249"/>
    <cellStyle name="Обычный 7 5 3 4 4" xfId="12708"/>
    <cellStyle name="Обычный 7 5 3 4 4 2" xfId="42563"/>
    <cellStyle name="Обычный 7 5 3 4 5" xfId="22658"/>
    <cellStyle name="Обычный 7 5 3 4 5 2" xfId="52513"/>
    <cellStyle name="Обычный 7 5 3 4 6" xfId="32613"/>
    <cellStyle name="Обычный 7 5 3 5" xfId="3709"/>
    <cellStyle name="Обычный 7 5 3 5 2" xfId="13661"/>
    <cellStyle name="Обычный 7 5 3 5 2 2" xfId="43516"/>
    <cellStyle name="Обычный 7 5 3 5 3" xfId="23611"/>
    <cellStyle name="Обычный 7 5 3 5 3 2" xfId="53466"/>
    <cellStyle name="Обычный 7 5 3 5 4" xfId="33566"/>
    <cellStyle name="Обычный 7 5 3 6" xfId="9387"/>
    <cellStyle name="Обычный 7 5 3 6 2" xfId="19337"/>
    <cellStyle name="Обычный 7 5 3 6 2 2" xfId="49192"/>
    <cellStyle name="Обычный 7 5 3 6 3" xfId="29287"/>
    <cellStyle name="Обычный 7 5 3 6 3 2" xfId="59142"/>
    <cellStyle name="Обычный 7 5 3 6 4" xfId="39242"/>
    <cellStyle name="Обычный 7 5 3 7" xfId="12701"/>
    <cellStyle name="Обычный 7 5 3 7 2" xfId="42556"/>
    <cellStyle name="Обычный 7 5 3 8" xfId="22651"/>
    <cellStyle name="Обычный 7 5 3 8 2" xfId="52506"/>
    <cellStyle name="Обычный 7 5 3 9" xfId="32606"/>
    <cellStyle name="Обычный 7 5 4" xfId="2753"/>
    <cellStyle name="Обычный 7 5 4 2" xfId="2754"/>
    <cellStyle name="Обычный 7 5 4 2 2" xfId="2755"/>
    <cellStyle name="Обычный 7 5 4 2 2 2" xfId="6380"/>
    <cellStyle name="Обычный 7 5 4 2 2 2 2" xfId="16332"/>
    <cellStyle name="Обычный 7 5 4 2 2 2 2 2" xfId="46187"/>
    <cellStyle name="Обычный 7 5 4 2 2 2 3" xfId="26282"/>
    <cellStyle name="Обычный 7 5 4 2 2 2 3 2" xfId="56137"/>
    <cellStyle name="Обычный 7 5 4 2 2 2 4" xfId="36237"/>
    <cellStyle name="Обычный 7 5 4 2 2 3" xfId="9397"/>
    <cellStyle name="Обычный 7 5 4 2 2 3 2" xfId="19347"/>
    <cellStyle name="Обычный 7 5 4 2 2 3 2 2" xfId="49202"/>
    <cellStyle name="Обычный 7 5 4 2 2 3 3" xfId="29297"/>
    <cellStyle name="Обычный 7 5 4 2 2 3 3 2" xfId="59152"/>
    <cellStyle name="Обычный 7 5 4 2 2 3 4" xfId="39252"/>
    <cellStyle name="Обычный 7 5 4 2 2 4" xfId="12711"/>
    <cellStyle name="Обычный 7 5 4 2 2 4 2" xfId="42566"/>
    <cellStyle name="Обычный 7 5 4 2 2 5" xfId="22661"/>
    <cellStyle name="Обычный 7 5 4 2 2 5 2" xfId="52516"/>
    <cellStyle name="Обычный 7 5 4 2 2 6" xfId="32616"/>
    <cellStyle name="Обычный 7 5 4 2 3" xfId="4816"/>
    <cellStyle name="Обычный 7 5 4 2 3 2" xfId="14768"/>
    <cellStyle name="Обычный 7 5 4 2 3 2 2" xfId="44623"/>
    <cellStyle name="Обычный 7 5 4 2 3 3" xfId="24718"/>
    <cellStyle name="Обычный 7 5 4 2 3 3 2" xfId="54573"/>
    <cellStyle name="Обычный 7 5 4 2 3 4" xfId="34673"/>
    <cellStyle name="Обычный 7 5 4 2 4" xfId="9396"/>
    <cellStyle name="Обычный 7 5 4 2 4 2" xfId="19346"/>
    <cellStyle name="Обычный 7 5 4 2 4 2 2" xfId="49201"/>
    <cellStyle name="Обычный 7 5 4 2 4 3" xfId="29296"/>
    <cellStyle name="Обычный 7 5 4 2 4 3 2" xfId="59151"/>
    <cellStyle name="Обычный 7 5 4 2 4 4" xfId="39251"/>
    <cellStyle name="Обычный 7 5 4 2 5" xfId="12710"/>
    <cellStyle name="Обычный 7 5 4 2 5 2" xfId="42565"/>
    <cellStyle name="Обычный 7 5 4 2 6" xfId="22660"/>
    <cellStyle name="Обычный 7 5 4 2 6 2" xfId="52515"/>
    <cellStyle name="Обычный 7 5 4 2 7" xfId="32615"/>
    <cellStyle name="Обычный 7 5 4 3" xfId="2756"/>
    <cellStyle name="Обычный 7 5 4 3 2" xfId="6381"/>
    <cellStyle name="Обычный 7 5 4 3 2 2" xfId="16333"/>
    <cellStyle name="Обычный 7 5 4 3 2 2 2" xfId="46188"/>
    <cellStyle name="Обычный 7 5 4 3 2 3" xfId="26283"/>
    <cellStyle name="Обычный 7 5 4 3 2 3 2" xfId="56138"/>
    <cellStyle name="Обычный 7 5 4 3 2 4" xfId="36238"/>
    <cellStyle name="Обычный 7 5 4 3 3" xfId="9398"/>
    <cellStyle name="Обычный 7 5 4 3 3 2" xfId="19348"/>
    <cellStyle name="Обычный 7 5 4 3 3 2 2" xfId="49203"/>
    <cellStyle name="Обычный 7 5 4 3 3 3" xfId="29298"/>
    <cellStyle name="Обычный 7 5 4 3 3 3 2" xfId="59153"/>
    <cellStyle name="Обычный 7 5 4 3 3 4" xfId="39253"/>
    <cellStyle name="Обычный 7 5 4 3 4" xfId="12712"/>
    <cellStyle name="Обычный 7 5 4 3 4 2" xfId="42567"/>
    <cellStyle name="Обычный 7 5 4 3 5" xfId="22662"/>
    <cellStyle name="Обычный 7 5 4 3 5 2" xfId="52517"/>
    <cellStyle name="Обычный 7 5 4 3 6" xfId="32617"/>
    <cellStyle name="Обычный 7 5 4 4" xfId="3993"/>
    <cellStyle name="Обычный 7 5 4 4 2" xfId="13945"/>
    <cellStyle name="Обычный 7 5 4 4 2 2" xfId="43800"/>
    <cellStyle name="Обычный 7 5 4 4 3" xfId="23895"/>
    <cellStyle name="Обычный 7 5 4 4 3 2" xfId="53750"/>
    <cellStyle name="Обычный 7 5 4 4 4" xfId="33850"/>
    <cellStyle name="Обычный 7 5 4 5" xfId="9395"/>
    <cellStyle name="Обычный 7 5 4 5 2" xfId="19345"/>
    <cellStyle name="Обычный 7 5 4 5 2 2" xfId="49200"/>
    <cellStyle name="Обычный 7 5 4 5 3" xfId="29295"/>
    <cellStyle name="Обычный 7 5 4 5 3 2" xfId="59150"/>
    <cellStyle name="Обычный 7 5 4 5 4" xfId="39250"/>
    <cellStyle name="Обычный 7 5 4 6" xfId="12709"/>
    <cellStyle name="Обычный 7 5 4 6 2" xfId="42564"/>
    <cellStyle name="Обычный 7 5 4 7" xfId="22659"/>
    <cellStyle name="Обычный 7 5 4 7 2" xfId="52514"/>
    <cellStyle name="Обычный 7 5 4 8" xfId="32614"/>
    <cellStyle name="Обычный 7 5 5" xfId="2757"/>
    <cellStyle name="Обычный 7 5 5 2" xfId="2758"/>
    <cellStyle name="Обычный 7 5 5 2 2" xfId="2759"/>
    <cellStyle name="Обычный 7 5 5 2 2 2" xfId="6382"/>
    <cellStyle name="Обычный 7 5 5 2 2 2 2" xfId="16334"/>
    <cellStyle name="Обычный 7 5 5 2 2 2 2 2" xfId="46189"/>
    <cellStyle name="Обычный 7 5 5 2 2 2 3" xfId="26284"/>
    <cellStyle name="Обычный 7 5 5 2 2 2 3 2" xfId="56139"/>
    <cellStyle name="Обычный 7 5 5 2 2 2 4" xfId="36239"/>
    <cellStyle name="Обычный 7 5 5 2 2 3" xfId="9401"/>
    <cellStyle name="Обычный 7 5 5 2 2 3 2" xfId="19351"/>
    <cellStyle name="Обычный 7 5 5 2 2 3 2 2" xfId="49206"/>
    <cellStyle name="Обычный 7 5 5 2 2 3 3" xfId="29301"/>
    <cellStyle name="Обычный 7 5 5 2 2 3 3 2" xfId="59156"/>
    <cellStyle name="Обычный 7 5 5 2 2 3 4" xfId="39256"/>
    <cellStyle name="Обычный 7 5 5 2 2 4" xfId="12715"/>
    <cellStyle name="Обычный 7 5 5 2 2 4 2" xfId="42570"/>
    <cellStyle name="Обычный 7 5 5 2 2 5" xfId="22665"/>
    <cellStyle name="Обычный 7 5 5 2 2 5 2" xfId="52520"/>
    <cellStyle name="Обычный 7 5 5 2 2 6" xfId="32620"/>
    <cellStyle name="Обычный 7 5 5 2 3" xfId="4953"/>
    <cellStyle name="Обычный 7 5 5 2 3 2" xfId="14905"/>
    <cellStyle name="Обычный 7 5 5 2 3 2 2" xfId="44760"/>
    <cellStyle name="Обычный 7 5 5 2 3 3" xfId="24855"/>
    <cellStyle name="Обычный 7 5 5 2 3 3 2" xfId="54710"/>
    <cellStyle name="Обычный 7 5 5 2 3 4" xfId="34810"/>
    <cellStyle name="Обычный 7 5 5 2 4" xfId="9400"/>
    <cellStyle name="Обычный 7 5 5 2 4 2" xfId="19350"/>
    <cellStyle name="Обычный 7 5 5 2 4 2 2" xfId="49205"/>
    <cellStyle name="Обычный 7 5 5 2 4 3" xfId="29300"/>
    <cellStyle name="Обычный 7 5 5 2 4 3 2" xfId="59155"/>
    <cellStyle name="Обычный 7 5 5 2 4 4" xfId="39255"/>
    <cellStyle name="Обычный 7 5 5 2 5" xfId="12714"/>
    <cellStyle name="Обычный 7 5 5 2 5 2" xfId="42569"/>
    <cellStyle name="Обычный 7 5 5 2 6" xfId="22664"/>
    <cellStyle name="Обычный 7 5 5 2 6 2" xfId="52519"/>
    <cellStyle name="Обычный 7 5 5 2 7" xfId="32619"/>
    <cellStyle name="Обычный 7 5 5 3" xfId="2760"/>
    <cellStyle name="Обычный 7 5 5 3 2" xfId="6383"/>
    <cellStyle name="Обычный 7 5 5 3 2 2" xfId="16335"/>
    <cellStyle name="Обычный 7 5 5 3 2 2 2" xfId="46190"/>
    <cellStyle name="Обычный 7 5 5 3 2 3" xfId="26285"/>
    <cellStyle name="Обычный 7 5 5 3 2 3 2" xfId="56140"/>
    <cellStyle name="Обычный 7 5 5 3 2 4" xfId="36240"/>
    <cellStyle name="Обычный 7 5 5 3 3" xfId="9402"/>
    <cellStyle name="Обычный 7 5 5 3 3 2" xfId="19352"/>
    <cellStyle name="Обычный 7 5 5 3 3 2 2" xfId="49207"/>
    <cellStyle name="Обычный 7 5 5 3 3 3" xfId="29302"/>
    <cellStyle name="Обычный 7 5 5 3 3 3 2" xfId="59157"/>
    <cellStyle name="Обычный 7 5 5 3 3 4" xfId="39257"/>
    <cellStyle name="Обычный 7 5 5 3 4" xfId="12716"/>
    <cellStyle name="Обычный 7 5 5 3 4 2" xfId="42571"/>
    <cellStyle name="Обычный 7 5 5 3 5" xfId="22666"/>
    <cellStyle name="Обычный 7 5 5 3 5 2" xfId="52521"/>
    <cellStyle name="Обычный 7 5 5 3 6" xfId="32621"/>
    <cellStyle name="Обычный 7 5 5 4" xfId="4130"/>
    <cellStyle name="Обычный 7 5 5 4 2" xfId="14082"/>
    <cellStyle name="Обычный 7 5 5 4 2 2" xfId="43937"/>
    <cellStyle name="Обычный 7 5 5 4 3" xfId="24032"/>
    <cellStyle name="Обычный 7 5 5 4 3 2" xfId="53887"/>
    <cellStyle name="Обычный 7 5 5 4 4" xfId="33987"/>
    <cellStyle name="Обычный 7 5 5 5" xfId="9399"/>
    <cellStyle name="Обычный 7 5 5 5 2" xfId="19349"/>
    <cellStyle name="Обычный 7 5 5 5 2 2" xfId="49204"/>
    <cellStyle name="Обычный 7 5 5 5 3" xfId="29299"/>
    <cellStyle name="Обычный 7 5 5 5 3 2" xfId="59154"/>
    <cellStyle name="Обычный 7 5 5 5 4" xfId="39254"/>
    <cellStyle name="Обычный 7 5 5 6" xfId="12713"/>
    <cellStyle name="Обычный 7 5 5 6 2" xfId="42568"/>
    <cellStyle name="Обычный 7 5 5 7" xfId="22663"/>
    <cellStyle name="Обычный 7 5 5 7 2" xfId="52518"/>
    <cellStyle name="Обычный 7 5 5 8" xfId="32618"/>
    <cellStyle name="Обычный 7 5 6" xfId="2761"/>
    <cellStyle name="Обычный 7 5 6 2" xfId="2762"/>
    <cellStyle name="Обычный 7 5 6 2 2" xfId="2763"/>
    <cellStyle name="Обычный 7 5 6 2 2 2" xfId="6384"/>
    <cellStyle name="Обычный 7 5 6 2 2 2 2" xfId="16336"/>
    <cellStyle name="Обычный 7 5 6 2 2 2 2 2" xfId="46191"/>
    <cellStyle name="Обычный 7 5 6 2 2 2 3" xfId="26286"/>
    <cellStyle name="Обычный 7 5 6 2 2 2 3 2" xfId="56141"/>
    <cellStyle name="Обычный 7 5 6 2 2 2 4" xfId="36241"/>
    <cellStyle name="Обычный 7 5 6 2 2 3" xfId="9405"/>
    <cellStyle name="Обычный 7 5 6 2 2 3 2" xfId="19355"/>
    <cellStyle name="Обычный 7 5 6 2 2 3 2 2" xfId="49210"/>
    <cellStyle name="Обычный 7 5 6 2 2 3 3" xfId="29305"/>
    <cellStyle name="Обычный 7 5 6 2 2 3 3 2" xfId="59160"/>
    <cellStyle name="Обычный 7 5 6 2 2 3 4" xfId="39260"/>
    <cellStyle name="Обычный 7 5 6 2 2 4" xfId="12719"/>
    <cellStyle name="Обычный 7 5 6 2 2 4 2" xfId="42574"/>
    <cellStyle name="Обычный 7 5 6 2 2 5" xfId="22669"/>
    <cellStyle name="Обычный 7 5 6 2 2 5 2" xfId="52524"/>
    <cellStyle name="Обычный 7 5 6 2 2 6" xfId="32624"/>
    <cellStyle name="Обычный 7 5 6 2 3" xfId="5040"/>
    <cellStyle name="Обычный 7 5 6 2 3 2" xfId="14992"/>
    <cellStyle name="Обычный 7 5 6 2 3 2 2" xfId="44847"/>
    <cellStyle name="Обычный 7 5 6 2 3 3" xfId="24942"/>
    <cellStyle name="Обычный 7 5 6 2 3 3 2" xfId="54797"/>
    <cellStyle name="Обычный 7 5 6 2 3 4" xfId="34897"/>
    <cellStyle name="Обычный 7 5 6 2 4" xfId="9404"/>
    <cellStyle name="Обычный 7 5 6 2 4 2" xfId="19354"/>
    <cellStyle name="Обычный 7 5 6 2 4 2 2" xfId="49209"/>
    <cellStyle name="Обычный 7 5 6 2 4 3" xfId="29304"/>
    <cellStyle name="Обычный 7 5 6 2 4 3 2" xfId="59159"/>
    <cellStyle name="Обычный 7 5 6 2 4 4" xfId="39259"/>
    <cellStyle name="Обычный 7 5 6 2 5" xfId="12718"/>
    <cellStyle name="Обычный 7 5 6 2 5 2" xfId="42573"/>
    <cellStyle name="Обычный 7 5 6 2 6" xfId="22668"/>
    <cellStyle name="Обычный 7 5 6 2 6 2" xfId="52523"/>
    <cellStyle name="Обычный 7 5 6 2 7" xfId="32623"/>
    <cellStyle name="Обычный 7 5 6 3" xfId="2764"/>
    <cellStyle name="Обычный 7 5 6 3 2" xfId="6385"/>
    <cellStyle name="Обычный 7 5 6 3 2 2" xfId="16337"/>
    <cellStyle name="Обычный 7 5 6 3 2 2 2" xfId="46192"/>
    <cellStyle name="Обычный 7 5 6 3 2 3" xfId="26287"/>
    <cellStyle name="Обычный 7 5 6 3 2 3 2" xfId="56142"/>
    <cellStyle name="Обычный 7 5 6 3 2 4" xfId="36242"/>
    <cellStyle name="Обычный 7 5 6 3 3" xfId="9406"/>
    <cellStyle name="Обычный 7 5 6 3 3 2" xfId="19356"/>
    <cellStyle name="Обычный 7 5 6 3 3 2 2" xfId="49211"/>
    <cellStyle name="Обычный 7 5 6 3 3 3" xfId="29306"/>
    <cellStyle name="Обычный 7 5 6 3 3 3 2" xfId="59161"/>
    <cellStyle name="Обычный 7 5 6 3 3 4" xfId="39261"/>
    <cellStyle name="Обычный 7 5 6 3 4" xfId="12720"/>
    <cellStyle name="Обычный 7 5 6 3 4 2" xfId="42575"/>
    <cellStyle name="Обычный 7 5 6 3 5" xfId="22670"/>
    <cellStyle name="Обычный 7 5 6 3 5 2" xfId="52525"/>
    <cellStyle name="Обычный 7 5 6 3 6" xfId="32625"/>
    <cellStyle name="Обычный 7 5 6 4" xfId="4217"/>
    <cellStyle name="Обычный 7 5 6 4 2" xfId="14169"/>
    <cellStyle name="Обычный 7 5 6 4 2 2" xfId="44024"/>
    <cellStyle name="Обычный 7 5 6 4 3" xfId="24119"/>
    <cellStyle name="Обычный 7 5 6 4 3 2" xfId="53974"/>
    <cellStyle name="Обычный 7 5 6 4 4" xfId="34074"/>
    <cellStyle name="Обычный 7 5 6 5" xfId="9403"/>
    <cellStyle name="Обычный 7 5 6 5 2" xfId="19353"/>
    <cellStyle name="Обычный 7 5 6 5 2 2" xfId="49208"/>
    <cellStyle name="Обычный 7 5 6 5 3" xfId="29303"/>
    <cellStyle name="Обычный 7 5 6 5 3 2" xfId="59158"/>
    <cellStyle name="Обычный 7 5 6 5 4" xfId="39258"/>
    <cellStyle name="Обычный 7 5 6 6" xfId="12717"/>
    <cellStyle name="Обычный 7 5 6 6 2" xfId="42572"/>
    <cellStyle name="Обычный 7 5 6 7" xfId="22667"/>
    <cellStyle name="Обычный 7 5 6 7 2" xfId="52522"/>
    <cellStyle name="Обычный 7 5 6 8" xfId="32622"/>
    <cellStyle name="Обычный 7 5 7" xfId="2765"/>
    <cellStyle name="Обычный 7 5 7 2" xfId="2766"/>
    <cellStyle name="Обычный 7 5 7 2 2" xfId="6386"/>
    <cellStyle name="Обычный 7 5 7 2 2 2" xfId="16338"/>
    <cellStyle name="Обычный 7 5 7 2 2 2 2" xfId="46193"/>
    <cellStyle name="Обычный 7 5 7 2 2 3" xfId="26288"/>
    <cellStyle name="Обычный 7 5 7 2 2 3 2" xfId="56143"/>
    <cellStyle name="Обычный 7 5 7 2 2 4" xfId="36243"/>
    <cellStyle name="Обычный 7 5 7 2 3" xfId="9408"/>
    <cellStyle name="Обычный 7 5 7 2 3 2" xfId="19358"/>
    <cellStyle name="Обычный 7 5 7 2 3 2 2" xfId="49213"/>
    <cellStyle name="Обычный 7 5 7 2 3 3" xfId="29308"/>
    <cellStyle name="Обычный 7 5 7 2 3 3 2" xfId="59163"/>
    <cellStyle name="Обычный 7 5 7 2 3 4" xfId="39263"/>
    <cellStyle name="Обычный 7 5 7 2 4" xfId="12722"/>
    <cellStyle name="Обычный 7 5 7 2 4 2" xfId="42577"/>
    <cellStyle name="Обычный 7 5 7 2 5" xfId="22672"/>
    <cellStyle name="Обычный 7 5 7 2 5 2" xfId="52527"/>
    <cellStyle name="Обычный 7 5 7 2 6" xfId="32627"/>
    <cellStyle name="Обычный 7 5 7 3" xfId="4316"/>
    <cellStyle name="Обычный 7 5 7 3 2" xfId="14268"/>
    <cellStyle name="Обычный 7 5 7 3 2 2" xfId="44123"/>
    <cellStyle name="Обычный 7 5 7 3 3" xfId="24218"/>
    <cellStyle name="Обычный 7 5 7 3 3 2" xfId="54073"/>
    <cellStyle name="Обычный 7 5 7 3 4" xfId="34173"/>
    <cellStyle name="Обычный 7 5 7 4" xfId="9407"/>
    <cellStyle name="Обычный 7 5 7 4 2" xfId="19357"/>
    <cellStyle name="Обычный 7 5 7 4 2 2" xfId="49212"/>
    <cellStyle name="Обычный 7 5 7 4 3" xfId="29307"/>
    <cellStyle name="Обычный 7 5 7 4 3 2" xfId="59162"/>
    <cellStyle name="Обычный 7 5 7 4 4" xfId="39262"/>
    <cellStyle name="Обычный 7 5 7 5" xfId="12721"/>
    <cellStyle name="Обычный 7 5 7 5 2" xfId="42576"/>
    <cellStyle name="Обычный 7 5 7 6" xfId="22671"/>
    <cellStyle name="Обычный 7 5 7 6 2" xfId="52526"/>
    <cellStyle name="Обычный 7 5 7 7" xfId="32626"/>
    <cellStyle name="Обычный 7 5 8" xfId="2767"/>
    <cellStyle name="Обычный 7 5 8 2" xfId="6387"/>
    <cellStyle name="Обычный 7 5 8 2 2" xfId="16339"/>
    <cellStyle name="Обычный 7 5 8 2 2 2" xfId="46194"/>
    <cellStyle name="Обычный 7 5 8 2 3" xfId="26289"/>
    <cellStyle name="Обычный 7 5 8 2 3 2" xfId="56144"/>
    <cellStyle name="Обычный 7 5 8 2 4" xfId="36244"/>
    <cellStyle name="Обычный 7 5 8 3" xfId="9409"/>
    <cellStyle name="Обычный 7 5 8 3 2" xfId="19359"/>
    <cellStyle name="Обычный 7 5 8 3 2 2" xfId="49214"/>
    <cellStyle name="Обычный 7 5 8 3 3" xfId="29309"/>
    <cellStyle name="Обычный 7 5 8 3 3 2" xfId="59164"/>
    <cellStyle name="Обычный 7 5 8 3 4" xfId="39264"/>
    <cellStyle name="Обычный 7 5 8 4" xfId="12723"/>
    <cellStyle name="Обычный 7 5 8 4 2" xfId="42578"/>
    <cellStyle name="Обычный 7 5 8 5" xfId="22673"/>
    <cellStyle name="Обычный 7 5 8 5 2" xfId="52528"/>
    <cellStyle name="Обычный 7 5 8 6" xfId="32628"/>
    <cellStyle name="Обычный 7 5 9" xfId="3493"/>
    <cellStyle name="Обычный 7 5 9 2" xfId="13445"/>
    <cellStyle name="Обычный 7 5 9 2 2" xfId="43300"/>
    <cellStyle name="Обычный 7 5 9 3" xfId="23395"/>
    <cellStyle name="Обычный 7 5 9 3 2" xfId="53250"/>
    <cellStyle name="Обычный 7 5 9 4" xfId="33350"/>
    <cellStyle name="Обычный 7 6" xfId="2768"/>
    <cellStyle name="Обычный 7 6 2" xfId="2769"/>
    <cellStyle name="Обычный 7 6 2 2" xfId="2770"/>
    <cellStyle name="Обычный 7 6 2 2 2" xfId="2771"/>
    <cellStyle name="Обычный 7 6 2 2 2 2" xfId="6388"/>
    <cellStyle name="Обычный 7 6 2 2 2 2 2" xfId="16340"/>
    <cellStyle name="Обычный 7 6 2 2 2 2 2 2" xfId="46195"/>
    <cellStyle name="Обычный 7 6 2 2 2 2 3" xfId="26290"/>
    <cellStyle name="Обычный 7 6 2 2 2 2 3 2" xfId="56145"/>
    <cellStyle name="Обычный 7 6 2 2 2 2 4" xfId="36245"/>
    <cellStyle name="Обычный 7 6 2 2 2 3" xfId="9413"/>
    <cellStyle name="Обычный 7 6 2 2 2 3 2" xfId="19363"/>
    <cellStyle name="Обычный 7 6 2 2 2 3 2 2" xfId="49218"/>
    <cellStyle name="Обычный 7 6 2 2 2 3 3" xfId="29313"/>
    <cellStyle name="Обычный 7 6 2 2 2 3 3 2" xfId="59168"/>
    <cellStyle name="Обычный 7 6 2 2 2 3 4" xfId="39268"/>
    <cellStyle name="Обычный 7 6 2 2 2 4" xfId="12727"/>
    <cellStyle name="Обычный 7 6 2 2 2 4 2" xfId="42582"/>
    <cellStyle name="Обычный 7 6 2 2 2 5" xfId="22677"/>
    <cellStyle name="Обычный 7 6 2 2 2 5 2" xfId="52532"/>
    <cellStyle name="Обычный 7 6 2 2 2 6" xfId="32632"/>
    <cellStyle name="Обычный 7 6 2 2 3" xfId="4819"/>
    <cellStyle name="Обычный 7 6 2 2 3 2" xfId="14771"/>
    <cellStyle name="Обычный 7 6 2 2 3 2 2" xfId="44626"/>
    <cellStyle name="Обычный 7 6 2 2 3 3" xfId="24721"/>
    <cellStyle name="Обычный 7 6 2 2 3 3 2" xfId="54576"/>
    <cellStyle name="Обычный 7 6 2 2 3 4" xfId="34676"/>
    <cellStyle name="Обычный 7 6 2 2 4" xfId="9412"/>
    <cellStyle name="Обычный 7 6 2 2 4 2" xfId="19362"/>
    <cellStyle name="Обычный 7 6 2 2 4 2 2" xfId="49217"/>
    <cellStyle name="Обычный 7 6 2 2 4 3" xfId="29312"/>
    <cellStyle name="Обычный 7 6 2 2 4 3 2" xfId="59167"/>
    <cellStyle name="Обычный 7 6 2 2 4 4" xfId="39267"/>
    <cellStyle name="Обычный 7 6 2 2 5" xfId="12726"/>
    <cellStyle name="Обычный 7 6 2 2 5 2" xfId="42581"/>
    <cellStyle name="Обычный 7 6 2 2 6" xfId="22676"/>
    <cellStyle name="Обычный 7 6 2 2 6 2" xfId="52531"/>
    <cellStyle name="Обычный 7 6 2 2 7" xfId="32631"/>
    <cellStyle name="Обычный 7 6 2 3" xfId="2772"/>
    <cellStyle name="Обычный 7 6 2 3 2" xfId="6389"/>
    <cellStyle name="Обычный 7 6 2 3 2 2" xfId="16341"/>
    <cellStyle name="Обычный 7 6 2 3 2 2 2" xfId="46196"/>
    <cellStyle name="Обычный 7 6 2 3 2 3" xfId="26291"/>
    <cellStyle name="Обычный 7 6 2 3 2 3 2" xfId="56146"/>
    <cellStyle name="Обычный 7 6 2 3 2 4" xfId="36246"/>
    <cellStyle name="Обычный 7 6 2 3 3" xfId="9414"/>
    <cellStyle name="Обычный 7 6 2 3 3 2" xfId="19364"/>
    <cellStyle name="Обычный 7 6 2 3 3 2 2" xfId="49219"/>
    <cellStyle name="Обычный 7 6 2 3 3 3" xfId="29314"/>
    <cellStyle name="Обычный 7 6 2 3 3 3 2" xfId="59169"/>
    <cellStyle name="Обычный 7 6 2 3 3 4" xfId="39269"/>
    <cellStyle name="Обычный 7 6 2 3 4" xfId="12728"/>
    <cellStyle name="Обычный 7 6 2 3 4 2" xfId="42583"/>
    <cellStyle name="Обычный 7 6 2 3 5" xfId="22678"/>
    <cellStyle name="Обычный 7 6 2 3 5 2" xfId="52533"/>
    <cellStyle name="Обычный 7 6 2 3 6" xfId="32633"/>
    <cellStyle name="Обычный 7 6 2 4" xfId="3996"/>
    <cellStyle name="Обычный 7 6 2 4 2" xfId="13948"/>
    <cellStyle name="Обычный 7 6 2 4 2 2" xfId="43803"/>
    <cellStyle name="Обычный 7 6 2 4 3" xfId="23898"/>
    <cellStyle name="Обычный 7 6 2 4 3 2" xfId="53753"/>
    <cellStyle name="Обычный 7 6 2 4 4" xfId="33853"/>
    <cellStyle name="Обычный 7 6 2 5" xfId="9411"/>
    <cellStyle name="Обычный 7 6 2 5 2" xfId="19361"/>
    <cellStyle name="Обычный 7 6 2 5 2 2" xfId="49216"/>
    <cellStyle name="Обычный 7 6 2 5 3" xfId="29311"/>
    <cellStyle name="Обычный 7 6 2 5 3 2" xfId="59166"/>
    <cellStyle name="Обычный 7 6 2 5 4" xfId="39266"/>
    <cellStyle name="Обычный 7 6 2 6" xfId="12725"/>
    <cellStyle name="Обычный 7 6 2 6 2" xfId="42580"/>
    <cellStyle name="Обычный 7 6 2 7" xfId="22675"/>
    <cellStyle name="Обычный 7 6 2 7 2" xfId="52530"/>
    <cellStyle name="Обычный 7 6 2 8" xfId="32630"/>
    <cellStyle name="Обычный 7 6 3" xfId="2773"/>
    <cellStyle name="Обычный 7 6 3 2" xfId="2774"/>
    <cellStyle name="Обычный 7 6 3 2 2" xfId="6390"/>
    <cellStyle name="Обычный 7 6 3 2 2 2" xfId="16342"/>
    <cellStyle name="Обычный 7 6 3 2 2 2 2" xfId="46197"/>
    <cellStyle name="Обычный 7 6 3 2 2 3" xfId="26292"/>
    <cellStyle name="Обычный 7 6 3 2 2 3 2" xfId="56147"/>
    <cellStyle name="Обычный 7 6 3 2 2 4" xfId="36247"/>
    <cellStyle name="Обычный 7 6 3 2 3" xfId="9416"/>
    <cellStyle name="Обычный 7 6 3 2 3 2" xfId="19366"/>
    <cellStyle name="Обычный 7 6 3 2 3 2 2" xfId="49221"/>
    <cellStyle name="Обычный 7 6 3 2 3 3" xfId="29316"/>
    <cellStyle name="Обычный 7 6 3 2 3 3 2" xfId="59171"/>
    <cellStyle name="Обычный 7 6 3 2 3 4" xfId="39271"/>
    <cellStyle name="Обычный 7 6 3 2 4" xfId="12730"/>
    <cellStyle name="Обычный 7 6 3 2 4 2" xfId="42585"/>
    <cellStyle name="Обычный 7 6 3 2 5" xfId="22680"/>
    <cellStyle name="Обычный 7 6 3 2 5 2" xfId="52535"/>
    <cellStyle name="Обычный 7 6 3 2 6" xfId="32635"/>
    <cellStyle name="Обычный 7 6 3 3" xfId="4337"/>
    <cellStyle name="Обычный 7 6 3 3 2" xfId="14289"/>
    <cellStyle name="Обычный 7 6 3 3 2 2" xfId="44144"/>
    <cellStyle name="Обычный 7 6 3 3 3" xfId="24239"/>
    <cellStyle name="Обычный 7 6 3 3 3 2" xfId="54094"/>
    <cellStyle name="Обычный 7 6 3 3 4" xfId="34194"/>
    <cellStyle name="Обычный 7 6 3 4" xfId="9415"/>
    <cellStyle name="Обычный 7 6 3 4 2" xfId="19365"/>
    <cellStyle name="Обычный 7 6 3 4 2 2" xfId="49220"/>
    <cellStyle name="Обычный 7 6 3 4 3" xfId="29315"/>
    <cellStyle name="Обычный 7 6 3 4 3 2" xfId="59170"/>
    <cellStyle name="Обычный 7 6 3 4 4" xfId="39270"/>
    <cellStyle name="Обычный 7 6 3 5" xfId="12729"/>
    <cellStyle name="Обычный 7 6 3 5 2" xfId="42584"/>
    <cellStyle name="Обычный 7 6 3 6" xfId="22679"/>
    <cellStyle name="Обычный 7 6 3 6 2" xfId="52534"/>
    <cellStyle name="Обычный 7 6 3 7" xfId="32634"/>
    <cellStyle name="Обычный 7 6 4" xfId="2775"/>
    <cellStyle name="Обычный 7 6 4 2" xfId="6391"/>
    <cellStyle name="Обычный 7 6 4 2 2" xfId="16343"/>
    <cellStyle name="Обычный 7 6 4 2 2 2" xfId="46198"/>
    <cellStyle name="Обычный 7 6 4 2 3" xfId="26293"/>
    <cellStyle name="Обычный 7 6 4 2 3 2" xfId="56148"/>
    <cellStyle name="Обычный 7 6 4 2 4" xfId="36248"/>
    <cellStyle name="Обычный 7 6 4 3" xfId="9417"/>
    <cellStyle name="Обычный 7 6 4 3 2" xfId="19367"/>
    <cellStyle name="Обычный 7 6 4 3 2 2" xfId="49222"/>
    <cellStyle name="Обычный 7 6 4 3 3" xfId="29317"/>
    <cellStyle name="Обычный 7 6 4 3 3 2" xfId="59172"/>
    <cellStyle name="Обычный 7 6 4 3 4" xfId="39272"/>
    <cellStyle name="Обычный 7 6 4 4" xfId="12731"/>
    <cellStyle name="Обычный 7 6 4 4 2" xfId="42586"/>
    <cellStyle name="Обычный 7 6 4 5" xfId="22681"/>
    <cellStyle name="Обычный 7 6 4 5 2" xfId="52536"/>
    <cellStyle name="Обычный 7 6 4 6" xfId="32636"/>
    <cellStyle name="Обычный 7 6 5" xfId="3514"/>
    <cellStyle name="Обычный 7 6 5 2" xfId="13466"/>
    <cellStyle name="Обычный 7 6 5 2 2" xfId="43321"/>
    <cellStyle name="Обычный 7 6 5 3" xfId="23416"/>
    <cellStyle name="Обычный 7 6 5 3 2" xfId="53271"/>
    <cellStyle name="Обычный 7 6 5 4" xfId="33371"/>
    <cellStyle name="Обычный 7 6 6" xfId="9410"/>
    <cellStyle name="Обычный 7 6 6 2" xfId="19360"/>
    <cellStyle name="Обычный 7 6 6 2 2" xfId="49215"/>
    <cellStyle name="Обычный 7 6 6 3" xfId="29310"/>
    <cellStyle name="Обычный 7 6 6 3 2" xfId="59165"/>
    <cellStyle name="Обычный 7 6 6 4" xfId="39265"/>
    <cellStyle name="Обычный 7 6 7" xfId="12724"/>
    <cellStyle name="Обычный 7 6 7 2" xfId="42579"/>
    <cellStyle name="Обычный 7 6 8" xfId="22674"/>
    <cellStyle name="Обычный 7 6 8 2" xfId="52529"/>
    <cellStyle name="Обычный 7 6 9" xfId="32629"/>
    <cellStyle name="Обычный 7 7" xfId="2776"/>
    <cellStyle name="Обычный 7 7 2" xfId="2777"/>
    <cellStyle name="Обычный 7 7 2 2" xfId="2778"/>
    <cellStyle name="Обычный 7 7 2 2 2" xfId="2779"/>
    <cellStyle name="Обычный 7 7 2 2 2 2" xfId="6392"/>
    <cellStyle name="Обычный 7 7 2 2 2 2 2" xfId="16344"/>
    <cellStyle name="Обычный 7 7 2 2 2 2 2 2" xfId="46199"/>
    <cellStyle name="Обычный 7 7 2 2 2 2 3" xfId="26294"/>
    <cellStyle name="Обычный 7 7 2 2 2 2 3 2" xfId="56149"/>
    <cellStyle name="Обычный 7 7 2 2 2 2 4" xfId="36249"/>
    <cellStyle name="Обычный 7 7 2 2 2 3" xfId="9421"/>
    <cellStyle name="Обычный 7 7 2 2 2 3 2" xfId="19371"/>
    <cellStyle name="Обычный 7 7 2 2 2 3 2 2" xfId="49226"/>
    <cellStyle name="Обычный 7 7 2 2 2 3 3" xfId="29321"/>
    <cellStyle name="Обычный 7 7 2 2 2 3 3 2" xfId="59176"/>
    <cellStyle name="Обычный 7 7 2 2 2 3 4" xfId="39276"/>
    <cellStyle name="Обычный 7 7 2 2 2 4" xfId="12735"/>
    <cellStyle name="Обычный 7 7 2 2 2 4 2" xfId="42590"/>
    <cellStyle name="Обычный 7 7 2 2 2 5" xfId="22685"/>
    <cellStyle name="Обычный 7 7 2 2 2 5 2" xfId="52540"/>
    <cellStyle name="Обычный 7 7 2 2 2 6" xfId="32640"/>
    <cellStyle name="Обычный 7 7 2 2 3" xfId="4820"/>
    <cellStyle name="Обычный 7 7 2 2 3 2" xfId="14772"/>
    <cellStyle name="Обычный 7 7 2 2 3 2 2" xfId="44627"/>
    <cellStyle name="Обычный 7 7 2 2 3 3" xfId="24722"/>
    <cellStyle name="Обычный 7 7 2 2 3 3 2" xfId="54577"/>
    <cellStyle name="Обычный 7 7 2 2 3 4" xfId="34677"/>
    <cellStyle name="Обычный 7 7 2 2 4" xfId="9420"/>
    <cellStyle name="Обычный 7 7 2 2 4 2" xfId="19370"/>
    <cellStyle name="Обычный 7 7 2 2 4 2 2" xfId="49225"/>
    <cellStyle name="Обычный 7 7 2 2 4 3" xfId="29320"/>
    <cellStyle name="Обычный 7 7 2 2 4 3 2" xfId="59175"/>
    <cellStyle name="Обычный 7 7 2 2 4 4" xfId="39275"/>
    <cellStyle name="Обычный 7 7 2 2 5" xfId="12734"/>
    <cellStyle name="Обычный 7 7 2 2 5 2" xfId="42589"/>
    <cellStyle name="Обычный 7 7 2 2 6" xfId="22684"/>
    <cellStyle name="Обычный 7 7 2 2 6 2" xfId="52539"/>
    <cellStyle name="Обычный 7 7 2 2 7" xfId="32639"/>
    <cellStyle name="Обычный 7 7 2 3" xfId="2780"/>
    <cellStyle name="Обычный 7 7 2 3 2" xfId="6393"/>
    <cellStyle name="Обычный 7 7 2 3 2 2" xfId="16345"/>
    <cellStyle name="Обычный 7 7 2 3 2 2 2" xfId="46200"/>
    <cellStyle name="Обычный 7 7 2 3 2 3" xfId="26295"/>
    <cellStyle name="Обычный 7 7 2 3 2 3 2" xfId="56150"/>
    <cellStyle name="Обычный 7 7 2 3 2 4" xfId="36250"/>
    <cellStyle name="Обычный 7 7 2 3 3" xfId="9422"/>
    <cellStyle name="Обычный 7 7 2 3 3 2" xfId="19372"/>
    <cellStyle name="Обычный 7 7 2 3 3 2 2" xfId="49227"/>
    <cellStyle name="Обычный 7 7 2 3 3 3" xfId="29322"/>
    <cellStyle name="Обычный 7 7 2 3 3 3 2" xfId="59177"/>
    <cellStyle name="Обычный 7 7 2 3 3 4" xfId="39277"/>
    <cellStyle name="Обычный 7 7 2 3 4" xfId="12736"/>
    <cellStyle name="Обычный 7 7 2 3 4 2" xfId="42591"/>
    <cellStyle name="Обычный 7 7 2 3 5" xfId="22686"/>
    <cellStyle name="Обычный 7 7 2 3 5 2" xfId="52541"/>
    <cellStyle name="Обычный 7 7 2 3 6" xfId="32641"/>
    <cellStyle name="Обычный 7 7 2 4" xfId="3997"/>
    <cellStyle name="Обычный 7 7 2 4 2" xfId="13949"/>
    <cellStyle name="Обычный 7 7 2 4 2 2" xfId="43804"/>
    <cellStyle name="Обычный 7 7 2 4 3" xfId="23899"/>
    <cellStyle name="Обычный 7 7 2 4 3 2" xfId="53754"/>
    <cellStyle name="Обычный 7 7 2 4 4" xfId="33854"/>
    <cellStyle name="Обычный 7 7 2 5" xfId="9419"/>
    <cellStyle name="Обычный 7 7 2 5 2" xfId="19369"/>
    <cellStyle name="Обычный 7 7 2 5 2 2" xfId="49224"/>
    <cellStyle name="Обычный 7 7 2 5 3" xfId="29319"/>
    <cellStyle name="Обычный 7 7 2 5 3 2" xfId="59174"/>
    <cellStyle name="Обычный 7 7 2 5 4" xfId="39274"/>
    <cellStyle name="Обычный 7 7 2 6" xfId="12733"/>
    <cellStyle name="Обычный 7 7 2 6 2" xfId="42588"/>
    <cellStyle name="Обычный 7 7 2 7" xfId="22683"/>
    <cellStyle name="Обычный 7 7 2 7 2" xfId="52538"/>
    <cellStyle name="Обычный 7 7 2 8" xfId="32638"/>
    <cellStyle name="Обычный 7 7 3" xfId="2781"/>
    <cellStyle name="Обычный 7 7 3 2" xfId="2782"/>
    <cellStyle name="Обычный 7 7 3 2 2" xfId="6394"/>
    <cellStyle name="Обычный 7 7 3 2 2 2" xfId="16346"/>
    <cellStyle name="Обычный 7 7 3 2 2 2 2" xfId="46201"/>
    <cellStyle name="Обычный 7 7 3 2 2 3" xfId="26296"/>
    <cellStyle name="Обычный 7 7 3 2 2 3 2" xfId="56151"/>
    <cellStyle name="Обычный 7 7 3 2 2 4" xfId="36251"/>
    <cellStyle name="Обычный 7 7 3 2 3" xfId="9424"/>
    <cellStyle name="Обычный 7 7 3 2 3 2" xfId="19374"/>
    <cellStyle name="Обычный 7 7 3 2 3 2 2" xfId="49229"/>
    <cellStyle name="Обычный 7 7 3 2 3 3" xfId="29324"/>
    <cellStyle name="Обычный 7 7 3 2 3 3 2" xfId="59179"/>
    <cellStyle name="Обычный 7 7 3 2 3 4" xfId="39279"/>
    <cellStyle name="Обычный 7 7 3 2 4" xfId="12738"/>
    <cellStyle name="Обычный 7 7 3 2 4 2" xfId="42593"/>
    <cellStyle name="Обычный 7 7 3 2 5" xfId="22688"/>
    <cellStyle name="Обычный 7 7 3 2 5 2" xfId="52543"/>
    <cellStyle name="Обычный 7 7 3 2 6" xfId="32643"/>
    <cellStyle name="Обычный 7 7 3 3" xfId="4347"/>
    <cellStyle name="Обычный 7 7 3 3 2" xfId="14299"/>
    <cellStyle name="Обычный 7 7 3 3 2 2" xfId="44154"/>
    <cellStyle name="Обычный 7 7 3 3 3" xfId="24249"/>
    <cellStyle name="Обычный 7 7 3 3 3 2" xfId="54104"/>
    <cellStyle name="Обычный 7 7 3 3 4" xfId="34204"/>
    <cellStyle name="Обычный 7 7 3 4" xfId="9423"/>
    <cellStyle name="Обычный 7 7 3 4 2" xfId="19373"/>
    <cellStyle name="Обычный 7 7 3 4 2 2" xfId="49228"/>
    <cellStyle name="Обычный 7 7 3 4 3" xfId="29323"/>
    <cellStyle name="Обычный 7 7 3 4 3 2" xfId="59178"/>
    <cellStyle name="Обычный 7 7 3 4 4" xfId="39278"/>
    <cellStyle name="Обычный 7 7 3 5" xfId="12737"/>
    <cellStyle name="Обычный 7 7 3 5 2" xfId="42592"/>
    <cellStyle name="Обычный 7 7 3 6" xfId="22687"/>
    <cellStyle name="Обычный 7 7 3 6 2" xfId="52542"/>
    <cellStyle name="Обычный 7 7 3 7" xfId="32642"/>
    <cellStyle name="Обычный 7 7 4" xfId="2783"/>
    <cellStyle name="Обычный 7 7 4 2" xfId="6395"/>
    <cellStyle name="Обычный 7 7 4 2 2" xfId="16347"/>
    <cellStyle name="Обычный 7 7 4 2 2 2" xfId="46202"/>
    <cellStyle name="Обычный 7 7 4 2 3" xfId="26297"/>
    <cellStyle name="Обычный 7 7 4 2 3 2" xfId="56152"/>
    <cellStyle name="Обычный 7 7 4 2 4" xfId="36252"/>
    <cellStyle name="Обычный 7 7 4 3" xfId="9425"/>
    <cellStyle name="Обычный 7 7 4 3 2" xfId="19375"/>
    <cellStyle name="Обычный 7 7 4 3 2 2" xfId="49230"/>
    <cellStyle name="Обычный 7 7 4 3 3" xfId="29325"/>
    <cellStyle name="Обычный 7 7 4 3 3 2" xfId="59180"/>
    <cellStyle name="Обычный 7 7 4 3 4" xfId="39280"/>
    <cellStyle name="Обычный 7 7 4 4" xfId="12739"/>
    <cellStyle name="Обычный 7 7 4 4 2" xfId="42594"/>
    <cellStyle name="Обычный 7 7 4 5" xfId="22689"/>
    <cellStyle name="Обычный 7 7 4 5 2" xfId="52544"/>
    <cellStyle name="Обычный 7 7 4 6" xfId="32644"/>
    <cellStyle name="Обычный 7 7 5" xfId="3524"/>
    <cellStyle name="Обычный 7 7 5 2" xfId="13476"/>
    <cellStyle name="Обычный 7 7 5 2 2" xfId="43331"/>
    <cellStyle name="Обычный 7 7 5 3" xfId="23426"/>
    <cellStyle name="Обычный 7 7 5 3 2" xfId="53281"/>
    <cellStyle name="Обычный 7 7 5 4" xfId="33381"/>
    <cellStyle name="Обычный 7 7 6" xfId="9418"/>
    <cellStyle name="Обычный 7 7 6 2" xfId="19368"/>
    <cellStyle name="Обычный 7 7 6 2 2" xfId="49223"/>
    <cellStyle name="Обычный 7 7 6 3" xfId="29318"/>
    <cellStyle name="Обычный 7 7 6 3 2" xfId="59173"/>
    <cellStyle name="Обычный 7 7 6 4" xfId="39273"/>
    <cellStyle name="Обычный 7 7 7" xfId="12732"/>
    <cellStyle name="Обычный 7 7 7 2" xfId="42587"/>
    <cellStyle name="Обычный 7 7 8" xfId="22682"/>
    <cellStyle name="Обычный 7 7 8 2" xfId="52537"/>
    <cellStyle name="Обычный 7 7 9" xfId="32637"/>
    <cellStyle name="Обычный 7 8" xfId="2784"/>
    <cellStyle name="Обычный 7 8 2" xfId="2785"/>
    <cellStyle name="Обычный 7 8 2 2" xfId="2786"/>
    <cellStyle name="Обычный 7 8 2 2 2" xfId="2787"/>
    <cellStyle name="Обычный 7 8 2 2 2 2" xfId="6396"/>
    <cellStyle name="Обычный 7 8 2 2 2 2 2" xfId="16348"/>
    <cellStyle name="Обычный 7 8 2 2 2 2 2 2" xfId="46203"/>
    <cellStyle name="Обычный 7 8 2 2 2 2 3" xfId="26298"/>
    <cellStyle name="Обычный 7 8 2 2 2 2 3 2" xfId="56153"/>
    <cellStyle name="Обычный 7 8 2 2 2 2 4" xfId="36253"/>
    <cellStyle name="Обычный 7 8 2 2 2 3" xfId="9429"/>
    <cellStyle name="Обычный 7 8 2 2 2 3 2" xfId="19379"/>
    <cellStyle name="Обычный 7 8 2 2 2 3 2 2" xfId="49234"/>
    <cellStyle name="Обычный 7 8 2 2 2 3 3" xfId="29329"/>
    <cellStyle name="Обычный 7 8 2 2 2 3 3 2" xfId="59184"/>
    <cellStyle name="Обычный 7 8 2 2 2 3 4" xfId="39284"/>
    <cellStyle name="Обычный 7 8 2 2 2 4" xfId="12743"/>
    <cellStyle name="Обычный 7 8 2 2 2 4 2" xfId="42598"/>
    <cellStyle name="Обычный 7 8 2 2 2 5" xfId="22693"/>
    <cellStyle name="Обычный 7 8 2 2 2 5 2" xfId="52548"/>
    <cellStyle name="Обычный 7 8 2 2 2 6" xfId="32648"/>
    <cellStyle name="Обычный 7 8 2 2 3" xfId="4821"/>
    <cellStyle name="Обычный 7 8 2 2 3 2" xfId="14773"/>
    <cellStyle name="Обычный 7 8 2 2 3 2 2" xfId="44628"/>
    <cellStyle name="Обычный 7 8 2 2 3 3" xfId="24723"/>
    <cellStyle name="Обычный 7 8 2 2 3 3 2" xfId="54578"/>
    <cellStyle name="Обычный 7 8 2 2 3 4" xfId="34678"/>
    <cellStyle name="Обычный 7 8 2 2 4" xfId="9428"/>
    <cellStyle name="Обычный 7 8 2 2 4 2" xfId="19378"/>
    <cellStyle name="Обычный 7 8 2 2 4 2 2" xfId="49233"/>
    <cellStyle name="Обычный 7 8 2 2 4 3" xfId="29328"/>
    <cellStyle name="Обычный 7 8 2 2 4 3 2" xfId="59183"/>
    <cellStyle name="Обычный 7 8 2 2 4 4" xfId="39283"/>
    <cellStyle name="Обычный 7 8 2 2 5" xfId="12742"/>
    <cellStyle name="Обычный 7 8 2 2 5 2" xfId="42597"/>
    <cellStyle name="Обычный 7 8 2 2 6" xfId="22692"/>
    <cellStyle name="Обычный 7 8 2 2 6 2" xfId="52547"/>
    <cellStyle name="Обычный 7 8 2 2 7" xfId="32647"/>
    <cellStyle name="Обычный 7 8 2 3" xfId="2788"/>
    <cellStyle name="Обычный 7 8 2 3 2" xfId="6397"/>
    <cellStyle name="Обычный 7 8 2 3 2 2" xfId="16349"/>
    <cellStyle name="Обычный 7 8 2 3 2 2 2" xfId="46204"/>
    <cellStyle name="Обычный 7 8 2 3 2 3" xfId="26299"/>
    <cellStyle name="Обычный 7 8 2 3 2 3 2" xfId="56154"/>
    <cellStyle name="Обычный 7 8 2 3 2 4" xfId="36254"/>
    <cellStyle name="Обычный 7 8 2 3 3" xfId="9430"/>
    <cellStyle name="Обычный 7 8 2 3 3 2" xfId="19380"/>
    <cellStyle name="Обычный 7 8 2 3 3 2 2" xfId="49235"/>
    <cellStyle name="Обычный 7 8 2 3 3 3" xfId="29330"/>
    <cellStyle name="Обычный 7 8 2 3 3 3 2" xfId="59185"/>
    <cellStyle name="Обычный 7 8 2 3 3 4" xfId="39285"/>
    <cellStyle name="Обычный 7 8 2 3 4" xfId="12744"/>
    <cellStyle name="Обычный 7 8 2 3 4 2" xfId="42599"/>
    <cellStyle name="Обычный 7 8 2 3 5" xfId="22694"/>
    <cellStyle name="Обычный 7 8 2 3 5 2" xfId="52549"/>
    <cellStyle name="Обычный 7 8 2 3 6" xfId="32649"/>
    <cellStyle name="Обычный 7 8 2 4" xfId="3998"/>
    <cellStyle name="Обычный 7 8 2 4 2" xfId="13950"/>
    <cellStyle name="Обычный 7 8 2 4 2 2" xfId="43805"/>
    <cellStyle name="Обычный 7 8 2 4 3" xfId="23900"/>
    <cellStyle name="Обычный 7 8 2 4 3 2" xfId="53755"/>
    <cellStyle name="Обычный 7 8 2 4 4" xfId="33855"/>
    <cellStyle name="Обычный 7 8 2 5" xfId="9427"/>
    <cellStyle name="Обычный 7 8 2 5 2" xfId="19377"/>
    <cellStyle name="Обычный 7 8 2 5 2 2" xfId="49232"/>
    <cellStyle name="Обычный 7 8 2 5 3" xfId="29327"/>
    <cellStyle name="Обычный 7 8 2 5 3 2" xfId="59182"/>
    <cellStyle name="Обычный 7 8 2 5 4" xfId="39282"/>
    <cellStyle name="Обычный 7 8 2 6" xfId="12741"/>
    <cellStyle name="Обычный 7 8 2 6 2" xfId="42596"/>
    <cellStyle name="Обычный 7 8 2 7" xfId="22691"/>
    <cellStyle name="Обычный 7 8 2 7 2" xfId="52546"/>
    <cellStyle name="Обычный 7 8 2 8" xfId="32646"/>
    <cellStyle name="Обычный 7 8 3" xfId="2789"/>
    <cellStyle name="Обычный 7 8 3 2" xfId="2790"/>
    <cellStyle name="Обычный 7 8 3 2 2" xfId="6398"/>
    <cellStyle name="Обычный 7 8 3 2 2 2" xfId="16350"/>
    <cellStyle name="Обычный 7 8 3 2 2 2 2" xfId="46205"/>
    <cellStyle name="Обычный 7 8 3 2 2 3" xfId="26300"/>
    <cellStyle name="Обычный 7 8 3 2 2 3 2" xfId="56155"/>
    <cellStyle name="Обычный 7 8 3 2 2 4" xfId="36255"/>
    <cellStyle name="Обычный 7 8 3 2 3" xfId="9432"/>
    <cellStyle name="Обычный 7 8 3 2 3 2" xfId="19382"/>
    <cellStyle name="Обычный 7 8 3 2 3 2 2" xfId="49237"/>
    <cellStyle name="Обычный 7 8 3 2 3 3" xfId="29332"/>
    <cellStyle name="Обычный 7 8 3 2 3 3 2" xfId="59187"/>
    <cellStyle name="Обычный 7 8 3 2 3 4" xfId="39287"/>
    <cellStyle name="Обычный 7 8 3 2 4" xfId="12746"/>
    <cellStyle name="Обычный 7 8 3 2 4 2" xfId="42601"/>
    <cellStyle name="Обычный 7 8 3 2 5" xfId="22696"/>
    <cellStyle name="Обычный 7 8 3 2 5 2" xfId="52551"/>
    <cellStyle name="Обычный 7 8 3 2 6" xfId="32651"/>
    <cellStyle name="Обычный 7 8 3 3" xfId="4368"/>
    <cellStyle name="Обычный 7 8 3 3 2" xfId="14320"/>
    <cellStyle name="Обычный 7 8 3 3 2 2" xfId="44175"/>
    <cellStyle name="Обычный 7 8 3 3 3" xfId="24270"/>
    <cellStyle name="Обычный 7 8 3 3 3 2" xfId="54125"/>
    <cellStyle name="Обычный 7 8 3 3 4" xfId="34225"/>
    <cellStyle name="Обычный 7 8 3 4" xfId="9431"/>
    <cellStyle name="Обычный 7 8 3 4 2" xfId="19381"/>
    <cellStyle name="Обычный 7 8 3 4 2 2" xfId="49236"/>
    <cellStyle name="Обычный 7 8 3 4 3" xfId="29331"/>
    <cellStyle name="Обычный 7 8 3 4 3 2" xfId="59186"/>
    <cellStyle name="Обычный 7 8 3 4 4" xfId="39286"/>
    <cellStyle name="Обычный 7 8 3 5" xfId="12745"/>
    <cellStyle name="Обычный 7 8 3 5 2" xfId="42600"/>
    <cellStyle name="Обычный 7 8 3 6" xfId="22695"/>
    <cellStyle name="Обычный 7 8 3 6 2" xfId="52550"/>
    <cellStyle name="Обычный 7 8 3 7" xfId="32650"/>
    <cellStyle name="Обычный 7 8 4" xfId="2791"/>
    <cellStyle name="Обычный 7 8 4 2" xfId="6399"/>
    <cellStyle name="Обычный 7 8 4 2 2" xfId="16351"/>
    <cellStyle name="Обычный 7 8 4 2 2 2" xfId="46206"/>
    <cellStyle name="Обычный 7 8 4 2 3" xfId="26301"/>
    <cellStyle name="Обычный 7 8 4 2 3 2" xfId="56156"/>
    <cellStyle name="Обычный 7 8 4 2 4" xfId="36256"/>
    <cellStyle name="Обычный 7 8 4 3" xfId="9433"/>
    <cellStyle name="Обычный 7 8 4 3 2" xfId="19383"/>
    <cellStyle name="Обычный 7 8 4 3 2 2" xfId="49238"/>
    <cellStyle name="Обычный 7 8 4 3 3" xfId="29333"/>
    <cellStyle name="Обычный 7 8 4 3 3 2" xfId="59188"/>
    <cellStyle name="Обычный 7 8 4 3 4" xfId="39288"/>
    <cellStyle name="Обычный 7 8 4 4" xfId="12747"/>
    <cellStyle name="Обычный 7 8 4 4 2" xfId="42602"/>
    <cellStyle name="Обычный 7 8 4 5" xfId="22697"/>
    <cellStyle name="Обычный 7 8 4 5 2" xfId="52552"/>
    <cellStyle name="Обычный 7 8 4 6" xfId="32652"/>
    <cellStyle name="Обычный 7 8 5" xfId="3545"/>
    <cellStyle name="Обычный 7 8 5 2" xfId="13497"/>
    <cellStyle name="Обычный 7 8 5 2 2" xfId="43352"/>
    <cellStyle name="Обычный 7 8 5 3" xfId="23447"/>
    <cellStyle name="Обычный 7 8 5 3 2" xfId="53302"/>
    <cellStyle name="Обычный 7 8 5 4" xfId="33402"/>
    <cellStyle name="Обычный 7 8 6" xfId="9426"/>
    <cellStyle name="Обычный 7 8 6 2" xfId="19376"/>
    <cellStyle name="Обычный 7 8 6 2 2" xfId="49231"/>
    <cellStyle name="Обычный 7 8 6 3" xfId="29326"/>
    <cellStyle name="Обычный 7 8 6 3 2" xfId="59181"/>
    <cellStyle name="Обычный 7 8 6 4" xfId="39281"/>
    <cellStyle name="Обычный 7 8 7" xfId="12740"/>
    <cellStyle name="Обычный 7 8 7 2" xfId="42595"/>
    <cellStyle name="Обычный 7 8 8" xfId="22690"/>
    <cellStyle name="Обычный 7 8 8 2" xfId="52545"/>
    <cellStyle name="Обычный 7 8 9" xfId="32645"/>
    <cellStyle name="Обычный 7 9" xfId="2792"/>
    <cellStyle name="Обычный 7 9 2" xfId="2793"/>
    <cellStyle name="Обычный 7 9 2 2" xfId="2794"/>
    <cellStyle name="Обычный 7 9 2 2 2" xfId="2795"/>
    <cellStyle name="Обычный 7 9 2 2 2 2" xfId="6400"/>
    <cellStyle name="Обычный 7 9 2 2 2 2 2" xfId="16352"/>
    <cellStyle name="Обычный 7 9 2 2 2 2 2 2" xfId="46207"/>
    <cellStyle name="Обычный 7 9 2 2 2 2 3" xfId="26302"/>
    <cellStyle name="Обычный 7 9 2 2 2 2 3 2" xfId="56157"/>
    <cellStyle name="Обычный 7 9 2 2 2 2 4" xfId="36257"/>
    <cellStyle name="Обычный 7 9 2 2 2 3" xfId="9437"/>
    <cellStyle name="Обычный 7 9 2 2 2 3 2" xfId="19387"/>
    <cellStyle name="Обычный 7 9 2 2 2 3 2 2" xfId="49242"/>
    <cellStyle name="Обычный 7 9 2 2 2 3 3" xfId="29337"/>
    <cellStyle name="Обычный 7 9 2 2 2 3 3 2" xfId="59192"/>
    <cellStyle name="Обычный 7 9 2 2 2 3 4" xfId="39292"/>
    <cellStyle name="Обычный 7 9 2 2 2 4" xfId="12751"/>
    <cellStyle name="Обычный 7 9 2 2 2 4 2" xfId="42606"/>
    <cellStyle name="Обычный 7 9 2 2 2 5" xfId="22701"/>
    <cellStyle name="Обычный 7 9 2 2 2 5 2" xfId="52556"/>
    <cellStyle name="Обычный 7 9 2 2 2 6" xfId="32656"/>
    <cellStyle name="Обычный 7 9 2 2 3" xfId="4822"/>
    <cellStyle name="Обычный 7 9 2 2 3 2" xfId="14774"/>
    <cellStyle name="Обычный 7 9 2 2 3 2 2" xfId="44629"/>
    <cellStyle name="Обычный 7 9 2 2 3 3" xfId="24724"/>
    <cellStyle name="Обычный 7 9 2 2 3 3 2" xfId="54579"/>
    <cellStyle name="Обычный 7 9 2 2 3 4" xfId="34679"/>
    <cellStyle name="Обычный 7 9 2 2 4" xfId="9436"/>
    <cellStyle name="Обычный 7 9 2 2 4 2" xfId="19386"/>
    <cellStyle name="Обычный 7 9 2 2 4 2 2" xfId="49241"/>
    <cellStyle name="Обычный 7 9 2 2 4 3" xfId="29336"/>
    <cellStyle name="Обычный 7 9 2 2 4 3 2" xfId="59191"/>
    <cellStyle name="Обычный 7 9 2 2 4 4" xfId="39291"/>
    <cellStyle name="Обычный 7 9 2 2 5" xfId="12750"/>
    <cellStyle name="Обычный 7 9 2 2 5 2" xfId="42605"/>
    <cellStyle name="Обычный 7 9 2 2 6" xfId="22700"/>
    <cellStyle name="Обычный 7 9 2 2 6 2" xfId="52555"/>
    <cellStyle name="Обычный 7 9 2 2 7" xfId="32655"/>
    <cellStyle name="Обычный 7 9 2 3" xfId="2796"/>
    <cellStyle name="Обычный 7 9 2 3 2" xfId="6401"/>
    <cellStyle name="Обычный 7 9 2 3 2 2" xfId="16353"/>
    <cellStyle name="Обычный 7 9 2 3 2 2 2" xfId="46208"/>
    <cellStyle name="Обычный 7 9 2 3 2 3" xfId="26303"/>
    <cellStyle name="Обычный 7 9 2 3 2 3 2" xfId="56158"/>
    <cellStyle name="Обычный 7 9 2 3 2 4" xfId="36258"/>
    <cellStyle name="Обычный 7 9 2 3 3" xfId="9438"/>
    <cellStyle name="Обычный 7 9 2 3 3 2" xfId="19388"/>
    <cellStyle name="Обычный 7 9 2 3 3 2 2" xfId="49243"/>
    <cellStyle name="Обычный 7 9 2 3 3 3" xfId="29338"/>
    <cellStyle name="Обычный 7 9 2 3 3 3 2" xfId="59193"/>
    <cellStyle name="Обычный 7 9 2 3 3 4" xfId="39293"/>
    <cellStyle name="Обычный 7 9 2 3 4" xfId="12752"/>
    <cellStyle name="Обычный 7 9 2 3 4 2" xfId="42607"/>
    <cellStyle name="Обычный 7 9 2 3 5" xfId="22702"/>
    <cellStyle name="Обычный 7 9 2 3 5 2" xfId="52557"/>
    <cellStyle name="Обычный 7 9 2 3 6" xfId="32657"/>
    <cellStyle name="Обычный 7 9 2 4" xfId="3999"/>
    <cellStyle name="Обычный 7 9 2 4 2" xfId="13951"/>
    <cellStyle name="Обычный 7 9 2 4 2 2" xfId="43806"/>
    <cellStyle name="Обычный 7 9 2 4 3" xfId="23901"/>
    <cellStyle name="Обычный 7 9 2 4 3 2" xfId="53756"/>
    <cellStyle name="Обычный 7 9 2 4 4" xfId="33856"/>
    <cellStyle name="Обычный 7 9 2 5" xfId="9435"/>
    <cellStyle name="Обычный 7 9 2 5 2" xfId="19385"/>
    <cellStyle name="Обычный 7 9 2 5 2 2" xfId="49240"/>
    <cellStyle name="Обычный 7 9 2 5 3" xfId="29335"/>
    <cellStyle name="Обычный 7 9 2 5 3 2" xfId="59190"/>
    <cellStyle name="Обычный 7 9 2 5 4" xfId="39290"/>
    <cellStyle name="Обычный 7 9 2 6" xfId="12749"/>
    <cellStyle name="Обычный 7 9 2 6 2" xfId="42604"/>
    <cellStyle name="Обычный 7 9 2 7" xfId="22699"/>
    <cellStyle name="Обычный 7 9 2 7 2" xfId="52554"/>
    <cellStyle name="Обычный 7 9 2 8" xfId="32654"/>
    <cellStyle name="Обычный 7 9 3" xfId="2797"/>
    <cellStyle name="Обычный 7 9 3 2" xfId="2798"/>
    <cellStyle name="Обычный 7 9 3 2 2" xfId="6402"/>
    <cellStyle name="Обычный 7 9 3 2 2 2" xfId="16354"/>
    <cellStyle name="Обычный 7 9 3 2 2 2 2" xfId="46209"/>
    <cellStyle name="Обычный 7 9 3 2 2 3" xfId="26304"/>
    <cellStyle name="Обычный 7 9 3 2 2 3 2" xfId="56159"/>
    <cellStyle name="Обычный 7 9 3 2 2 4" xfId="36259"/>
    <cellStyle name="Обычный 7 9 3 2 3" xfId="9440"/>
    <cellStyle name="Обычный 7 9 3 2 3 2" xfId="19390"/>
    <cellStyle name="Обычный 7 9 3 2 3 2 2" xfId="49245"/>
    <cellStyle name="Обычный 7 9 3 2 3 3" xfId="29340"/>
    <cellStyle name="Обычный 7 9 3 2 3 3 2" xfId="59195"/>
    <cellStyle name="Обычный 7 9 3 2 3 4" xfId="39295"/>
    <cellStyle name="Обычный 7 9 3 2 4" xfId="12754"/>
    <cellStyle name="Обычный 7 9 3 2 4 2" xfId="42609"/>
    <cellStyle name="Обычный 7 9 3 2 5" xfId="22704"/>
    <cellStyle name="Обычный 7 9 3 2 5 2" xfId="52559"/>
    <cellStyle name="Обычный 7 9 3 2 6" xfId="32659"/>
    <cellStyle name="Обычный 7 9 3 3" xfId="4455"/>
    <cellStyle name="Обычный 7 9 3 3 2" xfId="14407"/>
    <cellStyle name="Обычный 7 9 3 3 2 2" xfId="44262"/>
    <cellStyle name="Обычный 7 9 3 3 3" xfId="24357"/>
    <cellStyle name="Обычный 7 9 3 3 3 2" xfId="54212"/>
    <cellStyle name="Обычный 7 9 3 3 4" xfId="34312"/>
    <cellStyle name="Обычный 7 9 3 4" xfId="9439"/>
    <cellStyle name="Обычный 7 9 3 4 2" xfId="19389"/>
    <cellStyle name="Обычный 7 9 3 4 2 2" xfId="49244"/>
    <cellStyle name="Обычный 7 9 3 4 3" xfId="29339"/>
    <cellStyle name="Обычный 7 9 3 4 3 2" xfId="59194"/>
    <cellStyle name="Обычный 7 9 3 4 4" xfId="39294"/>
    <cellStyle name="Обычный 7 9 3 5" xfId="12753"/>
    <cellStyle name="Обычный 7 9 3 5 2" xfId="42608"/>
    <cellStyle name="Обычный 7 9 3 6" xfId="22703"/>
    <cellStyle name="Обычный 7 9 3 6 2" xfId="52558"/>
    <cellStyle name="Обычный 7 9 3 7" xfId="32658"/>
    <cellStyle name="Обычный 7 9 4" xfId="2799"/>
    <cellStyle name="Обычный 7 9 4 2" xfId="6403"/>
    <cellStyle name="Обычный 7 9 4 2 2" xfId="16355"/>
    <cellStyle name="Обычный 7 9 4 2 2 2" xfId="46210"/>
    <cellStyle name="Обычный 7 9 4 2 3" xfId="26305"/>
    <cellStyle name="Обычный 7 9 4 2 3 2" xfId="56160"/>
    <cellStyle name="Обычный 7 9 4 2 4" xfId="36260"/>
    <cellStyle name="Обычный 7 9 4 3" xfId="9441"/>
    <cellStyle name="Обычный 7 9 4 3 2" xfId="19391"/>
    <cellStyle name="Обычный 7 9 4 3 2 2" xfId="49246"/>
    <cellStyle name="Обычный 7 9 4 3 3" xfId="29341"/>
    <cellStyle name="Обычный 7 9 4 3 3 2" xfId="59196"/>
    <cellStyle name="Обычный 7 9 4 3 4" xfId="39296"/>
    <cellStyle name="Обычный 7 9 4 4" xfId="12755"/>
    <cellStyle name="Обычный 7 9 4 4 2" xfId="42610"/>
    <cellStyle name="Обычный 7 9 4 5" xfId="22705"/>
    <cellStyle name="Обычный 7 9 4 5 2" xfId="52560"/>
    <cellStyle name="Обычный 7 9 4 6" xfId="32660"/>
    <cellStyle name="Обычный 7 9 5" xfId="3632"/>
    <cellStyle name="Обычный 7 9 5 2" xfId="13584"/>
    <cellStyle name="Обычный 7 9 5 2 2" xfId="43439"/>
    <cellStyle name="Обычный 7 9 5 3" xfId="23534"/>
    <cellStyle name="Обычный 7 9 5 3 2" xfId="53389"/>
    <cellStyle name="Обычный 7 9 5 4" xfId="33489"/>
    <cellStyle name="Обычный 7 9 6" xfId="9434"/>
    <cellStyle name="Обычный 7 9 6 2" xfId="19384"/>
    <cellStyle name="Обычный 7 9 6 2 2" xfId="49239"/>
    <cellStyle name="Обычный 7 9 6 3" xfId="29334"/>
    <cellStyle name="Обычный 7 9 6 3 2" xfId="59189"/>
    <cellStyle name="Обычный 7 9 6 4" xfId="39289"/>
    <cellStyle name="Обычный 7 9 7" xfId="12748"/>
    <cellStyle name="Обычный 7 9 7 2" xfId="42603"/>
    <cellStyle name="Обычный 7 9 8" xfId="22698"/>
    <cellStyle name="Обычный 7 9 8 2" xfId="52553"/>
    <cellStyle name="Обычный 7 9 9" xfId="32653"/>
    <cellStyle name="Обычный 8" xfId="19"/>
    <cellStyle name="Обычный 8 10" xfId="2801"/>
    <cellStyle name="Обычный 8 10 2" xfId="2802"/>
    <cellStyle name="Обычный 8 10 2 2" xfId="2803"/>
    <cellStyle name="Обычный 8 10 2 2 2" xfId="2804"/>
    <cellStyle name="Обычный 8 10 2 2 2 2" xfId="6404"/>
    <cellStyle name="Обычный 8 10 2 2 2 2 2" xfId="16356"/>
    <cellStyle name="Обычный 8 10 2 2 2 2 2 2" xfId="46211"/>
    <cellStyle name="Обычный 8 10 2 2 2 2 3" xfId="26306"/>
    <cellStyle name="Обычный 8 10 2 2 2 2 3 2" xfId="56161"/>
    <cellStyle name="Обычный 8 10 2 2 2 2 4" xfId="36261"/>
    <cellStyle name="Обычный 8 10 2 2 2 3" xfId="9446"/>
    <cellStyle name="Обычный 8 10 2 2 2 3 2" xfId="19396"/>
    <cellStyle name="Обычный 8 10 2 2 2 3 2 2" xfId="49251"/>
    <cellStyle name="Обычный 8 10 2 2 2 3 3" xfId="29346"/>
    <cellStyle name="Обычный 8 10 2 2 2 3 3 2" xfId="59201"/>
    <cellStyle name="Обычный 8 10 2 2 2 3 4" xfId="39301"/>
    <cellStyle name="Обычный 8 10 2 2 2 4" xfId="12760"/>
    <cellStyle name="Обычный 8 10 2 2 2 4 2" xfId="42615"/>
    <cellStyle name="Обычный 8 10 2 2 2 5" xfId="22710"/>
    <cellStyle name="Обычный 8 10 2 2 2 5 2" xfId="52565"/>
    <cellStyle name="Обычный 8 10 2 2 2 6" xfId="32665"/>
    <cellStyle name="Обычный 8 10 2 2 3" xfId="4824"/>
    <cellStyle name="Обычный 8 10 2 2 3 2" xfId="14776"/>
    <cellStyle name="Обычный 8 10 2 2 3 2 2" xfId="44631"/>
    <cellStyle name="Обычный 8 10 2 2 3 3" xfId="24726"/>
    <cellStyle name="Обычный 8 10 2 2 3 3 2" xfId="54581"/>
    <cellStyle name="Обычный 8 10 2 2 3 4" xfId="34681"/>
    <cellStyle name="Обычный 8 10 2 2 4" xfId="9445"/>
    <cellStyle name="Обычный 8 10 2 2 4 2" xfId="19395"/>
    <cellStyle name="Обычный 8 10 2 2 4 2 2" xfId="49250"/>
    <cellStyle name="Обычный 8 10 2 2 4 3" xfId="29345"/>
    <cellStyle name="Обычный 8 10 2 2 4 3 2" xfId="59200"/>
    <cellStyle name="Обычный 8 10 2 2 4 4" xfId="39300"/>
    <cellStyle name="Обычный 8 10 2 2 5" xfId="12759"/>
    <cellStyle name="Обычный 8 10 2 2 5 2" xfId="42614"/>
    <cellStyle name="Обычный 8 10 2 2 6" xfId="22709"/>
    <cellStyle name="Обычный 8 10 2 2 6 2" xfId="52564"/>
    <cellStyle name="Обычный 8 10 2 2 7" xfId="32664"/>
    <cellStyle name="Обычный 8 10 2 3" xfId="2805"/>
    <cellStyle name="Обычный 8 10 2 3 2" xfId="6405"/>
    <cellStyle name="Обычный 8 10 2 3 2 2" xfId="16357"/>
    <cellStyle name="Обычный 8 10 2 3 2 2 2" xfId="46212"/>
    <cellStyle name="Обычный 8 10 2 3 2 3" xfId="26307"/>
    <cellStyle name="Обычный 8 10 2 3 2 3 2" xfId="56162"/>
    <cellStyle name="Обычный 8 10 2 3 2 4" xfId="36262"/>
    <cellStyle name="Обычный 8 10 2 3 3" xfId="9447"/>
    <cellStyle name="Обычный 8 10 2 3 3 2" xfId="19397"/>
    <cellStyle name="Обычный 8 10 2 3 3 2 2" xfId="49252"/>
    <cellStyle name="Обычный 8 10 2 3 3 3" xfId="29347"/>
    <cellStyle name="Обычный 8 10 2 3 3 3 2" xfId="59202"/>
    <cellStyle name="Обычный 8 10 2 3 3 4" xfId="39302"/>
    <cellStyle name="Обычный 8 10 2 3 4" xfId="12761"/>
    <cellStyle name="Обычный 8 10 2 3 4 2" xfId="42616"/>
    <cellStyle name="Обычный 8 10 2 3 5" xfId="22711"/>
    <cellStyle name="Обычный 8 10 2 3 5 2" xfId="52566"/>
    <cellStyle name="Обычный 8 10 2 3 6" xfId="32666"/>
    <cellStyle name="Обычный 8 10 2 4" xfId="4001"/>
    <cellStyle name="Обычный 8 10 2 4 2" xfId="13953"/>
    <cellStyle name="Обычный 8 10 2 4 2 2" xfId="43808"/>
    <cellStyle name="Обычный 8 10 2 4 3" xfId="23903"/>
    <cellStyle name="Обычный 8 10 2 4 3 2" xfId="53758"/>
    <cellStyle name="Обычный 8 10 2 4 4" xfId="33858"/>
    <cellStyle name="Обычный 8 10 2 5" xfId="9444"/>
    <cellStyle name="Обычный 8 10 2 5 2" xfId="19394"/>
    <cellStyle name="Обычный 8 10 2 5 2 2" xfId="49249"/>
    <cellStyle name="Обычный 8 10 2 5 3" xfId="29344"/>
    <cellStyle name="Обычный 8 10 2 5 3 2" xfId="59199"/>
    <cellStyle name="Обычный 8 10 2 5 4" xfId="39299"/>
    <cellStyle name="Обычный 8 10 2 6" xfId="12758"/>
    <cellStyle name="Обычный 8 10 2 6 2" xfId="42613"/>
    <cellStyle name="Обычный 8 10 2 7" xfId="22708"/>
    <cellStyle name="Обычный 8 10 2 7 2" xfId="52563"/>
    <cellStyle name="Обычный 8 10 2 8" xfId="32663"/>
    <cellStyle name="Обычный 8 10 3" xfId="2806"/>
    <cellStyle name="Обычный 8 10 3 2" xfId="2807"/>
    <cellStyle name="Обычный 8 10 3 2 2" xfId="6406"/>
    <cellStyle name="Обычный 8 10 3 2 2 2" xfId="16358"/>
    <cellStyle name="Обычный 8 10 3 2 2 2 2" xfId="46213"/>
    <cellStyle name="Обычный 8 10 3 2 2 3" xfId="26308"/>
    <cellStyle name="Обычный 8 10 3 2 2 3 2" xfId="56163"/>
    <cellStyle name="Обычный 8 10 3 2 2 4" xfId="36263"/>
    <cellStyle name="Обычный 8 10 3 2 3" xfId="9449"/>
    <cellStyle name="Обычный 8 10 3 2 3 2" xfId="19399"/>
    <cellStyle name="Обычный 8 10 3 2 3 2 2" xfId="49254"/>
    <cellStyle name="Обычный 8 10 3 2 3 3" xfId="29349"/>
    <cellStyle name="Обычный 8 10 3 2 3 3 2" xfId="59204"/>
    <cellStyle name="Обычный 8 10 3 2 3 4" xfId="39304"/>
    <cellStyle name="Обычный 8 10 3 2 4" xfId="12763"/>
    <cellStyle name="Обычный 8 10 3 2 4 2" xfId="42618"/>
    <cellStyle name="Обычный 8 10 3 2 5" xfId="22713"/>
    <cellStyle name="Обычный 8 10 3 2 5 2" xfId="52568"/>
    <cellStyle name="Обычный 8 10 3 2 6" xfId="32668"/>
    <cellStyle name="Обычный 8 10 3 3" xfId="4543"/>
    <cellStyle name="Обычный 8 10 3 3 2" xfId="14495"/>
    <cellStyle name="Обычный 8 10 3 3 2 2" xfId="44350"/>
    <cellStyle name="Обычный 8 10 3 3 3" xfId="24445"/>
    <cellStyle name="Обычный 8 10 3 3 3 2" xfId="54300"/>
    <cellStyle name="Обычный 8 10 3 3 4" xfId="34400"/>
    <cellStyle name="Обычный 8 10 3 4" xfId="9448"/>
    <cellStyle name="Обычный 8 10 3 4 2" xfId="19398"/>
    <cellStyle name="Обычный 8 10 3 4 2 2" xfId="49253"/>
    <cellStyle name="Обычный 8 10 3 4 3" xfId="29348"/>
    <cellStyle name="Обычный 8 10 3 4 3 2" xfId="59203"/>
    <cellStyle name="Обычный 8 10 3 4 4" xfId="39303"/>
    <cellStyle name="Обычный 8 10 3 5" xfId="12762"/>
    <cellStyle name="Обычный 8 10 3 5 2" xfId="42617"/>
    <cellStyle name="Обычный 8 10 3 6" xfId="22712"/>
    <cellStyle name="Обычный 8 10 3 6 2" xfId="52567"/>
    <cellStyle name="Обычный 8 10 3 7" xfId="32667"/>
    <cellStyle name="Обычный 8 10 4" xfId="2808"/>
    <cellStyle name="Обычный 8 10 4 2" xfId="6407"/>
    <cellStyle name="Обычный 8 10 4 2 2" xfId="16359"/>
    <cellStyle name="Обычный 8 10 4 2 2 2" xfId="46214"/>
    <cellStyle name="Обычный 8 10 4 2 3" xfId="26309"/>
    <cellStyle name="Обычный 8 10 4 2 3 2" xfId="56164"/>
    <cellStyle name="Обычный 8 10 4 2 4" xfId="36264"/>
    <cellStyle name="Обычный 8 10 4 3" xfId="9450"/>
    <cellStyle name="Обычный 8 10 4 3 2" xfId="19400"/>
    <cellStyle name="Обычный 8 10 4 3 2 2" xfId="49255"/>
    <cellStyle name="Обычный 8 10 4 3 3" xfId="29350"/>
    <cellStyle name="Обычный 8 10 4 3 3 2" xfId="59205"/>
    <cellStyle name="Обычный 8 10 4 3 4" xfId="39305"/>
    <cellStyle name="Обычный 8 10 4 4" xfId="12764"/>
    <cellStyle name="Обычный 8 10 4 4 2" xfId="42619"/>
    <cellStyle name="Обычный 8 10 4 5" xfId="22714"/>
    <cellStyle name="Обычный 8 10 4 5 2" xfId="52569"/>
    <cellStyle name="Обычный 8 10 4 6" xfId="32669"/>
    <cellStyle name="Обычный 8 10 5" xfId="3720"/>
    <cellStyle name="Обычный 8 10 5 2" xfId="13672"/>
    <cellStyle name="Обычный 8 10 5 2 2" xfId="43527"/>
    <cellStyle name="Обычный 8 10 5 3" xfId="23622"/>
    <cellStyle name="Обычный 8 10 5 3 2" xfId="53477"/>
    <cellStyle name="Обычный 8 10 5 4" xfId="33577"/>
    <cellStyle name="Обычный 8 10 6" xfId="9443"/>
    <cellStyle name="Обычный 8 10 6 2" xfId="19393"/>
    <cellStyle name="Обычный 8 10 6 2 2" xfId="49248"/>
    <cellStyle name="Обычный 8 10 6 3" xfId="29343"/>
    <cellStyle name="Обычный 8 10 6 3 2" xfId="59198"/>
    <cellStyle name="Обычный 8 10 6 4" xfId="39298"/>
    <cellStyle name="Обычный 8 10 7" xfId="12757"/>
    <cellStyle name="Обычный 8 10 7 2" xfId="42612"/>
    <cellStyle name="Обычный 8 10 8" xfId="22707"/>
    <cellStyle name="Обычный 8 10 8 2" xfId="52562"/>
    <cellStyle name="Обычный 8 10 9" xfId="32662"/>
    <cellStyle name="Обычный 8 11" xfId="2809"/>
    <cellStyle name="Обычный 8 11 2" xfId="2810"/>
    <cellStyle name="Обычный 8 11 2 2" xfId="2811"/>
    <cellStyle name="Обычный 8 11 2 2 2" xfId="6408"/>
    <cellStyle name="Обычный 8 11 2 2 2 2" xfId="16360"/>
    <cellStyle name="Обычный 8 11 2 2 2 2 2" xfId="46215"/>
    <cellStyle name="Обычный 8 11 2 2 2 3" xfId="26310"/>
    <cellStyle name="Обычный 8 11 2 2 2 3 2" xfId="56165"/>
    <cellStyle name="Обычный 8 11 2 2 2 4" xfId="36265"/>
    <cellStyle name="Обычный 8 11 2 2 3" xfId="9453"/>
    <cellStyle name="Обычный 8 11 2 2 3 2" xfId="19403"/>
    <cellStyle name="Обычный 8 11 2 2 3 2 2" xfId="49258"/>
    <cellStyle name="Обычный 8 11 2 2 3 3" xfId="29353"/>
    <cellStyle name="Обычный 8 11 2 2 3 3 2" xfId="59208"/>
    <cellStyle name="Обычный 8 11 2 2 3 4" xfId="39308"/>
    <cellStyle name="Обычный 8 11 2 2 4" xfId="12767"/>
    <cellStyle name="Обычный 8 11 2 2 4 2" xfId="42622"/>
    <cellStyle name="Обычный 8 11 2 2 5" xfId="22717"/>
    <cellStyle name="Обычный 8 11 2 2 5 2" xfId="52572"/>
    <cellStyle name="Обычный 8 11 2 2 6" xfId="32672"/>
    <cellStyle name="Обычный 8 11 2 3" xfId="4823"/>
    <cellStyle name="Обычный 8 11 2 3 2" xfId="14775"/>
    <cellStyle name="Обычный 8 11 2 3 2 2" xfId="44630"/>
    <cellStyle name="Обычный 8 11 2 3 3" xfId="24725"/>
    <cellStyle name="Обычный 8 11 2 3 3 2" xfId="54580"/>
    <cellStyle name="Обычный 8 11 2 3 4" xfId="34680"/>
    <cellStyle name="Обычный 8 11 2 4" xfId="9452"/>
    <cellStyle name="Обычный 8 11 2 4 2" xfId="19402"/>
    <cellStyle name="Обычный 8 11 2 4 2 2" xfId="49257"/>
    <cellStyle name="Обычный 8 11 2 4 3" xfId="29352"/>
    <cellStyle name="Обычный 8 11 2 4 3 2" xfId="59207"/>
    <cellStyle name="Обычный 8 11 2 4 4" xfId="39307"/>
    <cellStyle name="Обычный 8 11 2 5" xfId="12766"/>
    <cellStyle name="Обычный 8 11 2 5 2" xfId="42621"/>
    <cellStyle name="Обычный 8 11 2 6" xfId="22716"/>
    <cellStyle name="Обычный 8 11 2 6 2" xfId="52571"/>
    <cellStyle name="Обычный 8 11 2 7" xfId="32671"/>
    <cellStyle name="Обычный 8 11 3" xfId="2812"/>
    <cellStyle name="Обычный 8 11 3 2" xfId="6409"/>
    <cellStyle name="Обычный 8 11 3 2 2" xfId="16361"/>
    <cellStyle name="Обычный 8 11 3 2 2 2" xfId="46216"/>
    <cellStyle name="Обычный 8 11 3 2 3" xfId="26311"/>
    <cellStyle name="Обычный 8 11 3 2 3 2" xfId="56166"/>
    <cellStyle name="Обычный 8 11 3 2 4" xfId="36266"/>
    <cellStyle name="Обычный 8 11 3 3" xfId="9454"/>
    <cellStyle name="Обычный 8 11 3 3 2" xfId="19404"/>
    <cellStyle name="Обычный 8 11 3 3 2 2" xfId="49259"/>
    <cellStyle name="Обычный 8 11 3 3 3" xfId="29354"/>
    <cellStyle name="Обычный 8 11 3 3 3 2" xfId="59209"/>
    <cellStyle name="Обычный 8 11 3 3 4" xfId="39309"/>
    <cellStyle name="Обычный 8 11 3 4" xfId="12768"/>
    <cellStyle name="Обычный 8 11 3 4 2" xfId="42623"/>
    <cellStyle name="Обычный 8 11 3 5" xfId="22718"/>
    <cellStyle name="Обычный 8 11 3 5 2" xfId="52573"/>
    <cellStyle name="Обычный 8 11 3 6" xfId="32673"/>
    <cellStyle name="Обычный 8 11 4" xfId="4000"/>
    <cellStyle name="Обычный 8 11 4 2" xfId="13952"/>
    <cellStyle name="Обычный 8 11 4 2 2" xfId="43807"/>
    <cellStyle name="Обычный 8 11 4 3" xfId="23902"/>
    <cellStyle name="Обычный 8 11 4 3 2" xfId="53757"/>
    <cellStyle name="Обычный 8 11 4 4" xfId="33857"/>
    <cellStyle name="Обычный 8 11 5" xfId="9451"/>
    <cellStyle name="Обычный 8 11 5 2" xfId="19401"/>
    <cellStyle name="Обычный 8 11 5 2 2" xfId="49256"/>
    <cellStyle name="Обычный 8 11 5 3" xfId="29351"/>
    <cellStyle name="Обычный 8 11 5 3 2" xfId="59206"/>
    <cellStyle name="Обычный 8 11 5 4" xfId="39306"/>
    <cellStyle name="Обычный 8 11 6" xfId="12765"/>
    <cellStyle name="Обычный 8 11 6 2" xfId="42620"/>
    <cellStyle name="Обычный 8 11 7" xfId="22715"/>
    <cellStyle name="Обычный 8 11 7 2" xfId="52570"/>
    <cellStyle name="Обычный 8 11 8" xfId="32670"/>
    <cellStyle name="Обычный 8 12" xfId="2813"/>
    <cellStyle name="Обычный 8 12 2" xfId="2814"/>
    <cellStyle name="Обычный 8 12 2 2" xfId="2815"/>
    <cellStyle name="Обычный 8 12 2 2 2" xfId="6410"/>
    <cellStyle name="Обычный 8 12 2 2 2 2" xfId="16362"/>
    <cellStyle name="Обычный 8 12 2 2 2 2 2" xfId="46217"/>
    <cellStyle name="Обычный 8 12 2 2 2 3" xfId="26312"/>
    <cellStyle name="Обычный 8 12 2 2 2 3 2" xfId="56167"/>
    <cellStyle name="Обычный 8 12 2 2 2 4" xfId="36267"/>
    <cellStyle name="Обычный 8 12 2 2 3" xfId="9457"/>
    <cellStyle name="Обычный 8 12 2 2 3 2" xfId="19407"/>
    <cellStyle name="Обычный 8 12 2 2 3 2 2" xfId="49262"/>
    <cellStyle name="Обычный 8 12 2 2 3 3" xfId="29357"/>
    <cellStyle name="Обычный 8 12 2 2 3 3 2" xfId="59212"/>
    <cellStyle name="Обычный 8 12 2 2 3 4" xfId="39312"/>
    <cellStyle name="Обычный 8 12 2 2 4" xfId="12771"/>
    <cellStyle name="Обычный 8 12 2 2 4 2" xfId="42626"/>
    <cellStyle name="Обычный 8 12 2 2 5" xfId="22721"/>
    <cellStyle name="Обычный 8 12 2 2 5 2" xfId="52576"/>
    <cellStyle name="Обычный 8 12 2 2 6" xfId="32676"/>
    <cellStyle name="Обычный 8 12 2 3" xfId="4954"/>
    <cellStyle name="Обычный 8 12 2 3 2" xfId="14906"/>
    <cellStyle name="Обычный 8 12 2 3 2 2" xfId="44761"/>
    <cellStyle name="Обычный 8 12 2 3 3" xfId="24856"/>
    <cellStyle name="Обычный 8 12 2 3 3 2" xfId="54711"/>
    <cellStyle name="Обычный 8 12 2 3 4" xfId="34811"/>
    <cellStyle name="Обычный 8 12 2 4" xfId="9456"/>
    <cellStyle name="Обычный 8 12 2 4 2" xfId="19406"/>
    <cellStyle name="Обычный 8 12 2 4 2 2" xfId="49261"/>
    <cellStyle name="Обычный 8 12 2 4 3" xfId="29356"/>
    <cellStyle name="Обычный 8 12 2 4 3 2" xfId="59211"/>
    <cellStyle name="Обычный 8 12 2 4 4" xfId="39311"/>
    <cellStyle name="Обычный 8 12 2 5" xfId="12770"/>
    <cellStyle name="Обычный 8 12 2 5 2" xfId="42625"/>
    <cellStyle name="Обычный 8 12 2 6" xfId="22720"/>
    <cellStyle name="Обычный 8 12 2 6 2" xfId="52575"/>
    <cellStyle name="Обычный 8 12 2 7" xfId="32675"/>
    <cellStyle name="Обычный 8 12 3" xfId="2816"/>
    <cellStyle name="Обычный 8 12 3 2" xfId="6411"/>
    <cellStyle name="Обычный 8 12 3 2 2" xfId="16363"/>
    <cellStyle name="Обычный 8 12 3 2 2 2" xfId="46218"/>
    <cellStyle name="Обычный 8 12 3 2 3" xfId="26313"/>
    <cellStyle name="Обычный 8 12 3 2 3 2" xfId="56168"/>
    <cellStyle name="Обычный 8 12 3 2 4" xfId="36268"/>
    <cellStyle name="Обычный 8 12 3 3" xfId="9458"/>
    <cellStyle name="Обычный 8 12 3 3 2" xfId="19408"/>
    <cellStyle name="Обычный 8 12 3 3 2 2" xfId="49263"/>
    <cellStyle name="Обычный 8 12 3 3 3" xfId="29358"/>
    <cellStyle name="Обычный 8 12 3 3 3 2" xfId="59213"/>
    <cellStyle name="Обычный 8 12 3 3 4" xfId="39313"/>
    <cellStyle name="Обычный 8 12 3 4" xfId="12772"/>
    <cellStyle name="Обычный 8 12 3 4 2" xfId="42627"/>
    <cellStyle name="Обычный 8 12 3 5" xfId="22722"/>
    <cellStyle name="Обычный 8 12 3 5 2" xfId="52577"/>
    <cellStyle name="Обычный 8 12 3 6" xfId="32677"/>
    <cellStyle name="Обычный 8 12 4" xfId="4131"/>
    <cellStyle name="Обычный 8 12 4 2" xfId="14083"/>
    <cellStyle name="Обычный 8 12 4 2 2" xfId="43938"/>
    <cellStyle name="Обычный 8 12 4 3" xfId="24033"/>
    <cellStyle name="Обычный 8 12 4 3 2" xfId="53888"/>
    <cellStyle name="Обычный 8 12 4 4" xfId="33988"/>
    <cellStyle name="Обычный 8 12 5" xfId="9455"/>
    <cellStyle name="Обычный 8 12 5 2" xfId="19405"/>
    <cellStyle name="Обычный 8 12 5 2 2" xfId="49260"/>
    <cellStyle name="Обычный 8 12 5 3" xfId="29355"/>
    <cellStyle name="Обычный 8 12 5 3 2" xfId="59210"/>
    <cellStyle name="Обычный 8 12 5 4" xfId="39310"/>
    <cellStyle name="Обычный 8 12 6" xfId="12769"/>
    <cellStyle name="Обычный 8 12 6 2" xfId="42624"/>
    <cellStyle name="Обычный 8 12 7" xfId="22719"/>
    <cellStyle name="Обычный 8 12 7 2" xfId="52574"/>
    <cellStyle name="Обычный 8 12 8" xfId="32674"/>
    <cellStyle name="Обычный 8 13" xfId="2817"/>
    <cellStyle name="Обычный 8 13 2" xfId="2818"/>
    <cellStyle name="Обычный 8 13 2 2" xfId="2819"/>
    <cellStyle name="Обычный 8 13 2 2 2" xfId="6412"/>
    <cellStyle name="Обычный 8 13 2 2 2 2" xfId="16364"/>
    <cellStyle name="Обычный 8 13 2 2 2 2 2" xfId="46219"/>
    <cellStyle name="Обычный 8 13 2 2 2 3" xfId="26314"/>
    <cellStyle name="Обычный 8 13 2 2 2 3 2" xfId="56169"/>
    <cellStyle name="Обычный 8 13 2 2 2 4" xfId="36269"/>
    <cellStyle name="Обычный 8 13 2 2 3" xfId="9461"/>
    <cellStyle name="Обычный 8 13 2 2 3 2" xfId="19411"/>
    <cellStyle name="Обычный 8 13 2 2 3 2 2" xfId="49266"/>
    <cellStyle name="Обычный 8 13 2 2 3 3" xfId="29361"/>
    <cellStyle name="Обычный 8 13 2 2 3 3 2" xfId="59216"/>
    <cellStyle name="Обычный 8 13 2 2 3 4" xfId="39316"/>
    <cellStyle name="Обычный 8 13 2 2 4" xfId="12775"/>
    <cellStyle name="Обычный 8 13 2 2 4 2" xfId="42630"/>
    <cellStyle name="Обычный 8 13 2 2 5" xfId="22725"/>
    <cellStyle name="Обычный 8 13 2 2 5 2" xfId="52580"/>
    <cellStyle name="Обычный 8 13 2 2 6" xfId="32680"/>
    <cellStyle name="Обычный 8 13 2 3" xfId="5041"/>
    <cellStyle name="Обычный 8 13 2 3 2" xfId="14993"/>
    <cellStyle name="Обычный 8 13 2 3 2 2" xfId="44848"/>
    <cellStyle name="Обычный 8 13 2 3 3" xfId="24943"/>
    <cellStyle name="Обычный 8 13 2 3 3 2" xfId="54798"/>
    <cellStyle name="Обычный 8 13 2 3 4" xfId="34898"/>
    <cellStyle name="Обычный 8 13 2 4" xfId="9460"/>
    <cellStyle name="Обычный 8 13 2 4 2" xfId="19410"/>
    <cellStyle name="Обычный 8 13 2 4 2 2" xfId="49265"/>
    <cellStyle name="Обычный 8 13 2 4 3" xfId="29360"/>
    <cellStyle name="Обычный 8 13 2 4 3 2" xfId="59215"/>
    <cellStyle name="Обычный 8 13 2 4 4" xfId="39315"/>
    <cellStyle name="Обычный 8 13 2 5" xfId="12774"/>
    <cellStyle name="Обычный 8 13 2 5 2" xfId="42629"/>
    <cellStyle name="Обычный 8 13 2 6" xfId="22724"/>
    <cellStyle name="Обычный 8 13 2 6 2" xfId="52579"/>
    <cellStyle name="Обычный 8 13 2 7" xfId="32679"/>
    <cellStyle name="Обычный 8 13 3" xfId="2820"/>
    <cellStyle name="Обычный 8 13 3 2" xfId="6413"/>
    <cellStyle name="Обычный 8 13 3 2 2" xfId="16365"/>
    <cellStyle name="Обычный 8 13 3 2 2 2" xfId="46220"/>
    <cellStyle name="Обычный 8 13 3 2 3" xfId="26315"/>
    <cellStyle name="Обычный 8 13 3 2 3 2" xfId="56170"/>
    <cellStyle name="Обычный 8 13 3 2 4" xfId="36270"/>
    <cellStyle name="Обычный 8 13 3 3" xfId="9462"/>
    <cellStyle name="Обычный 8 13 3 3 2" xfId="19412"/>
    <cellStyle name="Обычный 8 13 3 3 2 2" xfId="49267"/>
    <cellStyle name="Обычный 8 13 3 3 3" xfId="29362"/>
    <cellStyle name="Обычный 8 13 3 3 3 2" xfId="59217"/>
    <cellStyle name="Обычный 8 13 3 3 4" xfId="39317"/>
    <cellStyle name="Обычный 8 13 3 4" xfId="12776"/>
    <cellStyle name="Обычный 8 13 3 4 2" xfId="42631"/>
    <cellStyle name="Обычный 8 13 3 5" xfId="22726"/>
    <cellStyle name="Обычный 8 13 3 5 2" xfId="52581"/>
    <cellStyle name="Обычный 8 13 3 6" xfId="32681"/>
    <cellStyle name="Обычный 8 13 4" xfId="4218"/>
    <cellStyle name="Обычный 8 13 4 2" xfId="14170"/>
    <cellStyle name="Обычный 8 13 4 2 2" xfId="44025"/>
    <cellStyle name="Обычный 8 13 4 3" xfId="24120"/>
    <cellStyle name="Обычный 8 13 4 3 2" xfId="53975"/>
    <cellStyle name="Обычный 8 13 4 4" xfId="34075"/>
    <cellStyle name="Обычный 8 13 5" xfId="9459"/>
    <cellStyle name="Обычный 8 13 5 2" xfId="19409"/>
    <cellStyle name="Обычный 8 13 5 2 2" xfId="49264"/>
    <cellStyle name="Обычный 8 13 5 3" xfId="29359"/>
    <cellStyle name="Обычный 8 13 5 3 2" xfId="59214"/>
    <cellStyle name="Обычный 8 13 5 4" xfId="39314"/>
    <cellStyle name="Обычный 8 13 6" xfId="12773"/>
    <cellStyle name="Обычный 8 13 6 2" xfId="42628"/>
    <cellStyle name="Обычный 8 13 7" xfId="22723"/>
    <cellStyle name="Обычный 8 13 7 2" xfId="52578"/>
    <cellStyle name="Обычный 8 13 8" xfId="32678"/>
    <cellStyle name="Обычный 8 14" xfId="2821"/>
    <cellStyle name="Обычный 8 14 2" xfId="2822"/>
    <cellStyle name="Обычный 8 14 2 2" xfId="6414"/>
    <cellStyle name="Обычный 8 14 2 2 2" xfId="16366"/>
    <cellStyle name="Обычный 8 14 2 2 2 2" xfId="46221"/>
    <cellStyle name="Обычный 8 14 2 2 3" xfId="26316"/>
    <cellStyle name="Обычный 8 14 2 2 3 2" xfId="56171"/>
    <cellStyle name="Обычный 8 14 2 2 4" xfId="36271"/>
    <cellStyle name="Обычный 8 14 2 3" xfId="9464"/>
    <cellStyle name="Обычный 8 14 2 3 2" xfId="19414"/>
    <cellStyle name="Обычный 8 14 2 3 2 2" xfId="49269"/>
    <cellStyle name="Обычный 8 14 2 3 3" xfId="29364"/>
    <cellStyle name="Обычный 8 14 2 3 3 2" xfId="59219"/>
    <cellStyle name="Обычный 8 14 2 3 4" xfId="39319"/>
    <cellStyle name="Обычный 8 14 2 4" xfId="12778"/>
    <cellStyle name="Обычный 8 14 2 4 2" xfId="42633"/>
    <cellStyle name="Обычный 8 14 2 5" xfId="22728"/>
    <cellStyle name="Обычный 8 14 2 5 2" xfId="52583"/>
    <cellStyle name="Обычный 8 14 2 6" xfId="32683"/>
    <cellStyle name="Обычный 8 14 3" xfId="4240"/>
    <cellStyle name="Обычный 8 14 3 2" xfId="14192"/>
    <cellStyle name="Обычный 8 14 3 2 2" xfId="44047"/>
    <cellStyle name="Обычный 8 14 3 3" xfId="24142"/>
    <cellStyle name="Обычный 8 14 3 3 2" xfId="53997"/>
    <cellStyle name="Обычный 8 14 3 4" xfId="34097"/>
    <cellStyle name="Обычный 8 14 4" xfId="9463"/>
    <cellStyle name="Обычный 8 14 4 2" xfId="19413"/>
    <cellStyle name="Обычный 8 14 4 2 2" xfId="49268"/>
    <cellStyle name="Обычный 8 14 4 3" xfId="29363"/>
    <cellStyle name="Обычный 8 14 4 3 2" xfId="59218"/>
    <cellStyle name="Обычный 8 14 4 4" xfId="39318"/>
    <cellStyle name="Обычный 8 14 5" xfId="12777"/>
    <cellStyle name="Обычный 8 14 5 2" xfId="42632"/>
    <cellStyle name="Обычный 8 14 6" xfId="22727"/>
    <cellStyle name="Обычный 8 14 6 2" xfId="52582"/>
    <cellStyle name="Обычный 8 14 7" xfId="32682"/>
    <cellStyle name="Обычный 8 15" xfId="2823"/>
    <cellStyle name="Обычный 8 15 2" xfId="6415"/>
    <cellStyle name="Обычный 8 15 2 2" xfId="16367"/>
    <cellStyle name="Обычный 8 15 2 2 2" xfId="46222"/>
    <cellStyle name="Обычный 8 15 2 3" xfId="26317"/>
    <cellStyle name="Обычный 8 15 2 3 2" xfId="56172"/>
    <cellStyle name="Обычный 8 15 2 4" xfId="36272"/>
    <cellStyle name="Обычный 8 15 3" xfId="9465"/>
    <cellStyle name="Обычный 8 15 3 2" xfId="19415"/>
    <cellStyle name="Обычный 8 15 3 2 2" xfId="49270"/>
    <cellStyle name="Обычный 8 15 3 3" xfId="29365"/>
    <cellStyle name="Обычный 8 15 3 3 2" xfId="59220"/>
    <cellStyle name="Обычный 8 15 3 4" xfId="39320"/>
    <cellStyle name="Обычный 8 15 4" xfId="12779"/>
    <cellStyle name="Обычный 8 15 4 2" xfId="42634"/>
    <cellStyle name="Обычный 8 15 5" xfId="22729"/>
    <cellStyle name="Обычный 8 15 5 2" xfId="52584"/>
    <cellStyle name="Обычный 8 15 6" xfId="32684"/>
    <cellStyle name="Обычный 8 16" xfId="2800"/>
    <cellStyle name="Обычный 8 16 2" xfId="6714"/>
    <cellStyle name="Обычный 8 16 2 2" xfId="16666"/>
    <cellStyle name="Обычный 8 16 2 2 2" xfId="46521"/>
    <cellStyle name="Обычный 8 16 2 3" xfId="26616"/>
    <cellStyle name="Обычный 8 16 2 3 2" xfId="56471"/>
    <cellStyle name="Обычный 8 16 2 4" xfId="36571"/>
    <cellStyle name="Обычный 8 16 3" xfId="9442"/>
    <cellStyle name="Обычный 8 16 3 2" xfId="19392"/>
    <cellStyle name="Обычный 8 16 3 2 2" xfId="49247"/>
    <cellStyle name="Обычный 8 16 3 3" xfId="29342"/>
    <cellStyle name="Обычный 8 16 3 3 2" xfId="59197"/>
    <cellStyle name="Обычный 8 16 3 4" xfId="39297"/>
    <cellStyle name="Обычный 8 16 4" xfId="12756"/>
    <cellStyle name="Обычный 8 16 4 2" xfId="42611"/>
    <cellStyle name="Обычный 8 16 5" xfId="22706"/>
    <cellStyle name="Обычный 8 16 5 2" xfId="52561"/>
    <cellStyle name="Обычный 8 16 6" xfId="32661"/>
    <cellStyle name="Обычный 8 17" xfId="3416"/>
    <cellStyle name="Обычный 8 17 2" xfId="13369"/>
    <cellStyle name="Обычный 8 17 2 2" xfId="43224"/>
    <cellStyle name="Обычный 8 17 3" xfId="23319"/>
    <cellStyle name="Обычный 8 17 3 2" xfId="53174"/>
    <cellStyle name="Обычный 8 17 4" xfId="33274"/>
    <cellStyle name="Обычный 8 2" xfId="2824"/>
    <cellStyle name="Обычный 8 2 10" xfId="2825"/>
    <cellStyle name="Обычный 8 2 10 2" xfId="2826"/>
    <cellStyle name="Обычный 8 2 10 2 2" xfId="2827"/>
    <cellStyle name="Обычный 8 2 10 2 2 2" xfId="6416"/>
    <cellStyle name="Обычный 8 2 10 2 2 2 2" xfId="16368"/>
    <cellStyle name="Обычный 8 2 10 2 2 2 2 2" xfId="46223"/>
    <cellStyle name="Обычный 8 2 10 2 2 2 3" xfId="26318"/>
    <cellStyle name="Обычный 8 2 10 2 2 2 3 2" xfId="56173"/>
    <cellStyle name="Обычный 8 2 10 2 2 2 4" xfId="36273"/>
    <cellStyle name="Обычный 8 2 10 2 2 3" xfId="9469"/>
    <cellStyle name="Обычный 8 2 10 2 2 3 2" xfId="19419"/>
    <cellStyle name="Обычный 8 2 10 2 2 3 2 2" xfId="49274"/>
    <cellStyle name="Обычный 8 2 10 2 2 3 3" xfId="29369"/>
    <cellStyle name="Обычный 8 2 10 2 2 3 3 2" xfId="59224"/>
    <cellStyle name="Обычный 8 2 10 2 2 3 4" xfId="39324"/>
    <cellStyle name="Обычный 8 2 10 2 2 4" xfId="12783"/>
    <cellStyle name="Обычный 8 2 10 2 2 4 2" xfId="42638"/>
    <cellStyle name="Обычный 8 2 10 2 2 5" xfId="22733"/>
    <cellStyle name="Обычный 8 2 10 2 2 5 2" xfId="52588"/>
    <cellStyle name="Обычный 8 2 10 2 2 6" xfId="32688"/>
    <cellStyle name="Обычный 8 2 10 2 3" xfId="4825"/>
    <cellStyle name="Обычный 8 2 10 2 3 2" xfId="14777"/>
    <cellStyle name="Обычный 8 2 10 2 3 2 2" xfId="44632"/>
    <cellStyle name="Обычный 8 2 10 2 3 3" xfId="24727"/>
    <cellStyle name="Обычный 8 2 10 2 3 3 2" xfId="54582"/>
    <cellStyle name="Обычный 8 2 10 2 3 4" xfId="34682"/>
    <cellStyle name="Обычный 8 2 10 2 4" xfId="9468"/>
    <cellStyle name="Обычный 8 2 10 2 4 2" xfId="19418"/>
    <cellStyle name="Обычный 8 2 10 2 4 2 2" xfId="49273"/>
    <cellStyle name="Обычный 8 2 10 2 4 3" xfId="29368"/>
    <cellStyle name="Обычный 8 2 10 2 4 3 2" xfId="59223"/>
    <cellStyle name="Обычный 8 2 10 2 4 4" xfId="39323"/>
    <cellStyle name="Обычный 8 2 10 2 5" xfId="12782"/>
    <cellStyle name="Обычный 8 2 10 2 5 2" xfId="42637"/>
    <cellStyle name="Обычный 8 2 10 2 6" xfId="22732"/>
    <cellStyle name="Обычный 8 2 10 2 6 2" xfId="52587"/>
    <cellStyle name="Обычный 8 2 10 2 7" xfId="32687"/>
    <cellStyle name="Обычный 8 2 10 3" xfId="2828"/>
    <cellStyle name="Обычный 8 2 10 3 2" xfId="6417"/>
    <cellStyle name="Обычный 8 2 10 3 2 2" xfId="16369"/>
    <cellStyle name="Обычный 8 2 10 3 2 2 2" xfId="46224"/>
    <cellStyle name="Обычный 8 2 10 3 2 3" xfId="26319"/>
    <cellStyle name="Обычный 8 2 10 3 2 3 2" xfId="56174"/>
    <cellStyle name="Обычный 8 2 10 3 2 4" xfId="36274"/>
    <cellStyle name="Обычный 8 2 10 3 3" xfId="9470"/>
    <cellStyle name="Обычный 8 2 10 3 3 2" xfId="19420"/>
    <cellStyle name="Обычный 8 2 10 3 3 2 2" xfId="49275"/>
    <cellStyle name="Обычный 8 2 10 3 3 3" xfId="29370"/>
    <cellStyle name="Обычный 8 2 10 3 3 3 2" xfId="59225"/>
    <cellStyle name="Обычный 8 2 10 3 3 4" xfId="39325"/>
    <cellStyle name="Обычный 8 2 10 3 4" xfId="12784"/>
    <cellStyle name="Обычный 8 2 10 3 4 2" xfId="42639"/>
    <cellStyle name="Обычный 8 2 10 3 5" xfId="22734"/>
    <cellStyle name="Обычный 8 2 10 3 5 2" xfId="52589"/>
    <cellStyle name="Обычный 8 2 10 3 6" xfId="32689"/>
    <cellStyle name="Обычный 8 2 10 4" xfId="4002"/>
    <cellStyle name="Обычный 8 2 10 4 2" xfId="13954"/>
    <cellStyle name="Обычный 8 2 10 4 2 2" xfId="43809"/>
    <cellStyle name="Обычный 8 2 10 4 3" xfId="23904"/>
    <cellStyle name="Обычный 8 2 10 4 3 2" xfId="53759"/>
    <cellStyle name="Обычный 8 2 10 4 4" xfId="33859"/>
    <cellStyle name="Обычный 8 2 10 5" xfId="9467"/>
    <cellStyle name="Обычный 8 2 10 5 2" xfId="19417"/>
    <cellStyle name="Обычный 8 2 10 5 2 2" xfId="49272"/>
    <cellStyle name="Обычный 8 2 10 5 3" xfId="29367"/>
    <cellStyle name="Обычный 8 2 10 5 3 2" xfId="59222"/>
    <cellStyle name="Обычный 8 2 10 5 4" xfId="39322"/>
    <cellStyle name="Обычный 8 2 10 6" xfId="12781"/>
    <cellStyle name="Обычный 8 2 10 6 2" xfId="42636"/>
    <cellStyle name="Обычный 8 2 10 7" xfId="22731"/>
    <cellStyle name="Обычный 8 2 10 7 2" xfId="52586"/>
    <cellStyle name="Обычный 8 2 10 8" xfId="32686"/>
    <cellStyle name="Обычный 8 2 11" xfId="2829"/>
    <cellStyle name="Обычный 8 2 11 2" xfId="2830"/>
    <cellStyle name="Обычный 8 2 11 2 2" xfId="2831"/>
    <cellStyle name="Обычный 8 2 11 2 2 2" xfId="6418"/>
    <cellStyle name="Обычный 8 2 11 2 2 2 2" xfId="16370"/>
    <cellStyle name="Обычный 8 2 11 2 2 2 2 2" xfId="46225"/>
    <cellStyle name="Обычный 8 2 11 2 2 2 3" xfId="26320"/>
    <cellStyle name="Обычный 8 2 11 2 2 2 3 2" xfId="56175"/>
    <cellStyle name="Обычный 8 2 11 2 2 2 4" xfId="36275"/>
    <cellStyle name="Обычный 8 2 11 2 2 3" xfId="9473"/>
    <cellStyle name="Обычный 8 2 11 2 2 3 2" xfId="19423"/>
    <cellStyle name="Обычный 8 2 11 2 2 3 2 2" xfId="49278"/>
    <cellStyle name="Обычный 8 2 11 2 2 3 3" xfId="29373"/>
    <cellStyle name="Обычный 8 2 11 2 2 3 3 2" xfId="59228"/>
    <cellStyle name="Обычный 8 2 11 2 2 3 4" xfId="39328"/>
    <cellStyle name="Обычный 8 2 11 2 2 4" xfId="12787"/>
    <cellStyle name="Обычный 8 2 11 2 2 4 2" xfId="42642"/>
    <cellStyle name="Обычный 8 2 11 2 2 5" xfId="22737"/>
    <cellStyle name="Обычный 8 2 11 2 2 5 2" xfId="52592"/>
    <cellStyle name="Обычный 8 2 11 2 2 6" xfId="32692"/>
    <cellStyle name="Обычный 8 2 11 2 3" xfId="4955"/>
    <cellStyle name="Обычный 8 2 11 2 3 2" xfId="14907"/>
    <cellStyle name="Обычный 8 2 11 2 3 2 2" xfId="44762"/>
    <cellStyle name="Обычный 8 2 11 2 3 3" xfId="24857"/>
    <cellStyle name="Обычный 8 2 11 2 3 3 2" xfId="54712"/>
    <cellStyle name="Обычный 8 2 11 2 3 4" xfId="34812"/>
    <cellStyle name="Обычный 8 2 11 2 4" xfId="9472"/>
    <cellStyle name="Обычный 8 2 11 2 4 2" xfId="19422"/>
    <cellStyle name="Обычный 8 2 11 2 4 2 2" xfId="49277"/>
    <cellStyle name="Обычный 8 2 11 2 4 3" xfId="29372"/>
    <cellStyle name="Обычный 8 2 11 2 4 3 2" xfId="59227"/>
    <cellStyle name="Обычный 8 2 11 2 4 4" xfId="39327"/>
    <cellStyle name="Обычный 8 2 11 2 5" xfId="12786"/>
    <cellStyle name="Обычный 8 2 11 2 5 2" xfId="42641"/>
    <cellStyle name="Обычный 8 2 11 2 6" xfId="22736"/>
    <cellStyle name="Обычный 8 2 11 2 6 2" xfId="52591"/>
    <cellStyle name="Обычный 8 2 11 2 7" xfId="32691"/>
    <cellStyle name="Обычный 8 2 11 3" xfId="2832"/>
    <cellStyle name="Обычный 8 2 11 3 2" xfId="6419"/>
    <cellStyle name="Обычный 8 2 11 3 2 2" xfId="16371"/>
    <cellStyle name="Обычный 8 2 11 3 2 2 2" xfId="46226"/>
    <cellStyle name="Обычный 8 2 11 3 2 3" xfId="26321"/>
    <cellStyle name="Обычный 8 2 11 3 2 3 2" xfId="56176"/>
    <cellStyle name="Обычный 8 2 11 3 2 4" xfId="36276"/>
    <cellStyle name="Обычный 8 2 11 3 3" xfId="9474"/>
    <cellStyle name="Обычный 8 2 11 3 3 2" xfId="19424"/>
    <cellStyle name="Обычный 8 2 11 3 3 2 2" xfId="49279"/>
    <cellStyle name="Обычный 8 2 11 3 3 3" xfId="29374"/>
    <cellStyle name="Обычный 8 2 11 3 3 3 2" xfId="59229"/>
    <cellStyle name="Обычный 8 2 11 3 3 4" xfId="39329"/>
    <cellStyle name="Обычный 8 2 11 3 4" xfId="12788"/>
    <cellStyle name="Обычный 8 2 11 3 4 2" xfId="42643"/>
    <cellStyle name="Обычный 8 2 11 3 5" xfId="22738"/>
    <cellStyle name="Обычный 8 2 11 3 5 2" xfId="52593"/>
    <cellStyle name="Обычный 8 2 11 3 6" xfId="32693"/>
    <cellStyle name="Обычный 8 2 11 4" xfId="4132"/>
    <cellStyle name="Обычный 8 2 11 4 2" xfId="14084"/>
    <cellStyle name="Обычный 8 2 11 4 2 2" xfId="43939"/>
    <cellStyle name="Обычный 8 2 11 4 3" xfId="24034"/>
    <cellStyle name="Обычный 8 2 11 4 3 2" xfId="53889"/>
    <cellStyle name="Обычный 8 2 11 4 4" xfId="33989"/>
    <cellStyle name="Обычный 8 2 11 5" xfId="9471"/>
    <cellStyle name="Обычный 8 2 11 5 2" xfId="19421"/>
    <cellStyle name="Обычный 8 2 11 5 2 2" xfId="49276"/>
    <cellStyle name="Обычный 8 2 11 5 3" xfId="29371"/>
    <cellStyle name="Обычный 8 2 11 5 3 2" xfId="59226"/>
    <cellStyle name="Обычный 8 2 11 5 4" xfId="39326"/>
    <cellStyle name="Обычный 8 2 11 6" xfId="12785"/>
    <cellStyle name="Обычный 8 2 11 6 2" xfId="42640"/>
    <cellStyle name="Обычный 8 2 11 7" xfId="22735"/>
    <cellStyle name="Обычный 8 2 11 7 2" xfId="52590"/>
    <cellStyle name="Обычный 8 2 11 8" xfId="32690"/>
    <cellStyle name="Обычный 8 2 12" xfId="2833"/>
    <cellStyle name="Обычный 8 2 12 2" xfId="2834"/>
    <cellStyle name="Обычный 8 2 12 2 2" xfId="2835"/>
    <cellStyle name="Обычный 8 2 12 2 2 2" xfId="6420"/>
    <cellStyle name="Обычный 8 2 12 2 2 2 2" xfId="16372"/>
    <cellStyle name="Обычный 8 2 12 2 2 2 2 2" xfId="46227"/>
    <cellStyle name="Обычный 8 2 12 2 2 2 3" xfId="26322"/>
    <cellStyle name="Обычный 8 2 12 2 2 2 3 2" xfId="56177"/>
    <cellStyle name="Обычный 8 2 12 2 2 2 4" xfId="36277"/>
    <cellStyle name="Обычный 8 2 12 2 2 3" xfId="9477"/>
    <cellStyle name="Обычный 8 2 12 2 2 3 2" xfId="19427"/>
    <cellStyle name="Обычный 8 2 12 2 2 3 2 2" xfId="49282"/>
    <cellStyle name="Обычный 8 2 12 2 2 3 3" xfId="29377"/>
    <cellStyle name="Обычный 8 2 12 2 2 3 3 2" xfId="59232"/>
    <cellStyle name="Обычный 8 2 12 2 2 3 4" xfId="39332"/>
    <cellStyle name="Обычный 8 2 12 2 2 4" xfId="12791"/>
    <cellStyle name="Обычный 8 2 12 2 2 4 2" xfId="42646"/>
    <cellStyle name="Обычный 8 2 12 2 2 5" xfId="22741"/>
    <cellStyle name="Обычный 8 2 12 2 2 5 2" xfId="52596"/>
    <cellStyle name="Обычный 8 2 12 2 2 6" xfId="32696"/>
    <cellStyle name="Обычный 8 2 12 2 3" xfId="5042"/>
    <cellStyle name="Обычный 8 2 12 2 3 2" xfId="14994"/>
    <cellStyle name="Обычный 8 2 12 2 3 2 2" xfId="44849"/>
    <cellStyle name="Обычный 8 2 12 2 3 3" xfId="24944"/>
    <cellStyle name="Обычный 8 2 12 2 3 3 2" xfId="54799"/>
    <cellStyle name="Обычный 8 2 12 2 3 4" xfId="34899"/>
    <cellStyle name="Обычный 8 2 12 2 4" xfId="9476"/>
    <cellStyle name="Обычный 8 2 12 2 4 2" xfId="19426"/>
    <cellStyle name="Обычный 8 2 12 2 4 2 2" xfId="49281"/>
    <cellStyle name="Обычный 8 2 12 2 4 3" xfId="29376"/>
    <cellStyle name="Обычный 8 2 12 2 4 3 2" xfId="59231"/>
    <cellStyle name="Обычный 8 2 12 2 4 4" xfId="39331"/>
    <cellStyle name="Обычный 8 2 12 2 5" xfId="12790"/>
    <cellStyle name="Обычный 8 2 12 2 5 2" xfId="42645"/>
    <cellStyle name="Обычный 8 2 12 2 6" xfId="22740"/>
    <cellStyle name="Обычный 8 2 12 2 6 2" xfId="52595"/>
    <cellStyle name="Обычный 8 2 12 2 7" xfId="32695"/>
    <cellStyle name="Обычный 8 2 12 3" xfId="2836"/>
    <cellStyle name="Обычный 8 2 12 3 2" xfId="6421"/>
    <cellStyle name="Обычный 8 2 12 3 2 2" xfId="16373"/>
    <cellStyle name="Обычный 8 2 12 3 2 2 2" xfId="46228"/>
    <cellStyle name="Обычный 8 2 12 3 2 3" xfId="26323"/>
    <cellStyle name="Обычный 8 2 12 3 2 3 2" xfId="56178"/>
    <cellStyle name="Обычный 8 2 12 3 2 4" xfId="36278"/>
    <cellStyle name="Обычный 8 2 12 3 3" xfId="9478"/>
    <cellStyle name="Обычный 8 2 12 3 3 2" xfId="19428"/>
    <cellStyle name="Обычный 8 2 12 3 3 2 2" xfId="49283"/>
    <cellStyle name="Обычный 8 2 12 3 3 3" xfId="29378"/>
    <cellStyle name="Обычный 8 2 12 3 3 3 2" xfId="59233"/>
    <cellStyle name="Обычный 8 2 12 3 3 4" xfId="39333"/>
    <cellStyle name="Обычный 8 2 12 3 4" xfId="12792"/>
    <cellStyle name="Обычный 8 2 12 3 4 2" xfId="42647"/>
    <cellStyle name="Обычный 8 2 12 3 5" xfId="22742"/>
    <cellStyle name="Обычный 8 2 12 3 5 2" xfId="52597"/>
    <cellStyle name="Обычный 8 2 12 3 6" xfId="32697"/>
    <cellStyle name="Обычный 8 2 12 4" xfId="4219"/>
    <cellStyle name="Обычный 8 2 12 4 2" xfId="14171"/>
    <cellStyle name="Обычный 8 2 12 4 2 2" xfId="44026"/>
    <cellStyle name="Обычный 8 2 12 4 3" xfId="24121"/>
    <cellStyle name="Обычный 8 2 12 4 3 2" xfId="53976"/>
    <cellStyle name="Обычный 8 2 12 4 4" xfId="34076"/>
    <cellStyle name="Обычный 8 2 12 5" xfId="9475"/>
    <cellStyle name="Обычный 8 2 12 5 2" xfId="19425"/>
    <cellStyle name="Обычный 8 2 12 5 2 2" xfId="49280"/>
    <cellStyle name="Обычный 8 2 12 5 3" xfId="29375"/>
    <cellStyle name="Обычный 8 2 12 5 3 2" xfId="59230"/>
    <cellStyle name="Обычный 8 2 12 5 4" xfId="39330"/>
    <cellStyle name="Обычный 8 2 12 6" xfId="12789"/>
    <cellStyle name="Обычный 8 2 12 6 2" xfId="42644"/>
    <cellStyle name="Обычный 8 2 12 7" xfId="22739"/>
    <cellStyle name="Обычный 8 2 12 7 2" xfId="52594"/>
    <cellStyle name="Обычный 8 2 12 8" xfId="32694"/>
    <cellStyle name="Обычный 8 2 13" xfId="2837"/>
    <cellStyle name="Обычный 8 2 13 2" xfId="2838"/>
    <cellStyle name="Обычный 8 2 13 2 2" xfId="6422"/>
    <cellStyle name="Обычный 8 2 13 2 2 2" xfId="16374"/>
    <cellStyle name="Обычный 8 2 13 2 2 2 2" xfId="46229"/>
    <cellStyle name="Обычный 8 2 13 2 2 3" xfId="26324"/>
    <cellStyle name="Обычный 8 2 13 2 2 3 2" xfId="56179"/>
    <cellStyle name="Обычный 8 2 13 2 2 4" xfId="36279"/>
    <cellStyle name="Обычный 8 2 13 2 3" xfId="9480"/>
    <cellStyle name="Обычный 8 2 13 2 3 2" xfId="19430"/>
    <cellStyle name="Обычный 8 2 13 2 3 2 2" xfId="49285"/>
    <cellStyle name="Обычный 8 2 13 2 3 3" xfId="29380"/>
    <cellStyle name="Обычный 8 2 13 2 3 3 2" xfId="59235"/>
    <cellStyle name="Обычный 8 2 13 2 3 4" xfId="39335"/>
    <cellStyle name="Обычный 8 2 13 2 4" xfId="12794"/>
    <cellStyle name="Обычный 8 2 13 2 4 2" xfId="42649"/>
    <cellStyle name="Обычный 8 2 13 2 5" xfId="22744"/>
    <cellStyle name="Обычный 8 2 13 2 5 2" xfId="52599"/>
    <cellStyle name="Обычный 8 2 13 2 6" xfId="32699"/>
    <cellStyle name="Обычный 8 2 13 3" xfId="4249"/>
    <cellStyle name="Обычный 8 2 13 3 2" xfId="14201"/>
    <cellStyle name="Обычный 8 2 13 3 2 2" xfId="44056"/>
    <cellStyle name="Обычный 8 2 13 3 3" xfId="24151"/>
    <cellStyle name="Обычный 8 2 13 3 3 2" xfId="54006"/>
    <cellStyle name="Обычный 8 2 13 3 4" xfId="34106"/>
    <cellStyle name="Обычный 8 2 13 4" xfId="9479"/>
    <cellStyle name="Обычный 8 2 13 4 2" xfId="19429"/>
    <cellStyle name="Обычный 8 2 13 4 2 2" xfId="49284"/>
    <cellStyle name="Обычный 8 2 13 4 3" xfId="29379"/>
    <cellStyle name="Обычный 8 2 13 4 3 2" xfId="59234"/>
    <cellStyle name="Обычный 8 2 13 4 4" xfId="39334"/>
    <cellStyle name="Обычный 8 2 13 5" xfId="12793"/>
    <cellStyle name="Обычный 8 2 13 5 2" xfId="42648"/>
    <cellStyle name="Обычный 8 2 13 6" xfId="22743"/>
    <cellStyle name="Обычный 8 2 13 6 2" xfId="52598"/>
    <cellStyle name="Обычный 8 2 13 7" xfId="32698"/>
    <cellStyle name="Обычный 8 2 14" xfId="2839"/>
    <cellStyle name="Обычный 8 2 14 2" xfId="6423"/>
    <cellStyle name="Обычный 8 2 14 2 2" xfId="16375"/>
    <cellStyle name="Обычный 8 2 14 2 2 2" xfId="46230"/>
    <cellStyle name="Обычный 8 2 14 2 3" xfId="26325"/>
    <cellStyle name="Обычный 8 2 14 2 3 2" xfId="56180"/>
    <cellStyle name="Обычный 8 2 14 2 4" xfId="36280"/>
    <cellStyle name="Обычный 8 2 14 3" xfId="9481"/>
    <cellStyle name="Обычный 8 2 14 3 2" xfId="19431"/>
    <cellStyle name="Обычный 8 2 14 3 2 2" xfId="49286"/>
    <cellStyle name="Обычный 8 2 14 3 3" xfId="29381"/>
    <cellStyle name="Обычный 8 2 14 3 3 2" xfId="59236"/>
    <cellStyle name="Обычный 8 2 14 3 4" xfId="39336"/>
    <cellStyle name="Обычный 8 2 14 4" xfId="12795"/>
    <cellStyle name="Обычный 8 2 14 4 2" xfId="42650"/>
    <cellStyle name="Обычный 8 2 14 5" xfId="22745"/>
    <cellStyle name="Обычный 8 2 14 5 2" xfId="52600"/>
    <cellStyle name="Обычный 8 2 14 6" xfId="32700"/>
    <cellStyle name="Обычный 8 2 15" xfId="3425"/>
    <cellStyle name="Обычный 8 2 15 2" xfId="13378"/>
    <cellStyle name="Обычный 8 2 15 2 2" xfId="43233"/>
    <cellStyle name="Обычный 8 2 15 3" xfId="23328"/>
    <cellStyle name="Обычный 8 2 15 3 2" xfId="53183"/>
    <cellStyle name="Обычный 8 2 15 4" xfId="33283"/>
    <cellStyle name="Обычный 8 2 16" xfId="9466"/>
    <cellStyle name="Обычный 8 2 16 2" xfId="19416"/>
    <cellStyle name="Обычный 8 2 16 2 2" xfId="49271"/>
    <cellStyle name="Обычный 8 2 16 3" xfId="29366"/>
    <cellStyle name="Обычный 8 2 16 3 2" xfId="59221"/>
    <cellStyle name="Обычный 8 2 16 4" xfId="39321"/>
    <cellStyle name="Обычный 8 2 17" xfId="12780"/>
    <cellStyle name="Обычный 8 2 17 2" xfId="42635"/>
    <cellStyle name="Обычный 8 2 18" xfId="22730"/>
    <cellStyle name="Обычный 8 2 18 2" xfId="52585"/>
    <cellStyle name="Обычный 8 2 19" xfId="32685"/>
    <cellStyle name="Обычный 8 2 2" xfId="2840"/>
    <cellStyle name="Обычный 8 2 2 10" xfId="9482"/>
    <cellStyle name="Обычный 8 2 2 10 2" xfId="19432"/>
    <cellStyle name="Обычный 8 2 2 10 2 2" xfId="49287"/>
    <cellStyle name="Обычный 8 2 2 10 3" xfId="29382"/>
    <cellStyle name="Обычный 8 2 2 10 3 2" xfId="59237"/>
    <cellStyle name="Обычный 8 2 2 10 4" xfId="39337"/>
    <cellStyle name="Обычный 8 2 2 11" xfId="12796"/>
    <cellStyle name="Обычный 8 2 2 11 2" xfId="42651"/>
    <cellStyle name="Обычный 8 2 2 12" xfId="22746"/>
    <cellStyle name="Обычный 8 2 2 12 2" xfId="52601"/>
    <cellStyle name="Обычный 8 2 2 13" xfId="32701"/>
    <cellStyle name="Обычный 8 2 2 2" xfId="2841"/>
    <cellStyle name="Обычный 8 2 2 2 2" xfId="2842"/>
    <cellStyle name="Обычный 8 2 2 2 2 2" xfId="2843"/>
    <cellStyle name="Обычный 8 2 2 2 2 2 2" xfId="2844"/>
    <cellStyle name="Обычный 8 2 2 2 2 2 2 2" xfId="6424"/>
    <cellStyle name="Обычный 8 2 2 2 2 2 2 2 2" xfId="16376"/>
    <cellStyle name="Обычный 8 2 2 2 2 2 2 2 2 2" xfId="46231"/>
    <cellStyle name="Обычный 8 2 2 2 2 2 2 2 3" xfId="26326"/>
    <cellStyle name="Обычный 8 2 2 2 2 2 2 2 3 2" xfId="56181"/>
    <cellStyle name="Обычный 8 2 2 2 2 2 2 2 4" xfId="36281"/>
    <cellStyle name="Обычный 8 2 2 2 2 2 2 3" xfId="9486"/>
    <cellStyle name="Обычный 8 2 2 2 2 2 2 3 2" xfId="19436"/>
    <cellStyle name="Обычный 8 2 2 2 2 2 2 3 2 2" xfId="49291"/>
    <cellStyle name="Обычный 8 2 2 2 2 2 2 3 3" xfId="29386"/>
    <cellStyle name="Обычный 8 2 2 2 2 2 2 3 3 2" xfId="59241"/>
    <cellStyle name="Обычный 8 2 2 2 2 2 2 3 4" xfId="39341"/>
    <cellStyle name="Обычный 8 2 2 2 2 2 2 4" xfId="12800"/>
    <cellStyle name="Обычный 8 2 2 2 2 2 2 4 2" xfId="42655"/>
    <cellStyle name="Обычный 8 2 2 2 2 2 2 5" xfId="22750"/>
    <cellStyle name="Обычный 8 2 2 2 2 2 2 5 2" xfId="52605"/>
    <cellStyle name="Обычный 8 2 2 2 2 2 2 6" xfId="32705"/>
    <cellStyle name="Обычный 8 2 2 2 2 2 3" xfId="4827"/>
    <cellStyle name="Обычный 8 2 2 2 2 2 3 2" xfId="14779"/>
    <cellStyle name="Обычный 8 2 2 2 2 2 3 2 2" xfId="44634"/>
    <cellStyle name="Обычный 8 2 2 2 2 2 3 3" xfId="24729"/>
    <cellStyle name="Обычный 8 2 2 2 2 2 3 3 2" xfId="54584"/>
    <cellStyle name="Обычный 8 2 2 2 2 2 3 4" xfId="34684"/>
    <cellStyle name="Обычный 8 2 2 2 2 2 4" xfId="9485"/>
    <cellStyle name="Обычный 8 2 2 2 2 2 4 2" xfId="19435"/>
    <cellStyle name="Обычный 8 2 2 2 2 2 4 2 2" xfId="49290"/>
    <cellStyle name="Обычный 8 2 2 2 2 2 4 3" xfId="29385"/>
    <cellStyle name="Обычный 8 2 2 2 2 2 4 3 2" xfId="59240"/>
    <cellStyle name="Обычный 8 2 2 2 2 2 4 4" xfId="39340"/>
    <cellStyle name="Обычный 8 2 2 2 2 2 5" xfId="12799"/>
    <cellStyle name="Обычный 8 2 2 2 2 2 5 2" xfId="42654"/>
    <cellStyle name="Обычный 8 2 2 2 2 2 6" xfId="22749"/>
    <cellStyle name="Обычный 8 2 2 2 2 2 6 2" xfId="52604"/>
    <cellStyle name="Обычный 8 2 2 2 2 2 7" xfId="32704"/>
    <cellStyle name="Обычный 8 2 2 2 2 3" xfId="2845"/>
    <cellStyle name="Обычный 8 2 2 2 2 3 2" xfId="6425"/>
    <cellStyle name="Обычный 8 2 2 2 2 3 2 2" xfId="16377"/>
    <cellStyle name="Обычный 8 2 2 2 2 3 2 2 2" xfId="46232"/>
    <cellStyle name="Обычный 8 2 2 2 2 3 2 3" xfId="26327"/>
    <cellStyle name="Обычный 8 2 2 2 2 3 2 3 2" xfId="56182"/>
    <cellStyle name="Обычный 8 2 2 2 2 3 2 4" xfId="36282"/>
    <cellStyle name="Обычный 8 2 2 2 2 3 3" xfId="9487"/>
    <cellStyle name="Обычный 8 2 2 2 2 3 3 2" xfId="19437"/>
    <cellStyle name="Обычный 8 2 2 2 2 3 3 2 2" xfId="49292"/>
    <cellStyle name="Обычный 8 2 2 2 2 3 3 3" xfId="29387"/>
    <cellStyle name="Обычный 8 2 2 2 2 3 3 3 2" xfId="59242"/>
    <cellStyle name="Обычный 8 2 2 2 2 3 3 4" xfId="39342"/>
    <cellStyle name="Обычный 8 2 2 2 2 3 4" xfId="12801"/>
    <cellStyle name="Обычный 8 2 2 2 2 3 4 2" xfId="42656"/>
    <cellStyle name="Обычный 8 2 2 2 2 3 5" xfId="22751"/>
    <cellStyle name="Обычный 8 2 2 2 2 3 5 2" xfId="52606"/>
    <cellStyle name="Обычный 8 2 2 2 2 3 6" xfId="32706"/>
    <cellStyle name="Обычный 8 2 2 2 2 4" xfId="4004"/>
    <cellStyle name="Обычный 8 2 2 2 2 4 2" xfId="13956"/>
    <cellStyle name="Обычный 8 2 2 2 2 4 2 2" xfId="43811"/>
    <cellStyle name="Обычный 8 2 2 2 2 4 3" xfId="23906"/>
    <cellStyle name="Обычный 8 2 2 2 2 4 3 2" xfId="53761"/>
    <cellStyle name="Обычный 8 2 2 2 2 4 4" xfId="33861"/>
    <cellStyle name="Обычный 8 2 2 2 2 5" xfId="9484"/>
    <cellStyle name="Обычный 8 2 2 2 2 5 2" xfId="19434"/>
    <cellStyle name="Обычный 8 2 2 2 2 5 2 2" xfId="49289"/>
    <cellStyle name="Обычный 8 2 2 2 2 5 3" xfId="29384"/>
    <cellStyle name="Обычный 8 2 2 2 2 5 3 2" xfId="59239"/>
    <cellStyle name="Обычный 8 2 2 2 2 5 4" xfId="39339"/>
    <cellStyle name="Обычный 8 2 2 2 2 6" xfId="12798"/>
    <cellStyle name="Обычный 8 2 2 2 2 6 2" xfId="42653"/>
    <cellStyle name="Обычный 8 2 2 2 2 7" xfId="22748"/>
    <cellStyle name="Обычный 8 2 2 2 2 7 2" xfId="52603"/>
    <cellStyle name="Обычный 8 2 2 2 2 8" xfId="32703"/>
    <cellStyle name="Обычный 8 2 2 2 3" xfId="2846"/>
    <cellStyle name="Обычный 8 2 2 2 3 2" xfId="2847"/>
    <cellStyle name="Обычный 8 2 2 2 3 2 2" xfId="6426"/>
    <cellStyle name="Обычный 8 2 2 2 3 2 2 2" xfId="16378"/>
    <cellStyle name="Обычный 8 2 2 2 3 2 2 2 2" xfId="46233"/>
    <cellStyle name="Обычный 8 2 2 2 3 2 2 3" xfId="26328"/>
    <cellStyle name="Обычный 8 2 2 2 3 2 2 3 2" xfId="56183"/>
    <cellStyle name="Обычный 8 2 2 2 3 2 2 4" xfId="36283"/>
    <cellStyle name="Обычный 8 2 2 2 3 2 3" xfId="9489"/>
    <cellStyle name="Обычный 8 2 2 2 3 2 3 2" xfId="19439"/>
    <cellStyle name="Обычный 8 2 2 2 3 2 3 2 2" xfId="49294"/>
    <cellStyle name="Обычный 8 2 2 2 3 2 3 3" xfId="29389"/>
    <cellStyle name="Обычный 8 2 2 2 3 2 3 3 2" xfId="59244"/>
    <cellStyle name="Обычный 8 2 2 2 3 2 3 4" xfId="39344"/>
    <cellStyle name="Обычный 8 2 2 2 3 2 4" xfId="12803"/>
    <cellStyle name="Обычный 8 2 2 2 3 2 4 2" xfId="42658"/>
    <cellStyle name="Обычный 8 2 2 2 3 2 5" xfId="22753"/>
    <cellStyle name="Обычный 8 2 2 2 3 2 5 2" xfId="52608"/>
    <cellStyle name="Обычный 8 2 2 2 3 2 6" xfId="32708"/>
    <cellStyle name="Обычный 8 2 2 2 3 3" xfId="4396"/>
    <cellStyle name="Обычный 8 2 2 2 3 3 2" xfId="14348"/>
    <cellStyle name="Обычный 8 2 2 2 3 3 2 2" xfId="44203"/>
    <cellStyle name="Обычный 8 2 2 2 3 3 3" xfId="24298"/>
    <cellStyle name="Обычный 8 2 2 2 3 3 3 2" xfId="54153"/>
    <cellStyle name="Обычный 8 2 2 2 3 3 4" xfId="34253"/>
    <cellStyle name="Обычный 8 2 2 2 3 4" xfId="9488"/>
    <cellStyle name="Обычный 8 2 2 2 3 4 2" xfId="19438"/>
    <cellStyle name="Обычный 8 2 2 2 3 4 2 2" xfId="49293"/>
    <cellStyle name="Обычный 8 2 2 2 3 4 3" xfId="29388"/>
    <cellStyle name="Обычный 8 2 2 2 3 4 3 2" xfId="59243"/>
    <cellStyle name="Обычный 8 2 2 2 3 4 4" xfId="39343"/>
    <cellStyle name="Обычный 8 2 2 2 3 5" xfId="12802"/>
    <cellStyle name="Обычный 8 2 2 2 3 5 2" xfId="42657"/>
    <cellStyle name="Обычный 8 2 2 2 3 6" xfId="22752"/>
    <cellStyle name="Обычный 8 2 2 2 3 6 2" xfId="52607"/>
    <cellStyle name="Обычный 8 2 2 2 3 7" xfId="32707"/>
    <cellStyle name="Обычный 8 2 2 2 4" xfId="2848"/>
    <cellStyle name="Обычный 8 2 2 2 4 2" xfId="6427"/>
    <cellStyle name="Обычный 8 2 2 2 4 2 2" xfId="16379"/>
    <cellStyle name="Обычный 8 2 2 2 4 2 2 2" xfId="46234"/>
    <cellStyle name="Обычный 8 2 2 2 4 2 3" xfId="26329"/>
    <cellStyle name="Обычный 8 2 2 2 4 2 3 2" xfId="56184"/>
    <cellStyle name="Обычный 8 2 2 2 4 2 4" xfId="36284"/>
    <cellStyle name="Обычный 8 2 2 2 4 3" xfId="9490"/>
    <cellStyle name="Обычный 8 2 2 2 4 3 2" xfId="19440"/>
    <cellStyle name="Обычный 8 2 2 2 4 3 2 2" xfId="49295"/>
    <cellStyle name="Обычный 8 2 2 2 4 3 3" xfId="29390"/>
    <cellStyle name="Обычный 8 2 2 2 4 3 3 2" xfId="59245"/>
    <cellStyle name="Обычный 8 2 2 2 4 3 4" xfId="39345"/>
    <cellStyle name="Обычный 8 2 2 2 4 4" xfId="12804"/>
    <cellStyle name="Обычный 8 2 2 2 4 4 2" xfId="42659"/>
    <cellStyle name="Обычный 8 2 2 2 4 5" xfId="22754"/>
    <cellStyle name="Обычный 8 2 2 2 4 5 2" xfId="52609"/>
    <cellStyle name="Обычный 8 2 2 2 4 6" xfId="32709"/>
    <cellStyle name="Обычный 8 2 2 2 5" xfId="3573"/>
    <cellStyle name="Обычный 8 2 2 2 5 2" xfId="13525"/>
    <cellStyle name="Обычный 8 2 2 2 5 2 2" xfId="43380"/>
    <cellStyle name="Обычный 8 2 2 2 5 3" xfId="23475"/>
    <cellStyle name="Обычный 8 2 2 2 5 3 2" xfId="53330"/>
    <cellStyle name="Обычный 8 2 2 2 5 4" xfId="33430"/>
    <cellStyle name="Обычный 8 2 2 2 6" xfId="9483"/>
    <cellStyle name="Обычный 8 2 2 2 6 2" xfId="19433"/>
    <cellStyle name="Обычный 8 2 2 2 6 2 2" xfId="49288"/>
    <cellStyle name="Обычный 8 2 2 2 6 3" xfId="29383"/>
    <cellStyle name="Обычный 8 2 2 2 6 3 2" xfId="59238"/>
    <cellStyle name="Обычный 8 2 2 2 6 4" xfId="39338"/>
    <cellStyle name="Обычный 8 2 2 2 7" xfId="12797"/>
    <cellStyle name="Обычный 8 2 2 2 7 2" xfId="42652"/>
    <cellStyle name="Обычный 8 2 2 2 8" xfId="22747"/>
    <cellStyle name="Обычный 8 2 2 2 8 2" xfId="52602"/>
    <cellStyle name="Обычный 8 2 2 2 9" xfId="32702"/>
    <cellStyle name="Обычный 8 2 2 3" xfId="2849"/>
    <cellStyle name="Обычный 8 2 2 3 2" xfId="2850"/>
    <cellStyle name="Обычный 8 2 2 3 2 2" xfId="2851"/>
    <cellStyle name="Обычный 8 2 2 3 2 2 2" xfId="2852"/>
    <cellStyle name="Обычный 8 2 2 3 2 2 2 2" xfId="6428"/>
    <cellStyle name="Обычный 8 2 2 3 2 2 2 2 2" xfId="16380"/>
    <cellStyle name="Обычный 8 2 2 3 2 2 2 2 2 2" xfId="46235"/>
    <cellStyle name="Обычный 8 2 2 3 2 2 2 2 3" xfId="26330"/>
    <cellStyle name="Обычный 8 2 2 3 2 2 2 2 3 2" xfId="56185"/>
    <cellStyle name="Обычный 8 2 2 3 2 2 2 2 4" xfId="36285"/>
    <cellStyle name="Обычный 8 2 2 3 2 2 2 3" xfId="9494"/>
    <cellStyle name="Обычный 8 2 2 3 2 2 2 3 2" xfId="19444"/>
    <cellStyle name="Обычный 8 2 2 3 2 2 2 3 2 2" xfId="49299"/>
    <cellStyle name="Обычный 8 2 2 3 2 2 2 3 3" xfId="29394"/>
    <cellStyle name="Обычный 8 2 2 3 2 2 2 3 3 2" xfId="59249"/>
    <cellStyle name="Обычный 8 2 2 3 2 2 2 3 4" xfId="39349"/>
    <cellStyle name="Обычный 8 2 2 3 2 2 2 4" xfId="12808"/>
    <cellStyle name="Обычный 8 2 2 3 2 2 2 4 2" xfId="42663"/>
    <cellStyle name="Обычный 8 2 2 3 2 2 2 5" xfId="22758"/>
    <cellStyle name="Обычный 8 2 2 3 2 2 2 5 2" xfId="52613"/>
    <cellStyle name="Обычный 8 2 2 3 2 2 2 6" xfId="32713"/>
    <cellStyle name="Обычный 8 2 2 3 2 2 3" xfId="4828"/>
    <cellStyle name="Обычный 8 2 2 3 2 2 3 2" xfId="14780"/>
    <cellStyle name="Обычный 8 2 2 3 2 2 3 2 2" xfId="44635"/>
    <cellStyle name="Обычный 8 2 2 3 2 2 3 3" xfId="24730"/>
    <cellStyle name="Обычный 8 2 2 3 2 2 3 3 2" xfId="54585"/>
    <cellStyle name="Обычный 8 2 2 3 2 2 3 4" xfId="34685"/>
    <cellStyle name="Обычный 8 2 2 3 2 2 4" xfId="9493"/>
    <cellStyle name="Обычный 8 2 2 3 2 2 4 2" xfId="19443"/>
    <cellStyle name="Обычный 8 2 2 3 2 2 4 2 2" xfId="49298"/>
    <cellStyle name="Обычный 8 2 2 3 2 2 4 3" xfId="29393"/>
    <cellStyle name="Обычный 8 2 2 3 2 2 4 3 2" xfId="59248"/>
    <cellStyle name="Обычный 8 2 2 3 2 2 4 4" xfId="39348"/>
    <cellStyle name="Обычный 8 2 2 3 2 2 5" xfId="12807"/>
    <cellStyle name="Обычный 8 2 2 3 2 2 5 2" xfId="42662"/>
    <cellStyle name="Обычный 8 2 2 3 2 2 6" xfId="22757"/>
    <cellStyle name="Обычный 8 2 2 3 2 2 6 2" xfId="52612"/>
    <cellStyle name="Обычный 8 2 2 3 2 2 7" xfId="32712"/>
    <cellStyle name="Обычный 8 2 2 3 2 3" xfId="2853"/>
    <cellStyle name="Обычный 8 2 2 3 2 3 2" xfId="6429"/>
    <cellStyle name="Обычный 8 2 2 3 2 3 2 2" xfId="16381"/>
    <cellStyle name="Обычный 8 2 2 3 2 3 2 2 2" xfId="46236"/>
    <cellStyle name="Обычный 8 2 2 3 2 3 2 3" xfId="26331"/>
    <cellStyle name="Обычный 8 2 2 3 2 3 2 3 2" xfId="56186"/>
    <cellStyle name="Обычный 8 2 2 3 2 3 2 4" xfId="36286"/>
    <cellStyle name="Обычный 8 2 2 3 2 3 3" xfId="9495"/>
    <cellStyle name="Обычный 8 2 2 3 2 3 3 2" xfId="19445"/>
    <cellStyle name="Обычный 8 2 2 3 2 3 3 2 2" xfId="49300"/>
    <cellStyle name="Обычный 8 2 2 3 2 3 3 3" xfId="29395"/>
    <cellStyle name="Обычный 8 2 2 3 2 3 3 3 2" xfId="59250"/>
    <cellStyle name="Обычный 8 2 2 3 2 3 3 4" xfId="39350"/>
    <cellStyle name="Обычный 8 2 2 3 2 3 4" xfId="12809"/>
    <cellStyle name="Обычный 8 2 2 3 2 3 4 2" xfId="42664"/>
    <cellStyle name="Обычный 8 2 2 3 2 3 5" xfId="22759"/>
    <cellStyle name="Обычный 8 2 2 3 2 3 5 2" xfId="52614"/>
    <cellStyle name="Обычный 8 2 2 3 2 3 6" xfId="32714"/>
    <cellStyle name="Обычный 8 2 2 3 2 4" xfId="4005"/>
    <cellStyle name="Обычный 8 2 2 3 2 4 2" xfId="13957"/>
    <cellStyle name="Обычный 8 2 2 3 2 4 2 2" xfId="43812"/>
    <cellStyle name="Обычный 8 2 2 3 2 4 3" xfId="23907"/>
    <cellStyle name="Обычный 8 2 2 3 2 4 3 2" xfId="53762"/>
    <cellStyle name="Обычный 8 2 2 3 2 4 4" xfId="33862"/>
    <cellStyle name="Обычный 8 2 2 3 2 5" xfId="9492"/>
    <cellStyle name="Обычный 8 2 2 3 2 5 2" xfId="19442"/>
    <cellStyle name="Обычный 8 2 2 3 2 5 2 2" xfId="49297"/>
    <cellStyle name="Обычный 8 2 2 3 2 5 3" xfId="29392"/>
    <cellStyle name="Обычный 8 2 2 3 2 5 3 2" xfId="59247"/>
    <cellStyle name="Обычный 8 2 2 3 2 5 4" xfId="39347"/>
    <cellStyle name="Обычный 8 2 2 3 2 6" xfId="12806"/>
    <cellStyle name="Обычный 8 2 2 3 2 6 2" xfId="42661"/>
    <cellStyle name="Обычный 8 2 2 3 2 7" xfId="22756"/>
    <cellStyle name="Обычный 8 2 2 3 2 7 2" xfId="52611"/>
    <cellStyle name="Обычный 8 2 2 3 2 8" xfId="32711"/>
    <cellStyle name="Обычный 8 2 2 3 3" xfId="2854"/>
    <cellStyle name="Обычный 8 2 2 3 3 2" xfId="2855"/>
    <cellStyle name="Обычный 8 2 2 3 3 2 2" xfId="6430"/>
    <cellStyle name="Обычный 8 2 2 3 3 2 2 2" xfId="16382"/>
    <cellStyle name="Обычный 8 2 2 3 3 2 2 2 2" xfId="46237"/>
    <cellStyle name="Обычный 8 2 2 3 3 2 2 3" xfId="26332"/>
    <cellStyle name="Обычный 8 2 2 3 3 2 2 3 2" xfId="56187"/>
    <cellStyle name="Обычный 8 2 2 3 3 2 2 4" xfId="36287"/>
    <cellStyle name="Обычный 8 2 2 3 3 2 3" xfId="9497"/>
    <cellStyle name="Обычный 8 2 2 3 3 2 3 2" xfId="19447"/>
    <cellStyle name="Обычный 8 2 2 3 3 2 3 2 2" xfId="49302"/>
    <cellStyle name="Обычный 8 2 2 3 3 2 3 3" xfId="29397"/>
    <cellStyle name="Обычный 8 2 2 3 3 2 3 3 2" xfId="59252"/>
    <cellStyle name="Обычный 8 2 2 3 3 2 3 4" xfId="39352"/>
    <cellStyle name="Обычный 8 2 2 3 3 2 4" xfId="12811"/>
    <cellStyle name="Обычный 8 2 2 3 3 2 4 2" xfId="42666"/>
    <cellStyle name="Обычный 8 2 2 3 3 2 5" xfId="22761"/>
    <cellStyle name="Обычный 8 2 2 3 3 2 5 2" xfId="52616"/>
    <cellStyle name="Обычный 8 2 2 3 3 2 6" xfId="32716"/>
    <cellStyle name="Обычный 8 2 2 3 3 3" xfId="4486"/>
    <cellStyle name="Обычный 8 2 2 3 3 3 2" xfId="14438"/>
    <cellStyle name="Обычный 8 2 2 3 3 3 2 2" xfId="44293"/>
    <cellStyle name="Обычный 8 2 2 3 3 3 3" xfId="24388"/>
    <cellStyle name="Обычный 8 2 2 3 3 3 3 2" xfId="54243"/>
    <cellStyle name="Обычный 8 2 2 3 3 3 4" xfId="34343"/>
    <cellStyle name="Обычный 8 2 2 3 3 4" xfId="9496"/>
    <cellStyle name="Обычный 8 2 2 3 3 4 2" xfId="19446"/>
    <cellStyle name="Обычный 8 2 2 3 3 4 2 2" xfId="49301"/>
    <cellStyle name="Обычный 8 2 2 3 3 4 3" xfId="29396"/>
    <cellStyle name="Обычный 8 2 2 3 3 4 3 2" xfId="59251"/>
    <cellStyle name="Обычный 8 2 2 3 3 4 4" xfId="39351"/>
    <cellStyle name="Обычный 8 2 2 3 3 5" xfId="12810"/>
    <cellStyle name="Обычный 8 2 2 3 3 5 2" xfId="42665"/>
    <cellStyle name="Обычный 8 2 2 3 3 6" xfId="22760"/>
    <cellStyle name="Обычный 8 2 2 3 3 6 2" xfId="52615"/>
    <cellStyle name="Обычный 8 2 2 3 3 7" xfId="32715"/>
    <cellStyle name="Обычный 8 2 2 3 4" xfId="2856"/>
    <cellStyle name="Обычный 8 2 2 3 4 2" xfId="6431"/>
    <cellStyle name="Обычный 8 2 2 3 4 2 2" xfId="16383"/>
    <cellStyle name="Обычный 8 2 2 3 4 2 2 2" xfId="46238"/>
    <cellStyle name="Обычный 8 2 2 3 4 2 3" xfId="26333"/>
    <cellStyle name="Обычный 8 2 2 3 4 2 3 2" xfId="56188"/>
    <cellStyle name="Обычный 8 2 2 3 4 2 4" xfId="36288"/>
    <cellStyle name="Обычный 8 2 2 3 4 3" xfId="9498"/>
    <cellStyle name="Обычный 8 2 2 3 4 3 2" xfId="19448"/>
    <cellStyle name="Обычный 8 2 2 3 4 3 2 2" xfId="49303"/>
    <cellStyle name="Обычный 8 2 2 3 4 3 3" xfId="29398"/>
    <cellStyle name="Обычный 8 2 2 3 4 3 3 2" xfId="59253"/>
    <cellStyle name="Обычный 8 2 2 3 4 3 4" xfId="39353"/>
    <cellStyle name="Обычный 8 2 2 3 4 4" xfId="12812"/>
    <cellStyle name="Обычный 8 2 2 3 4 4 2" xfId="42667"/>
    <cellStyle name="Обычный 8 2 2 3 4 5" xfId="22762"/>
    <cellStyle name="Обычный 8 2 2 3 4 5 2" xfId="52617"/>
    <cellStyle name="Обычный 8 2 2 3 4 6" xfId="32717"/>
    <cellStyle name="Обычный 8 2 2 3 5" xfId="3663"/>
    <cellStyle name="Обычный 8 2 2 3 5 2" xfId="13615"/>
    <cellStyle name="Обычный 8 2 2 3 5 2 2" xfId="43470"/>
    <cellStyle name="Обычный 8 2 2 3 5 3" xfId="23565"/>
    <cellStyle name="Обычный 8 2 2 3 5 3 2" xfId="53420"/>
    <cellStyle name="Обычный 8 2 2 3 5 4" xfId="33520"/>
    <cellStyle name="Обычный 8 2 2 3 6" xfId="9491"/>
    <cellStyle name="Обычный 8 2 2 3 6 2" xfId="19441"/>
    <cellStyle name="Обычный 8 2 2 3 6 2 2" xfId="49296"/>
    <cellStyle name="Обычный 8 2 2 3 6 3" xfId="29391"/>
    <cellStyle name="Обычный 8 2 2 3 6 3 2" xfId="59246"/>
    <cellStyle name="Обычный 8 2 2 3 6 4" xfId="39346"/>
    <cellStyle name="Обычный 8 2 2 3 7" xfId="12805"/>
    <cellStyle name="Обычный 8 2 2 3 7 2" xfId="42660"/>
    <cellStyle name="Обычный 8 2 2 3 8" xfId="22755"/>
    <cellStyle name="Обычный 8 2 2 3 8 2" xfId="52610"/>
    <cellStyle name="Обычный 8 2 2 3 9" xfId="32710"/>
    <cellStyle name="Обычный 8 2 2 4" xfId="2857"/>
    <cellStyle name="Обычный 8 2 2 4 2" xfId="2858"/>
    <cellStyle name="Обычный 8 2 2 4 2 2" xfId="2859"/>
    <cellStyle name="Обычный 8 2 2 4 2 2 2" xfId="6432"/>
    <cellStyle name="Обычный 8 2 2 4 2 2 2 2" xfId="16384"/>
    <cellStyle name="Обычный 8 2 2 4 2 2 2 2 2" xfId="46239"/>
    <cellStyle name="Обычный 8 2 2 4 2 2 2 3" xfId="26334"/>
    <cellStyle name="Обычный 8 2 2 4 2 2 2 3 2" xfId="56189"/>
    <cellStyle name="Обычный 8 2 2 4 2 2 2 4" xfId="36289"/>
    <cellStyle name="Обычный 8 2 2 4 2 2 3" xfId="9501"/>
    <cellStyle name="Обычный 8 2 2 4 2 2 3 2" xfId="19451"/>
    <cellStyle name="Обычный 8 2 2 4 2 2 3 2 2" xfId="49306"/>
    <cellStyle name="Обычный 8 2 2 4 2 2 3 3" xfId="29401"/>
    <cellStyle name="Обычный 8 2 2 4 2 2 3 3 2" xfId="59256"/>
    <cellStyle name="Обычный 8 2 2 4 2 2 3 4" xfId="39356"/>
    <cellStyle name="Обычный 8 2 2 4 2 2 4" xfId="12815"/>
    <cellStyle name="Обычный 8 2 2 4 2 2 4 2" xfId="42670"/>
    <cellStyle name="Обычный 8 2 2 4 2 2 5" xfId="22765"/>
    <cellStyle name="Обычный 8 2 2 4 2 2 5 2" xfId="52620"/>
    <cellStyle name="Обычный 8 2 2 4 2 2 6" xfId="32720"/>
    <cellStyle name="Обычный 8 2 2 4 2 3" xfId="4826"/>
    <cellStyle name="Обычный 8 2 2 4 2 3 2" xfId="14778"/>
    <cellStyle name="Обычный 8 2 2 4 2 3 2 2" xfId="44633"/>
    <cellStyle name="Обычный 8 2 2 4 2 3 3" xfId="24728"/>
    <cellStyle name="Обычный 8 2 2 4 2 3 3 2" xfId="54583"/>
    <cellStyle name="Обычный 8 2 2 4 2 3 4" xfId="34683"/>
    <cellStyle name="Обычный 8 2 2 4 2 4" xfId="9500"/>
    <cellStyle name="Обычный 8 2 2 4 2 4 2" xfId="19450"/>
    <cellStyle name="Обычный 8 2 2 4 2 4 2 2" xfId="49305"/>
    <cellStyle name="Обычный 8 2 2 4 2 4 3" xfId="29400"/>
    <cellStyle name="Обычный 8 2 2 4 2 4 3 2" xfId="59255"/>
    <cellStyle name="Обычный 8 2 2 4 2 4 4" xfId="39355"/>
    <cellStyle name="Обычный 8 2 2 4 2 5" xfId="12814"/>
    <cellStyle name="Обычный 8 2 2 4 2 5 2" xfId="42669"/>
    <cellStyle name="Обычный 8 2 2 4 2 6" xfId="22764"/>
    <cellStyle name="Обычный 8 2 2 4 2 6 2" xfId="52619"/>
    <cellStyle name="Обычный 8 2 2 4 2 7" xfId="32719"/>
    <cellStyle name="Обычный 8 2 2 4 3" xfId="2860"/>
    <cellStyle name="Обычный 8 2 2 4 3 2" xfId="6433"/>
    <cellStyle name="Обычный 8 2 2 4 3 2 2" xfId="16385"/>
    <cellStyle name="Обычный 8 2 2 4 3 2 2 2" xfId="46240"/>
    <cellStyle name="Обычный 8 2 2 4 3 2 3" xfId="26335"/>
    <cellStyle name="Обычный 8 2 2 4 3 2 3 2" xfId="56190"/>
    <cellStyle name="Обычный 8 2 2 4 3 2 4" xfId="36290"/>
    <cellStyle name="Обычный 8 2 2 4 3 3" xfId="9502"/>
    <cellStyle name="Обычный 8 2 2 4 3 3 2" xfId="19452"/>
    <cellStyle name="Обычный 8 2 2 4 3 3 2 2" xfId="49307"/>
    <cellStyle name="Обычный 8 2 2 4 3 3 3" xfId="29402"/>
    <cellStyle name="Обычный 8 2 2 4 3 3 3 2" xfId="59257"/>
    <cellStyle name="Обычный 8 2 2 4 3 3 4" xfId="39357"/>
    <cellStyle name="Обычный 8 2 2 4 3 4" xfId="12816"/>
    <cellStyle name="Обычный 8 2 2 4 3 4 2" xfId="42671"/>
    <cellStyle name="Обычный 8 2 2 4 3 5" xfId="22766"/>
    <cellStyle name="Обычный 8 2 2 4 3 5 2" xfId="52621"/>
    <cellStyle name="Обычный 8 2 2 4 3 6" xfId="32721"/>
    <cellStyle name="Обычный 8 2 2 4 4" xfId="4003"/>
    <cellStyle name="Обычный 8 2 2 4 4 2" xfId="13955"/>
    <cellStyle name="Обычный 8 2 2 4 4 2 2" xfId="43810"/>
    <cellStyle name="Обычный 8 2 2 4 4 3" xfId="23905"/>
    <cellStyle name="Обычный 8 2 2 4 4 3 2" xfId="53760"/>
    <cellStyle name="Обычный 8 2 2 4 4 4" xfId="33860"/>
    <cellStyle name="Обычный 8 2 2 4 5" xfId="9499"/>
    <cellStyle name="Обычный 8 2 2 4 5 2" xfId="19449"/>
    <cellStyle name="Обычный 8 2 2 4 5 2 2" xfId="49304"/>
    <cellStyle name="Обычный 8 2 2 4 5 3" xfId="29399"/>
    <cellStyle name="Обычный 8 2 2 4 5 3 2" xfId="59254"/>
    <cellStyle name="Обычный 8 2 2 4 5 4" xfId="39354"/>
    <cellStyle name="Обычный 8 2 2 4 6" xfId="12813"/>
    <cellStyle name="Обычный 8 2 2 4 6 2" xfId="42668"/>
    <cellStyle name="Обычный 8 2 2 4 7" xfId="22763"/>
    <cellStyle name="Обычный 8 2 2 4 7 2" xfId="52618"/>
    <cellStyle name="Обычный 8 2 2 4 8" xfId="32718"/>
    <cellStyle name="Обычный 8 2 2 5" xfId="2861"/>
    <cellStyle name="Обычный 8 2 2 5 2" xfId="2862"/>
    <cellStyle name="Обычный 8 2 2 5 2 2" xfId="2863"/>
    <cellStyle name="Обычный 8 2 2 5 2 2 2" xfId="6434"/>
    <cellStyle name="Обычный 8 2 2 5 2 2 2 2" xfId="16386"/>
    <cellStyle name="Обычный 8 2 2 5 2 2 2 2 2" xfId="46241"/>
    <cellStyle name="Обычный 8 2 2 5 2 2 2 3" xfId="26336"/>
    <cellStyle name="Обычный 8 2 2 5 2 2 2 3 2" xfId="56191"/>
    <cellStyle name="Обычный 8 2 2 5 2 2 2 4" xfId="36291"/>
    <cellStyle name="Обычный 8 2 2 5 2 2 3" xfId="9505"/>
    <cellStyle name="Обычный 8 2 2 5 2 2 3 2" xfId="19455"/>
    <cellStyle name="Обычный 8 2 2 5 2 2 3 2 2" xfId="49310"/>
    <cellStyle name="Обычный 8 2 2 5 2 2 3 3" xfId="29405"/>
    <cellStyle name="Обычный 8 2 2 5 2 2 3 3 2" xfId="59260"/>
    <cellStyle name="Обычный 8 2 2 5 2 2 3 4" xfId="39360"/>
    <cellStyle name="Обычный 8 2 2 5 2 2 4" xfId="12819"/>
    <cellStyle name="Обычный 8 2 2 5 2 2 4 2" xfId="42674"/>
    <cellStyle name="Обычный 8 2 2 5 2 2 5" xfId="22769"/>
    <cellStyle name="Обычный 8 2 2 5 2 2 5 2" xfId="52624"/>
    <cellStyle name="Обычный 8 2 2 5 2 2 6" xfId="32724"/>
    <cellStyle name="Обычный 8 2 2 5 2 3" xfId="4956"/>
    <cellStyle name="Обычный 8 2 2 5 2 3 2" xfId="14908"/>
    <cellStyle name="Обычный 8 2 2 5 2 3 2 2" xfId="44763"/>
    <cellStyle name="Обычный 8 2 2 5 2 3 3" xfId="24858"/>
    <cellStyle name="Обычный 8 2 2 5 2 3 3 2" xfId="54713"/>
    <cellStyle name="Обычный 8 2 2 5 2 3 4" xfId="34813"/>
    <cellStyle name="Обычный 8 2 2 5 2 4" xfId="9504"/>
    <cellStyle name="Обычный 8 2 2 5 2 4 2" xfId="19454"/>
    <cellStyle name="Обычный 8 2 2 5 2 4 2 2" xfId="49309"/>
    <cellStyle name="Обычный 8 2 2 5 2 4 3" xfId="29404"/>
    <cellStyle name="Обычный 8 2 2 5 2 4 3 2" xfId="59259"/>
    <cellStyle name="Обычный 8 2 2 5 2 4 4" xfId="39359"/>
    <cellStyle name="Обычный 8 2 2 5 2 5" xfId="12818"/>
    <cellStyle name="Обычный 8 2 2 5 2 5 2" xfId="42673"/>
    <cellStyle name="Обычный 8 2 2 5 2 6" xfId="22768"/>
    <cellStyle name="Обычный 8 2 2 5 2 6 2" xfId="52623"/>
    <cellStyle name="Обычный 8 2 2 5 2 7" xfId="32723"/>
    <cellStyle name="Обычный 8 2 2 5 3" xfId="2864"/>
    <cellStyle name="Обычный 8 2 2 5 3 2" xfId="6435"/>
    <cellStyle name="Обычный 8 2 2 5 3 2 2" xfId="16387"/>
    <cellStyle name="Обычный 8 2 2 5 3 2 2 2" xfId="46242"/>
    <cellStyle name="Обычный 8 2 2 5 3 2 3" xfId="26337"/>
    <cellStyle name="Обычный 8 2 2 5 3 2 3 2" xfId="56192"/>
    <cellStyle name="Обычный 8 2 2 5 3 2 4" xfId="36292"/>
    <cellStyle name="Обычный 8 2 2 5 3 3" xfId="9506"/>
    <cellStyle name="Обычный 8 2 2 5 3 3 2" xfId="19456"/>
    <cellStyle name="Обычный 8 2 2 5 3 3 2 2" xfId="49311"/>
    <cellStyle name="Обычный 8 2 2 5 3 3 3" xfId="29406"/>
    <cellStyle name="Обычный 8 2 2 5 3 3 3 2" xfId="59261"/>
    <cellStyle name="Обычный 8 2 2 5 3 3 4" xfId="39361"/>
    <cellStyle name="Обычный 8 2 2 5 3 4" xfId="12820"/>
    <cellStyle name="Обычный 8 2 2 5 3 4 2" xfId="42675"/>
    <cellStyle name="Обычный 8 2 2 5 3 5" xfId="22770"/>
    <cellStyle name="Обычный 8 2 2 5 3 5 2" xfId="52625"/>
    <cellStyle name="Обычный 8 2 2 5 3 6" xfId="32725"/>
    <cellStyle name="Обычный 8 2 2 5 4" xfId="4133"/>
    <cellStyle name="Обычный 8 2 2 5 4 2" xfId="14085"/>
    <cellStyle name="Обычный 8 2 2 5 4 2 2" xfId="43940"/>
    <cellStyle name="Обычный 8 2 2 5 4 3" xfId="24035"/>
    <cellStyle name="Обычный 8 2 2 5 4 3 2" xfId="53890"/>
    <cellStyle name="Обычный 8 2 2 5 4 4" xfId="33990"/>
    <cellStyle name="Обычный 8 2 2 5 5" xfId="9503"/>
    <cellStyle name="Обычный 8 2 2 5 5 2" xfId="19453"/>
    <cellStyle name="Обычный 8 2 2 5 5 2 2" xfId="49308"/>
    <cellStyle name="Обычный 8 2 2 5 5 3" xfId="29403"/>
    <cellStyle name="Обычный 8 2 2 5 5 3 2" xfId="59258"/>
    <cellStyle name="Обычный 8 2 2 5 5 4" xfId="39358"/>
    <cellStyle name="Обычный 8 2 2 5 6" xfId="12817"/>
    <cellStyle name="Обычный 8 2 2 5 6 2" xfId="42672"/>
    <cellStyle name="Обычный 8 2 2 5 7" xfId="22767"/>
    <cellStyle name="Обычный 8 2 2 5 7 2" xfId="52622"/>
    <cellStyle name="Обычный 8 2 2 5 8" xfId="32722"/>
    <cellStyle name="Обычный 8 2 2 6" xfId="2865"/>
    <cellStyle name="Обычный 8 2 2 6 2" xfId="2866"/>
    <cellStyle name="Обычный 8 2 2 6 2 2" xfId="2867"/>
    <cellStyle name="Обычный 8 2 2 6 2 2 2" xfId="6436"/>
    <cellStyle name="Обычный 8 2 2 6 2 2 2 2" xfId="16388"/>
    <cellStyle name="Обычный 8 2 2 6 2 2 2 2 2" xfId="46243"/>
    <cellStyle name="Обычный 8 2 2 6 2 2 2 3" xfId="26338"/>
    <cellStyle name="Обычный 8 2 2 6 2 2 2 3 2" xfId="56193"/>
    <cellStyle name="Обычный 8 2 2 6 2 2 2 4" xfId="36293"/>
    <cellStyle name="Обычный 8 2 2 6 2 2 3" xfId="9509"/>
    <cellStyle name="Обычный 8 2 2 6 2 2 3 2" xfId="19459"/>
    <cellStyle name="Обычный 8 2 2 6 2 2 3 2 2" xfId="49314"/>
    <cellStyle name="Обычный 8 2 2 6 2 2 3 3" xfId="29409"/>
    <cellStyle name="Обычный 8 2 2 6 2 2 3 3 2" xfId="59264"/>
    <cellStyle name="Обычный 8 2 2 6 2 2 3 4" xfId="39364"/>
    <cellStyle name="Обычный 8 2 2 6 2 2 4" xfId="12823"/>
    <cellStyle name="Обычный 8 2 2 6 2 2 4 2" xfId="42678"/>
    <cellStyle name="Обычный 8 2 2 6 2 2 5" xfId="22773"/>
    <cellStyle name="Обычный 8 2 2 6 2 2 5 2" xfId="52628"/>
    <cellStyle name="Обычный 8 2 2 6 2 2 6" xfId="32728"/>
    <cellStyle name="Обычный 8 2 2 6 2 3" xfId="5043"/>
    <cellStyle name="Обычный 8 2 2 6 2 3 2" xfId="14995"/>
    <cellStyle name="Обычный 8 2 2 6 2 3 2 2" xfId="44850"/>
    <cellStyle name="Обычный 8 2 2 6 2 3 3" xfId="24945"/>
    <cellStyle name="Обычный 8 2 2 6 2 3 3 2" xfId="54800"/>
    <cellStyle name="Обычный 8 2 2 6 2 3 4" xfId="34900"/>
    <cellStyle name="Обычный 8 2 2 6 2 4" xfId="9508"/>
    <cellStyle name="Обычный 8 2 2 6 2 4 2" xfId="19458"/>
    <cellStyle name="Обычный 8 2 2 6 2 4 2 2" xfId="49313"/>
    <cellStyle name="Обычный 8 2 2 6 2 4 3" xfId="29408"/>
    <cellStyle name="Обычный 8 2 2 6 2 4 3 2" xfId="59263"/>
    <cellStyle name="Обычный 8 2 2 6 2 4 4" xfId="39363"/>
    <cellStyle name="Обычный 8 2 2 6 2 5" xfId="12822"/>
    <cellStyle name="Обычный 8 2 2 6 2 5 2" xfId="42677"/>
    <cellStyle name="Обычный 8 2 2 6 2 6" xfId="22772"/>
    <cellStyle name="Обычный 8 2 2 6 2 6 2" xfId="52627"/>
    <cellStyle name="Обычный 8 2 2 6 2 7" xfId="32727"/>
    <cellStyle name="Обычный 8 2 2 6 3" xfId="2868"/>
    <cellStyle name="Обычный 8 2 2 6 3 2" xfId="6437"/>
    <cellStyle name="Обычный 8 2 2 6 3 2 2" xfId="16389"/>
    <cellStyle name="Обычный 8 2 2 6 3 2 2 2" xfId="46244"/>
    <cellStyle name="Обычный 8 2 2 6 3 2 3" xfId="26339"/>
    <cellStyle name="Обычный 8 2 2 6 3 2 3 2" xfId="56194"/>
    <cellStyle name="Обычный 8 2 2 6 3 2 4" xfId="36294"/>
    <cellStyle name="Обычный 8 2 2 6 3 3" xfId="9510"/>
    <cellStyle name="Обычный 8 2 2 6 3 3 2" xfId="19460"/>
    <cellStyle name="Обычный 8 2 2 6 3 3 2 2" xfId="49315"/>
    <cellStyle name="Обычный 8 2 2 6 3 3 3" xfId="29410"/>
    <cellStyle name="Обычный 8 2 2 6 3 3 3 2" xfId="59265"/>
    <cellStyle name="Обычный 8 2 2 6 3 3 4" xfId="39365"/>
    <cellStyle name="Обычный 8 2 2 6 3 4" xfId="12824"/>
    <cellStyle name="Обычный 8 2 2 6 3 4 2" xfId="42679"/>
    <cellStyle name="Обычный 8 2 2 6 3 5" xfId="22774"/>
    <cellStyle name="Обычный 8 2 2 6 3 5 2" xfId="52629"/>
    <cellStyle name="Обычный 8 2 2 6 3 6" xfId="32729"/>
    <cellStyle name="Обычный 8 2 2 6 4" xfId="4220"/>
    <cellStyle name="Обычный 8 2 2 6 4 2" xfId="14172"/>
    <cellStyle name="Обычный 8 2 2 6 4 2 2" xfId="44027"/>
    <cellStyle name="Обычный 8 2 2 6 4 3" xfId="24122"/>
    <cellStyle name="Обычный 8 2 2 6 4 3 2" xfId="53977"/>
    <cellStyle name="Обычный 8 2 2 6 4 4" xfId="34077"/>
    <cellStyle name="Обычный 8 2 2 6 5" xfId="9507"/>
    <cellStyle name="Обычный 8 2 2 6 5 2" xfId="19457"/>
    <cellStyle name="Обычный 8 2 2 6 5 2 2" xfId="49312"/>
    <cellStyle name="Обычный 8 2 2 6 5 3" xfId="29407"/>
    <cellStyle name="Обычный 8 2 2 6 5 3 2" xfId="59262"/>
    <cellStyle name="Обычный 8 2 2 6 5 4" xfId="39362"/>
    <cellStyle name="Обычный 8 2 2 6 6" xfId="12821"/>
    <cellStyle name="Обычный 8 2 2 6 6 2" xfId="42676"/>
    <cellStyle name="Обычный 8 2 2 6 7" xfId="22771"/>
    <cellStyle name="Обычный 8 2 2 6 7 2" xfId="52626"/>
    <cellStyle name="Обычный 8 2 2 6 8" xfId="32726"/>
    <cellStyle name="Обычный 8 2 2 7" xfId="2869"/>
    <cellStyle name="Обычный 8 2 2 7 2" xfId="2870"/>
    <cellStyle name="Обычный 8 2 2 7 2 2" xfId="6438"/>
    <cellStyle name="Обычный 8 2 2 7 2 2 2" xfId="16390"/>
    <cellStyle name="Обычный 8 2 2 7 2 2 2 2" xfId="46245"/>
    <cellStyle name="Обычный 8 2 2 7 2 2 3" xfId="26340"/>
    <cellStyle name="Обычный 8 2 2 7 2 2 3 2" xfId="56195"/>
    <cellStyle name="Обычный 8 2 2 7 2 2 4" xfId="36295"/>
    <cellStyle name="Обычный 8 2 2 7 2 3" xfId="9512"/>
    <cellStyle name="Обычный 8 2 2 7 2 3 2" xfId="19462"/>
    <cellStyle name="Обычный 8 2 2 7 2 3 2 2" xfId="49317"/>
    <cellStyle name="Обычный 8 2 2 7 2 3 3" xfId="29412"/>
    <cellStyle name="Обычный 8 2 2 7 2 3 3 2" xfId="59267"/>
    <cellStyle name="Обычный 8 2 2 7 2 3 4" xfId="39367"/>
    <cellStyle name="Обычный 8 2 2 7 2 4" xfId="12826"/>
    <cellStyle name="Обычный 8 2 2 7 2 4 2" xfId="42681"/>
    <cellStyle name="Обычный 8 2 2 7 2 5" xfId="22776"/>
    <cellStyle name="Обычный 8 2 2 7 2 5 2" xfId="52631"/>
    <cellStyle name="Обычный 8 2 2 7 2 6" xfId="32731"/>
    <cellStyle name="Обычный 8 2 2 7 3" xfId="4270"/>
    <cellStyle name="Обычный 8 2 2 7 3 2" xfId="14222"/>
    <cellStyle name="Обычный 8 2 2 7 3 2 2" xfId="44077"/>
    <cellStyle name="Обычный 8 2 2 7 3 3" xfId="24172"/>
    <cellStyle name="Обычный 8 2 2 7 3 3 2" xfId="54027"/>
    <cellStyle name="Обычный 8 2 2 7 3 4" xfId="34127"/>
    <cellStyle name="Обычный 8 2 2 7 4" xfId="9511"/>
    <cellStyle name="Обычный 8 2 2 7 4 2" xfId="19461"/>
    <cellStyle name="Обычный 8 2 2 7 4 2 2" xfId="49316"/>
    <cellStyle name="Обычный 8 2 2 7 4 3" xfId="29411"/>
    <cellStyle name="Обычный 8 2 2 7 4 3 2" xfId="59266"/>
    <cellStyle name="Обычный 8 2 2 7 4 4" xfId="39366"/>
    <cellStyle name="Обычный 8 2 2 7 5" xfId="12825"/>
    <cellStyle name="Обычный 8 2 2 7 5 2" xfId="42680"/>
    <cellStyle name="Обычный 8 2 2 7 6" xfId="22775"/>
    <cellStyle name="Обычный 8 2 2 7 6 2" xfId="52630"/>
    <cellStyle name="Обычный 8 2 2 7 7" xfId="32730"/>
    <cellStyle name="Обычный 8 2 2 8" xfId="2871"/>
    <cellStyle name="Обычный 8 2 2 8 2" xfId="6439"/>
    <cellStyle name="Обычный 8 2 2 8 2 2" xfId="16391"/>
    <cellStyle name="Обычный 8 2 2 8 2 2 2" xfId="46246"/>
    <cellStyle name="Обычный 8 2 2 8 2 3" xfId="26341"/>
    <cellStyle name="Обычный 8 2 2 8 2 3 2" xfId="56196"/>
    <cellStyle name="Обычный 8 2 2 8 2 4" xfId="36296"/>
    <cellStyle name="Обычный 8 2 2 8 3" xfId="9513"/>
    <cellStyle name="Обычный 8 2 2 8 3 2" xfId="19463"/>
    <cellStyle name="Обычный 8 2 2 8 3 2 2" xfId="49318"/>
    <cellStyle name="Обычный 8 2 2 8 3 3" xfId="29413"/>
    <cellStyle name="Обычный 8 2 2 8 3 3 2" xfId="59268"/>
    <cellStyle name="Обычный 8 2 2 8 3 4" xfId="39368"/>
    <cellStyle name="Обычный 8 2 2 8 4" xfId="12827"/>
    <cellStyle name="Обычный 8 2 2 8 4 2" xfId="42682"/>
    <cellStyle name="Обычный 8 2 2 8 5" xfId="22777"/>
    <cellStyle name="Обычный 8 2 2 8 5 2" xfId="52632"/>
    <cellStyle name="Обычный 8 2 2 8 6" xfId="32732"/>
    <cellStyle name="Обычный 8 2 2 9" xfId="3447"/>
    <cellStyle name="Обычный 8 2 2 9 2" xfId="13399"/>
    <cellStyle name="Обычный 8 2 2 9 2 2" xfId="43254"/>
    <cellStyle name="Обычный 8 2 2 9 3" xfId="23349"/>
    <cellStyle name="Обычный 8 2 2 9 3 2" xfId="53204"/>
    <cellStyle name="Обычный 8 2 2 9 4" xfId="33304"/>
    <cellStyle name="Обычный 8 2 3" xfId="2872"/>
    <cellStyle name="Обычный 8 2 3 10" xfId="9514"/>
    <cellStyle name="Обычный 8 2 3 10 2" xfId="19464"/>
    <cellStyle name="Обычный 8 2 3 10 2 2" xfId="49319"/>
    <cellStyle name="Обычный 8 2 3 10 3" xfId="29414"/>
    <cellStyle name="Обычный 8 2 3 10 3 2" xfId="59269"/>
    <cellStyle name="Обычный 8 2 3 10 4" xfId="39369"/>
    <cellStyle name="Обычный 8 2 3 11" xfId="12828"/>
    <cellStyle name="Обычный 8 2 3 11 2" xfId="42683"/>
    <cellStyle name="Обычный 8 2 3 12" xfId="22778"/>
    <cellStyle name="Обычный 8 2 3 12 2" xfId="52633"/>
    <cellStyle name="Обычный 8 2 3 13" xfId="32733"/>
    <cellStyle name="Обычный 8 2 3 2" xfId="2873"/>
    <cellStyle name="Обычный 8 2 3 2 2" xfId="2874"/>
    <cellStyle name="Обычный 8 2 3 2 2 2" xfId="2875"/>
    <cellStyle name="Обычный 8 2 3 2 2 2 2" xfId="2876"/>
    <cellStyle name="Обычный 8 2 3 2 2 2 2 2" xfId="6440"/>
    <cellStyle name="Обычный 8 2 3 2 2 2 2 2 2" xfId="16392"/>
    <cellStyle name="Обычный 8 2 3 2 2 2 2 2 2 2" xfId="46247"/>
    <cellStyle name="Обычный 8 2 3 2 2 2 2 2 3" xfId="26342"/>
    <cellStyle name="Обычный 8 2 3 2 2 2 2 2 3 2" xfId="56197"/>
    <cellStyle name="Обычный 8 2 3 2 2 2 2 2 4" xfId="36297"/>
    <cellStyle name="Обычный 8 2 3 2 2 2 2 3" xfId="9518"/>
    <cellStyle name="Обычный 8 2 3 2 2 2 2 3 2" xfId="19468"/>
    <cellStyle name="Обычный 8 2 3 2 2 2 2 3 2 2" xfId="49323"/>
    <cellStyle name="Обычный 8 2 3 2 2 2 2 3 3" xfId="29418"/>
    <cellStyle name="Обычный 8 2 3 2 2 2 2 3 3 2" xfId="59273"/>
    <cellStyle name="Обычный 8 2 3 2 2 2 2 3 4" xfId="39373"/>
    <cellStyle name="Обычный 8 2 3 2 2 2 2 4" xfId="12832"/>
    <cellStyle name="Обычный 8 2 3 2 2 2 2 4 2" xfId="42687"/>
    <cellStyle name="Обычный 8 2 3 2 2 2 2 5" xfId="22782"/>
    <cellStyle name="Обычный 8 2 3 2 2 2 2 5 2" xfId="52637"/>
    <cellStyle name="Обычный 8 2 3 2 2 2 2 6" xfId="32737"/>
    <cellStyle name="Обычный 8 2 3 2 2 2 3" xfId="4830"/>
    <cellStyle name="Обычный 8 2 3 2 2 2 3 2" xfId="14782"/>
    <cellStyle name="Обычный 8 2 3 2 2 2 3 2 2" xfId="44637"/>
    <cellStyle name="Обычный 8 2 3 2 2 2 3 3" xfId="24732"/>
    <cellStyle name="Обычный 8 2 3 2 2 2 3 3 2" xfId="54587"/>
    <cellStyle name="Обычный 8 2 3 2 2 2 3 4" xfId="34687"/>
    <cellStyle name="Обычный 8 2 3 2 2 2 4" xfId="9517"/>
    <cellStyle name="Обычный 8 2 3 2 2 2 4 2" xfId="19467"/>
    <cellStyle name="Обычный 8 2 3 2 2 2 4 2 2" xfId="49322"/>
    <cellStyle name="Обычный 8 2 3 2 2 2 4 3" xfId="29417"/>
    <cellStyle name="Обычный 8 2 3 2 2 2 4 3 2" xfId="59272"/>
    <cellStyle name="Обычный 8 2 3 2 2 2 4 4" xfId="39372"/>
    <cellStyle name="Обычный 8 2 3 2 2 2 5" xfId="12831"/>
    <cellStyle name="Обычный 8 2 3 2 2 2 5 2" xfId="42686"/>
    <cellStyle name="Обычный 8 2 3 2 2 2 6" xfId="22781"/>
    <cellStyle name="Обычный 8 2 3 2 2 2 6 2" xfId="52636"/>
    <cellStyle name="Обычный 8 2 3 2 2 2 7" xfId="32736"/>
    <cellStyle name="Обычный 8 2 3 2 2 3" xfId="2877"/>
    <cellStyle name="Обычный 8 2 3 2 2 3 2" xfId="6441"/>
    <cellStyle name="Обычный 8 2 3 2 2 3 2 2" xfId="16393"/>
    <cellStyle name="Обычный 8 2 3 2 2 3 2 2 2" xfId="46248"/>
    <cellStyle name="Обычный 8 2 3 2 2 3 2 3" xfId="26343"/>
    <cellStyle name="Обычный 8 2 3 2 2 3 2 3 2" xfId="56198"/>
    <cellStyle name="Обычный 8 2 3 2 2 3 2 4" xfId="36298"/>
    <cellStyle name="Обычный 8 2 3 2 2 3 3" xfId="9519"/>
    <cellStyle name="Обычный 8 2 3 2 2 3 3 2" xfId="19469"/>
    <cellStyle name="Обычный 8 2 3 2 2 3 3 2 2" xfId="49324"/>
    <cellStyle name="Обычный 8 2 3 2 2 3 3 3" xfId="29419"/>
    <cellStyle name="Обычный 8 2 3 2 2 3 3 3 2" xfId="59274"/>
    <cellStyle name="Обычный 8 2 3 2 2 3 3 4" xfId="39374"/>
    <cellStyle name="Обычный 8 2 3 2 2 3 4" xfId="12833"/>
    <cellStyle name="Обычный 8 2 3 2 2 3 4 2" xfId="42688"/>
    <cellStyle name="Обычный 8 2 3 2 2 3 5" xfId="22783"/>
    <cellStyle name="Обычный 8 2 3 2 2 3 5 2" xfId="52638"/>
    <cellStyle name="Обычный 8 2 3 2 2 3 6" xfId="32738"/>
    <cellStyle name="Обычный 8 2 3 2 2 4" xfId="4007"/>
    <cellStyle name="Обычный 8 2 3 2 2 4 2" xfId="13959"/>
    <cellStyle name="Обычный 8 2 3 2 2 4 2 2" xfId="43814"/>
    <cellStyle name="Обычный 8 2 3 2 2 4 3" xfId="23909"/>
    <cellStyle name="Обычный 8 2 3 2 2 4 3 2" xfId="53764"/>
    <cellStyle name="Обычный 8 2 3 2 2 4 4" xfId="33864"/>
    <cellStyle name="Обычный 8 2 3 2 2 5" xfId="9516"/>
    <cellStyle name="Обычный 8 2 3 2 2 5 2" xfId="19466"/>
    <cellStyle name="Обычный 8 2 3 2 2 5 2 2" xfId="49321"/>
    <cellStyle name="Обычный 8 2 3 2 2 5 3" xfId="29416"/>
    <cellStyle name="Обычный 8 2 3 2 2 5 3 2" xfId="59271"/>
    <cellStyle name="Обычный 8 2 3 2 2 5 4" xfId="39371"/>
    <cellStyle name="Обычный 8 2 3 2 2 6" xfId="12830"/>
    <cellStyle name="Обычный 8 2 3 2 2 6 2" xfId="42685"/>
    <cellStyle name="Обычный 8 2 3 2 2 7" xfId="22780"/>
    <cellStyle name="Обычный 8 2 3 2 2 7 2" xfId="52635"/>
    <cellStyle name="Обычный 8 2 3 2 2 8" xfId="32735"/>
    <cellStyle name="Обычный 8 2 3 2 3" xfId="2878"/>
    <cellStyle name="Обычный 8 2 3 2 3 2" xfId="2879"/>
    <cellStyle name="Обычный 8 2 3 2 3 2 2" xfId="6442"/>
    <cellStyle name="Обычный 8 2 3 2 3 2 2 2" xfId="16394"/>
    <cellStyle name="Обычный 8 2 3 2 3 2 2 2 2" xfId="46249"/>
    <cellStyle name="Обычный 8 2 3 2 3 2 2 3" xfId="26344"/>
    <cellStyle name="Обычный 8 2 3 2 3 2 2 3 2" xfId="56199"/>
    <cellStyle name="Обычный 8 2 3 2 3 2 2 4" xfId="36299"/>
    <cellStyle name="Обычный 8 2 3 2 3 2 3" xfId="9521"/>
    <cellStyle name="Обычный 8 2 3 2 3 2 3 2" xfId="19471"/>
    <cellStyle name="Обычный 8 2 3 2 3 2 3 2 2" xfId="49326"/>
    <cellStyle name="Обычный 8 2 3 2 3 2 3 3" xfId="29421"/>
    <cellStyle name="Обычный 8 2 3 2 3 2 3 3 2" xfId="59276"/>
    <cellStyle name="Обычный 8 2 3 2 3 2 3 4" xfId="39376"/>
    <cellStyle name="Обычный 8 2 3 2 3 2 4" xfId="12835"/>
    <cellStyle name="Обычный 8 2 3 2 3 2 4 2" xfId="42690"/>
    <cellStyle name="Обычный 8 2 3 2 3 2 5" xfId="22785"/>
    <cellStyle name="Обычный 8 2 3 2 3 2 5 2" xfId="52640"/>
    <cellStyle name="Обычный 8 2 3 2 3 2 6" xfId="32740"/>
    <cellStyle name="Обычный 8 2 3 2 3 3" xfId="4421"/>
    <cellStyle name="Обычный 8 2 3 2 3 3 2" xfId="14373"/>
    <cellStyle name="Обычный 8 2 3 2 3 3 2 2" xfId="44228"/>
    <cellStyle name="Обычный 8 2 3 2 3 3 3" xfId="24323"/>
    <cellStyle name="Обычный 8 2 3 2 3 3 3 2" xfId="54178"/>
    <cellStyle name="Обычный 8 2 3 2 3 3 4" xfId="34278"/>
    <cellStyle name="Обычный 8 2 3 2 3 4" xfId="9520"/>
    <cellStyle name="Обычный 8 2 3 2 3 4 2" xfId="19470"/>
    <cellStyle name="Обычный 8 2 3 2 3 4 2 2" xfId="49325"/>
    <cellStyle name="Обычный 8 2 3 2 3 4 3" xfId="29420"/>
    <cellStyle name="Обычный 8 2 3 2 3 4 3 2" xfId="59275"/>
    <cellStyle name="Обычный 8 2 3 2 3 4 4" xfId="39375"/>
    <cellStyle name="Обычный 8 2 3 2 3 5" xfId="12834"/>
    <cellStyle name="Обычный 8 2 3 2 3 5 2" xfId="42689"/>
    <cellStyle name="Обычный 8 2 3 2 3 6" xfId="22784"/>
    <cellStyle name="Обычный 8 2 3 2 3 6 2" xfId="52639"/>
    <cellStyle name="Обычный 8 2 3 2 3 7" xfId="32739"/>
    <cellStyle name="Обычный 8 2 3 2 4" xfId="2880"/>
    <cellStyle name="Обычный 8 2 3 2 4 2" xfId="6443"/>
    <cellStyle name="Обычный 8 2 3 2 4 2 2" xfId="16395"/>
    <cellStyle name="Обычный 8 2 3 2 4 2 2 2" xfId="46250"/>
    <cellStyle name="Обычный 8 2 3 2 4 2 3" xfId="26345"/>
    <cellStyle name="Обычный 8 2 3 2 4 2 3 2" xfId="56200"/>
    <cellStyle name="Обычный 8 2 3 2 4 2 4" xfId="36300"/>
    <cellStyle name="Обычный 8 2 3 2 4 3" xfId="9522"/>
    <cellStyle name="Обычный 8 2 3 2 4 3 2" xfId="19472"/>
    <cellStyle name="Обычный 8 2 3 2 4 3 2 2" xfId="49327"/>
    <cellStyle name="Обычный 8 2 3 2 4 3 3" xfId="29422"/>
    <cellStyle name="Обычный 8 2 3 2 4 3 3 2" xfId="59277"/>
    <cellStyle name="Обычный 8 2 3 2 4 3 4" xfId="39377"/>
    <cellStyle name="Обычный 8 2 3 2 4 4" xfId="12836"/>
    <cellStyle name="Обычный 8 2 3 2 4 4 2" xfId="42691"/>
    <cellStyle name="Обычный 8 2 3 2 4 5" xfId="22786"/>
    <cellStyle name="Обычный 8 2 3 2 4 5 2" xfId="52641"/>
    <cellStyle name="Обычный 8 2 3 2 4 6" xfId="32741"/>
    <cellStyle name="Обычный 8 2 3 2 5" xfId="3598"/>
    <cellStyle name="Обычный 8 2 3 2 5 2" xfId="13550"/>
    <cellStyle name="Обычный 8 2 3 2 5 2 2" xfId="43405"/>
    <cellStyle name="Обычный 8 2 3 2 5 3" xfId="23500"/>
    <cellStyle name="Обычный 8 2 3 2 5 3 2" xfId="53355"/>
    <cellStyle name="Обычный 8 2 3 2 5 4" xfId="33455"/>
    <cellStyle name="Обычный 8 2 3 2 6" xfId="9515"/>
    <cellStyle name="Обычный 8 2 3 2 6 2" xfId="19465"/>
    <cellStyle name="Обычный 8 2 3 2 6 2 2" xfId="49320"/>
    <cellStyle name="Обычный 8 2 3 2 6 3" xfId="29415"/>
    <cellStyle name="Обычный 8 2 3 2 6 3 2" xfId="59270"/>
    <cellStyle name="Обычный 8 2 3 2 6 4" xfId="39370"/>
    <cellStyle name="Обычный 8 2 3 2 7" xfId="12829"/>
    <cellStyle name="Обычный 8 2 3 2 7 2" xfId="42684"/>
    <cellStyle name="Обычный 8 2 3 2 8" xfId="22779"/>
    <cellStyle name="Обычный 8 2 3 2 8 2" xfId="52634"/>
    <cellStyle name="Обычный 8 2 3 2 9" xfId="32734"/>
    <cellStyle name="Обычный 8 2 3 3" xfId="2881"/>
    <cellStyle name="Обычный 8 2 3 3 2" xfId="2882"/>
    <cellStyle name="Обычный 8 2 3 3 2 2" xfId="2883"/>
    <cellStyle name="Обычный 8 2 3 3 2 2 2" xfId="2884"/>
    <cellStyle name="Обычный 8 2 3 3 2 2 2 2" xfId="6444"/>
    <cellStyle name="Обычный 8 2 3 3 2 2 2 2 2" xfId="16396"/>
    <cellStyle name="Обычный 8 2 3 3 2 2 2 2 2 2" xfId="46251"/>
    <cellStyle name="Обычный 8 2 3 3 2 2 2 2 3" xfId="26346"/>
    <cellStyle name="Обычный 8 2 3 3 2 2 2 2 3 2" xfId="56201"/>
    <cellStyle name="Обычный 8 2 3 3 2 2 2 2 4" xfId="36301"/>
    <cellStyle name="Обычный 8 2 3 3 2 2 2 3" xfId="9526"/>
    <cellStyle name="Обычный 8 2 3 3 2 2 2 3 2" xfId="19476"/>
    <cellStyle name="Обычный 8 2 3 3 2 2 2 3 2 2" xfId="49331"/>
    <cellStyle name="Обычный 8 2 3 3 2 2 2 3 3" xfId="29426"/>
    <cellStyle name="Обычный 8 2 3 3 2 2 2 3 3 2" xfId="59281"/>
    <cellStyle name="Обычный 8 2 3 3 2 2 2 3 4" xfId="39381"/>
    <cellStyle name="Обычный 8 2 3 3 2 2 2 4" xfId="12840"/>
    <cellStyle name="Обычный 8 2 3 3 2 2 2 4 2" xfId="42695"/>
    <cellStyle name="Обычный 8 2 3 3 2 2 2 5" xfId="22790"/>
    <cellStyle name="Обычный 8 2 3 3 2 2 2 5 2" xfId="52645"/>
    <cellStyle name="Обычный 8 2 3 3 2 2 2 6" xfId="32745"/>
    <cellStyle name="Обычный 8 2 3 3 2 2 3" xfId="4831"/>
    <cellStyle name="Обычный 8 2 3 3 2 2 3 2" xfId="14783"/>
    <cellStyle name="Обычный 8 2 3 3 2 2 3 2 2" xfId="44638"/>
    <cellStyle name="Обычный 8 2 3 3 2 2 3 3" xfId="24733"/>
    <cellStyle name="Обычный 8 2 3 3 2 2 3 3 2" xfId="54588"/>
    <cellStyle name="Обычный 8 2 3 3 2 2 3 4" xfId="34688"/>
    <cellStyle name="Обычный 8 2 3 3 2 2 4" xfId="9525"/>
    <cellStyle name="Обычный 8 2 3 3 2 2 4 2" xfId="19475"/>
    <cellStyle name="Обычный 8 2 3 3 2 2 4 2 2" xfId="49330"/>
    <cellStyle name="Обычный 8 2 3 3 2 2 4 3" xfId="29425"/>
    <cellStyle name="Обычный 8 2 3 3 2 2 4 3 2" xfId="59280"/>
    <cellStyle name="Обычный 8 2 3 3 2 2 4 4" xfId="39380"/>
    <cellStyle name="Обычный 8 2 3 3 2 2 5" xfId="12839"/>
    <cellStyle name="Обычный 8 2 3 3 2 2 5 2" xfId="42694"/>
    <cellStyle name="Обычный 8 2 3 3 2 2 6" xfId="22789"/>
    <cellStyle name="Обычный 8 2 3 3 2 2 6 2" xfId="52644"/>
    <cellStyle name="Обычный 8 2 3 3 2 2 7" xfId="32744"/>
    <cellStyle name="Обычный 8 2 3 3 2 3" xfId="2885"/>
    <cellStyle name="Обычный 8 2 3 3 2 3 2" xfId="6445"/>
    <cellStyle name="Обычный 8 2 3 3 2 3 2 2" xfId="16397"/>
    <cellStyle name="Обычный 8 2 3 3 2 3 2 2 2" xfId="46252"/>
    <cellStyle name="Обычный 8 2 3 3 2 3 2 3" xfId="26347"/>
    <cellStyle name="Обычный 8 2 3 3 2 3 2 3 2" xfId="56202"/>
    <cellStyle name="Обычный 8 2 3 3 2 3 2 4" xfId="36302"/>
    <cellStyle name="Обычный 8 2 3 3 2 3 3" xfId="9527"/>
    <cellStyle name="Обычный 8 2 3 3 2 3 3 2" xfId="19477"/>
    <cellStyle name="Обычный 8 2 3 3 2 3 3 2 2" xfId="49332"/>
    <cellStyle name="Обычный 8 2 3 3 2 3 3 3" xfId="29427"/>
    <cellStyle name="Обычный 8 2 3 3 2 3 3 3 2" xfId="59282"/>
    <cellStyle name="Обычный 8 2 3 3 2 3 3 4" xfId="39382"/>
    <cellStyle name="Обычный 8 2 3 3 2 3 4" xfId="12841"/>
    <cellStyle name="Обычный 8 2 3 3 2 3 4 2" xfId="42696"/>
    <cellStyle name="Обычный 8 2 3 3 2 3 5" xfId="22791"/>
    <cellStyle name="Обычный 8 2 3 3 2 3 5 2" xfId="52646"/>
    <cellStyle name="Обычный 8 2 3 3 2 3 6" xfId="32746"/>
    <cellStyle name="Обычный 8 2 3 3 2 4" xfId="4008"/>
    <cellStyle name="Обычный 8 2 3 3 2 4 2" xfId="13960"/>
    <cellStyle name="Обычный 8 2 3 3 2 4 2 2" xfId="43815"/>
    <cellStyle name="Обычный 8 2 3 3 2 4 3" xfId="23910"/>
    <cellStyle name="Обычный 8 2 3 3 2 4 3 2" xfId="53765"/>
    <cellStyle name="Обычный 8 2 3 3 2 4 4" xfId="33865"/>
    <cellStyle name="Обычный 8 2 3 3 2 5" xfId="9524"/>
    <cellStyle name="Обычный 8 2 3 3 2 5 2" xfId="19474"/>
    <cellStyle name="Обычный 8 2 3 3 2 5 2 2" xfId="49329"/>
    <cellStyle name="Обычный 8 2 3 3 2 5 3" xfId="29424"/>
    <cellStyle name="Обычный 8 2 3 3 2 5 3 2" xfId="59279"/>
    <cellStyle name="Обычный 8 2 3 3 2 5 4" xfId="39379"/>
    <cellStyle name="Обычный 8 2 3 3 2 6" xfId="12838"/>
    <cellStyle name="Обычный 8 2 3 3 2 6 2" xfId="42693"/>
    <cellStyle name="Обычный 8 2 3 3 2 7" xfId="22788"/>
    <cellStyle name="Обычный 8 2 3 3 2 7 2" xfId="52643"/>
    <cellStyle name="Обычный 8 2 3 3 2 8" xfId="32743"/>
    <cellStyle name="Обычный 8 2 3 3 3" xfId="2886"/>
    <cellStyle name="Обычный 8 2 3 3 3 2" xfId="2887"/>
    <cellStyle name="Обычный 8 2 3 3 3 2 2" xfId="6446"/>
    <cellStyle name="Обычный 8 2 3 3 3 2 2 2" xfId="16398"/>
    <cellStyle name="Обычный 8 2 3 3 3 2 2 2 2" xfId="46253"/>
    <cellStyle name="Обычный 8 2 3 3 3 2 2 3" xfId="26348"/>
    <cellStyle name="Обычный 8 2 3 3 3 2 2 3 2" xfId="56203"/>
    <cellStyle name="Обычный 8 2 3 3 3 2 2 4" xfId="36303"/>
    <cellStyle name="Обычный 8 2 3 3 3 2 3" xfId="9529"/>
    <cellStyle name="Обычный 8 2 3 3 3 2 3 2" xfId="19479"/>
    <cellStyle name="Обычный 8 2 3 3 3 2 3 2 2" xfId="49334"/>
    <cellStyle name="Обычный 8 2 3 3 3 2 3 3" xfId="29429"/>
    <cellStyle name="Обычный 8 2 3 3 3 2 3 3 2" xfId="59284"/>
    <cellStyle name="Обычный 8 2 3 3 3 2 3 4" xfId="39384"/>
    <cellStyle name="Обычный 8 2 3 3 3 2 4" xfId="12843"/>
    <cellStyle name="Обычный 8 2 3 3 3 2 4 2" xfId="42698"/>
    <cellStyle name="Обычный 8 2 3 3 3 2 5" xfId="22793"/>
    <cellStyle name="Обычный 8 2 3 3 3 2 5 2" xfId="52648"/>
    <cellStyle name="Обычный 8 2 3 3 3 2 6" xfId="32748"/>
    <cellStyle name="Обычный 8 2 3 3 3 3" xfId="4507"/>
    <cellStyle name="Обычный 8 2 3 3 3 3 2" xfId="14459"/>
    <cellStyle name="Обычный 8 2 3 3 3 3 2 2" xfId="44314"/>
    <cellStyle name="Обычный 8 2 3 3 3 3 3" xfId="24409"/>
    <cellStyle name="Обычный 8 2 3 3 3 3 3 2" xfId="54264"/>
    <cellStyle name="Обычный 8 2 3 3 3 3 4" xfId="34364"/>
    <cellStyle name="Обычный 8 2 3 3 3 4" xfId="9528"/>
    <cellStyle name="Обычный 8 2 3 3 3 4 2" xfId="19478"/>
    <cellStyle name="Обычный 8 2 3 3 3 4 2 2" xfId="49333"/>
    <cellStyle name="Обычный 8 2 3 3 3 4 3" xfId="29428"/>
    <cellStyle name="Обычный 8 2 3 3 3 4 3 2" xfId="59283"/>
    <cellStyle name="Обычный 8 2 3 3 3 4 4" xfId="39383"/>
    <cellStyle name="Обычный 8 2 3 3 3 5" xfId="12842"/>
    <cellStyle name="Обычный 8 2 3 3 3 5 2" xfId="42697"/>
    <cellStyle name="Обычный 8 2 3 3 3 6" xfId="22792"/>
    <cellStyle name="Обычный 8 2 3 3 3 6 2" xfId="52647"/>
    <cellStyle name="Обычный 8 2 3 3 3 7" xfId="32747"/>
    <cellStyle name="Обычный 8 2 3 3 4" xfId="2888"/>
    <cellStyle name="Обычный 8 2 3 3 4 2" xfId="6447"/>
    <cellStyle name="Обычный 8 2 3 3 4 2 2" xfId="16399"/>
    <cellStyle name="Обычный 8 2 3 3 4 2 2 2" xfId="46254"/>
    <cellStyle name="Обычный 8 2 3 3 4 2 3" xfId="26349"/>
    <cellStyle name="Обычный 8 2 3 3 4 2 3 2" xfId="56204"/>
    <cellStyle name="Обычный 8 2 3 3 4 2 4" xfId="36304"/>
    <cellStyle name="Обычный 8 2 3 3 4 3" xfId="9530"/>
    <cellStyle name="Обычный 8 2 3 3 4 3 2" xfId="19480"/>
    <cellStyle name="Обычный 8 2 3 3 4 3 2 2" xfId="49335"/>
    <cellStyle name="Обычный 8 2 3 3 4 3 3" xfId="29430"/>
    <cellStyle name="Обычный 8 2 3 3 4 3 3 2" xfId="59285"/>
    <cellStyle name="Обычный 8 2 3 3 4 3 4" xfId="39385"/>
    <cellStyle name="Обычный 8 2 3 3 4 4" xfId="12844"/>
    <cellStyle name="Обычный 8 2 3 3 4 4 2" xfId="42699"/>
    <cellStyle name="Обычный 8 2 3 3 4 5" xfId="22794"/>
    <cellStyle name="Обычный 8 2 3 3 4 5 2" xfId="52649"/>
    <cellStyle name="Обычный 8 2 3 3 4 6" xfId="32749"/>
    <cellStyle name="Обычный 8 2 3 3 5" xfId="3684"/>
    <cellStyle name="Обычный 8 2 3 3 5 2" xfId="13636"/>
    <cellStyle name="Обычный 8 2 3 3 5 2 2" xfId="43491"/>
    <cellStyle name="Обычный 8 2 3 3 5 3" xfId="23586"/>
    <cellStyle name="Обычный 8 2 3 3 5 3 2" xfId="53441"/>
    <cellStyle name="Обычный 8 2 3 3 5 4" xfId="33541"/>
    <cellStyle name="Обычный 8 2 3 3 6" xfId="9523"/>
    <cellStyle name="Обычный 8 2 3 3 6 2" xfId="19473"/>
    <cellStyle name="Обычный 8 2 3 3 6 2 2" xfId="49328"/>
    <cellStyle name="Обычный 8 2 3 3 6 3" xfId="29423"/>
    <cellStyle name="Обычный 8 2 3 3 6 3 2" xfId="59278"/>
    <cellStyle name="Обычный 8 2 3 3 6 4" xfId="39378"/>
    <cellStyle name="Обычный 8 2 3 3 7" xfId="12837"/>
    <cellStyle name="Обычный 8 2 3 3 7 2" xfId="42692"/>
    <cellStyle name="Обычный 8 2 3 3 8" xfId="22787"/>
    <cellStyle name="Обычный 8 2 3 3 8 2" xfId="52642"/>
    <cellStyle name="Обычный 8 2 3 3 9" xfId="32742"/>
    <cellStyle name="Обычный 8 2 3 4" xfId="2889"/>
    <cellStyle name="Обычный 8 2 3 4 2" xfId="2890"/>
    <cellStyle name="Обычный 8 2 3 4 2 2" xfId="2891"/>
    <cellStyle name="Обычный 8 2 3 4 2 2 2" xfId="6448"/>
    <cellStyle name="Обычный 8 2 3 4 2 2 2 2" xfId="16400"/>
    <cellStyle name="Обычный 8 2 3 4 2 2 2 2 2" xfId="46255"/>
    <cellStyle name="Обычный 8 2 3 4 2 2 2 3" xfId="26350"/>
    <cellStyle name="Обычный 8 2 3 4 2 2 2 3 2" xfId="56205"/>
    <cellStyle name="Обычный 8 2 3 4 2 2 2 4" xfId="36305"/>
    <cellStyle name="Обычный 8 2 3 4 2 2 3" xfId="9533"/>
    <cellStyle name="Обычный 8 2 3 4 2 2 3 2" xfId="19483"/>
    <cellStyle name="Обычный 8 2 3 4 2 2 3 2 2" xfId="49338"/>
    <cellStyle name="Обычный 8 2 3 4 2 2 3 3" xfId="29433"/>
    <cellStyle name="Обычный 8 2 3 4 2 2 3 3 2" xfId="59288"/>
    <cellStyle name="Обычный 8 2 3 4 2 2 3 4" xfId="39388"/>
    <cellStyle name="Обычный 8 2 3 4 2 2 4" xfId="12847"/>
    <cellStyle name="Обычный 8 2 3 4 2 2 4 2" xfId="42702"/>
    <cellStyle name="Обычный 8 2 3 4 2 2 5" xfId="22797"/>
    <cellStyle name="Обычный 8 2 3 4 2 2 5 2" xfId="52652"/>
    <cellStyle name="Обычный 8 2 3 4 2 2 6" xfId="32752"/>
    <cellStyle name="Обычный 8 2 3 4 2 3" xfId="4829"/>
    <cellStyle name="Обычный 8 2 3 4 2 3 2" xfId="14781"/>
    <cellStyle name="Обычный 8 2 3 4 2 3 2 2" xfId="44636"/>
    <cellStyle name="Обычный 8 2 3 4 2 3 3" xfId="24731"/>
    <cellStyle name="Обычный 8 2 3 4 2 3 3 2" xfId="54586"/>
    <cellStyle name="Обычный 8 2 3 4 2 3 4" xfId="34686"/>
    <cellStyle name="Обычный 8 2 3 4 2 4" xfId="9532"/>
    <cellStyle name="Обычный 8 2 3 4 2 4 2" xfId="19482"/>
    <cellStyle name="Обычный 8 2 3 4 2 4 2 2" xfId="49337"/>
    <cellStyle name="Обычный 8 2 3 4 2 4 3" xfId="29432"/>
    <cellStyle name="Обычный 8 2 3 4 2 4 3 2" xfId="59287"/>
    <cellStyle name="Обычный 8 2 3 4 2 4 4" xfId="39387"/>
    <cellStyle name="Обычный 8 2 3 4 2 5" xfId="12846"/>
    <cellStyle name="Обычный 8 2 3 4 2 5 2" xfId="42701"/>
    <cellStyle name="Обычный 8 2 3 4 2 6" xfId="22796"/>
    <cellStyle name="Обычный 8 2 3 4 2 6 2" xfId="52651"/>
    <cellStyle name="Обычный 8 2 3 4 2 7" xfId="32751"/>
    <cellStyle name="Обычный 8 2 3 4 3" xfId="2892"/>
    <cellStyle name="Обычный 8 2 3 4 3 2" xfId="6449"/>
    <cellStyle name="Обычный 8 2 3 4 3 2 2" xfId="16401"/>
    <cellStyle name="Обычный 8 2 3 4 3 2 2 2" xfId="46256"/>
    <cellStyle name="Обычный 8 2 3 4 3 2 3" xfId="26351"/>
    <cellStyle name="Обычный 8 2 3 4 3 2 3 2" xfId="56206"/>
    <cellStyle name="Обычный 8 2 3 4 3 2 4" xfId="36306"/>
    <cellStyle name="Обычный 8 2 3 4 3 3" xfId="9534"/>
    <cellStyle name="Обычный 8 2 3 4 3 3 2" xfId="19484"/>
    <cellStyle name="Обычный 8 2 3 4 3 3 2 2" xfId="49339"/>
    <cellStyle name="Обычный 8 2 3 4 3 3 3" xfId="29434"/>
    <cellStyle name="Обычный 8 2 3 4 3 3 3 2" xfId="59289"/>
    <cellStyle name="Обычный 8 2 3 4 3 3 4" xfId="39389"/>
    <cellStyle name="Обычный 8 2 3 4 3 4" xfId="12848"/>
    <cellStyle name="Обычный 8 2 3 4 3 4 2" xfId="42703"/>
    <cellStyle name="Обычный 8 2 3 4 3 5" xfId="22798"/>
    <cellStyle name="Обычный 8 2 3 4 3 5 2" xfId="52653"/>
    <cellStyle name="Обычный 8 2 3 4 3 6" xfId="32753"/>
    <cellStyle name="Обычный 8 2 3 4 4" xfId="4006"/>
    <cellStyle name="Обычный 8 2 3 4 4 2" xfId="13958"/>
    <cellStyle name="Обычный 8 2 3 4 4 2 2" xfId="43813"/>
    <cellStyle name="Обычный 8 2 3 4 4 3" xfId="23908"/>
    <cellStyle name="Обычный 8 2 3 4 4 3 2" xfId="53763"/>
    <cellStyle name="Обычный 8 2 3 4 4 4" xfId="33863"/>
    <cellStyle name="Обычный 8 2 3 4 5" xfId="9531"/>
    <cellStyle name="Обычный 8 2 3 4 5 2" xfId="19481"/>
    <cellStyle name="Обычный 8 2 3 4 5 2 2" xfId="49336"/>
    <cellStyle name="Обычный 8 2 3 4 5 3" xfId="29431"/>
    <cellStyle name="Обычный 8 2 3 4 5 3 2" xfId="59286"/>
    <cellStyle name="Обычный 8 2 3 4 5 4" xfId="39386"/>
    <cellStyle name="Обычный 8 2 3 4 6" xfId="12845"/>
    <cellStyle name="Обычный 8 2 3 4 6 2" xfId="42700"/>
    <cellStyle name="Обычный 8 2 3 4 7" xfId="22795"/>
    <cellStyle name="Обычный 8 2 3 4 7 2" xfId="52650"/>
    <cellStyle name="Обычный 8 2 3 4 8" xfId="32750"/>
    <cellStyle name="Обычный 8 2 3 5" xfId="2893"/>
    <cellStyle name="Обычный 8 2 3 5 2" xfId="2894"/>
    <cellStyle name="Обычный 8 2 3 5 2 2" xfId="2895"/>
    <cellStyle name="Обычный 8 2 3 5 2 2 2" xfId="6450"/>
    <cellStyle name="Обычный 8 2 3 5 2 2 2 2" xfId="16402"/>
    <cellStyle name="Обычный 8 2 3 5 2 2 2 2 2" xfId="46257"/>
    <cellStyle name="Обычный 8 2 3 5 2 2 2 3" xfId="26352"/>
    <cellStyle name="Обычный 8 2 3 5 2 2 2 3 2" xfId="56207"/>
    <cellStyle name="Обычный 8 2 3 5 2 2 2 4" xfId="36307"/>
    <cellStyle name="Обычный 8 2 3 5 2 2 3" xfId="9537"/>
    <cellStyle name="Обычный 8 2 3 5 2 2 3 2" xfId="19487"/>
    <cellStyle name="Обычный 8 2 3 5 2 2 3 2 2" xfId="49342"/>
    <cellStyle name="Обычный 8 2 3 5 2 2 3 3" xfId="29437"/>
    <cellStyle name="Обычный 8 2 3 5 2 2 3 3 2" xfId="59292"/>
    <cellStyle name="Обычный 8 2 3 5 2 2 3 4" xfId="39392"/>
    <cellStyle name="Обычный 8 2 3 5 2 2 4" xfId="12851"/>
    <cellStyle name="Обычный 8 2 3 5 2 2 4 2" xfId="42706"/>
    <cellStyle name="Обычный 8 2 3 5 2 2 5" xfId="22801"/>
    <cellStyle name="Обычный 8 2 3 5 2 2 5 2" xfId="52656"/>
    <cellStyle name="Обычный 8 2 3 5 2 2 6" xfId="32756"/>
    <cellStyle name="Обычный 8 2 3 5 2 3" xfId="4957"/>
    <cellStyle name="Обычный 8 2 3 5 2 3 2" xfId="14909"/>
    <cellStyle name="Обычный 8 2 3 5 2 3 2 2" xfId="44764"/>
    <cellStyle name="Обычный 8 2 3 5 2 3 3" xfId="24859"/>
    <cellStyle name="Обычный 8 2 3 5 2 3 3 2" xfId="54714"/>
    <cellStyle name="Обычный 8 2 3 5 2 3 4" xfId="34814"/>
    <cellStyle name="Обычный 8 2 3 5 2 4" xfId="9536"/>
    <cellStyle name="Обычный 8 2 3 5 2 4 2" xfId="19486"/>
    <cellStyle name="Обычный 8 2 3 5 2 4 2 2" xfId="49341"/>
    <cellStyle name="Обычный 8 2 3 5 2 4 3" xfId="29436"/>
    <cellStyle name="Обычный 8 2 3 5 2 4 3 2" xfId="59291"/>
    <cellStyle name="Обычный 8 2 3 5 2 4 4" xfId="39391"/>
    <cellStyle name="Обычный 8 2 3 5 2 5" xfId="12850"/>
    <cellStyle name="Обычный 8 2 3 5 2 5 2" xfId="42705"/>
    <cellStyle name="Обычный 8 2 3 5 2 6" xfId="22800"/>
    <cellStyle name="Обычный 8 2 3 5 2 6 2" xfId="52655"/>
    <cellStyle name="Обычный 8 2 3 5 2 7" xfId="32755"/>
    <cellStyle name="Обычный 8 2 3 5 3" xfId="2896"/>
    <cellStyle name="Обычный 8 2 3 5 3 2" xfId="6451"/>
    <cellStyle name="Обычный 8 2 3 5 3 2 2" xfId="16403"/>
    <cellStyle name="Обычный 8 2 3 5 3 2 2 2" xfId="46258"/>
    <cellStyle name="Обычный 8 2 3 5 3 2 3" xfId="26353"/>
    <cellStyle name="Обычный 8 2 3 5 3 2 3 2" xfId="56208"/>
    <cellStyle name="Обычный 8 2 3 5 3 2 4" xfId="36308"/>
    <cellStyle name="Обычный 8 2 3 5 3 3" xfId="9538"/>
    <cellStyle name="Обычный 8 2 3 5 3 3 2" xfId="19488"/>
    <cellStyle name="Обычный 8 2 3 5 3 3 2 2" xfId="49343"/>
    <cellStyle name="Обычный 8 2 3 5 3 3 3" xfId="29438"/>
    <cellStyle name="Обычный 8 2 3 5 3 3 3 2" xfId="59293"/>
    <cellStyle name="Обычный 8 2 3 5 3 3 4" xfId="39393"/>
    <cellStyle name="Обычный 8 2 3 5 3 4" xfId="12852"/>
    <cellStyle name="Обычный 8 2 3 5 3 4 2" xfId="42707"/>
    <cellStyle name="Обычный 8 2 3 5 3 5" xfId="22802"/>
    <cellStyle name="Обычный 8 2 3 5 3 5 2" xfId="52657"/>
    <cellStyle name="Обычный 8 2 3 5 3 6" xfId="32757"/>
    <cellStyle name="Обычный 8 2 3 5 4" xfId="4134"/>
    <cellStyle name="Обычный 8 2 3 5 4 2" xfId="14086"/>
    <cellStyle name="Обычный 8 2 3 5 4 2 2" xfId="43941"/>
    <cellStyle name="Обычный 8 2 3 5 4 3" xfId="24036"/>
    <cellStyle name="Обычный 8 2 3 5 4 3 2" xfId="53891"/>
    <cellStyle name="Обычный 8 2 3 5 4 4" xfId="33991"/>
    <cellStyle name="Обычный 8 2 3 5 5" xfId="9535"/>
    <cellStyle name="Обычный 8 2 3 5 5 2" xfId="19485"/>
    <cellStyle name="Обычный 8 2 3 5 5 2 2" xfId="49340"/>
    <cellStyle name="Обычный 8 2 3 5 5 3" xfId="29435"/>
    <cellStyle name="Обычный 8 2 3 5 5 3 2" xfId="59290"/>
    <cellStyle name="Обычный 8 2 3 5 5 4" xfId="39390"/>
    <cellStyle name="Обычный 8 2 3 5 6" xfId="12849"/>
    <cellStyle name="Обычный 8 2 3 5 6 2" xfId="42704"/>
    <cellStyle name="Обычный 8 2 3 5 7" xfId="22799"/>
    <cellStyle name="Обычный 8 2 3 5 7 2" xfId="52654"/>
    <cellStyle name="Обычный 8 2 3 5 8" xfId="32754"/>
    <cellStyle name="Обычный 8 2 3 6" xfId="2897"/>
    <cellStyle name="Обычный 8 2 3 6 2" xfId="2898"/>
    <cellStyle name="Обычный 8 2 3 6 2 2" xfId="2899"/>
    <cellStyle name="Обычный 8 2 3 6 2 2 2" xfId="6452"/>
    <cellStyle name="Обычный 8 2 3 6 2 2 2 2" xfId="16404"/>
    <cellStyle name="Обычный 8 2 3 6 2 2 2 2 2" xfId="46259"/>
    <cellStyle name="Обычный 8 2 3 6 2 2 2 3" xfId="26354"/>
    <cellStyle name="Обычный 8 2 3 6 2 2 2 3 2" xfId="56209"/>
    <cellStyle name="Обычный 8 2 3 6 2 2 2 4" xfId="36309"/>
    <cellStyle name="Обычный 8 2 3 6 2 2 3" xfId="9541"/>
    <cellStyle name="Обычный 8 2 3 6 2 2 3 2" xfId="19491"/>
    <cellStyle name="Обычный 8 2 3 6 2 2 3 2 2" xfId="49346"/>
    <cellStyle name="Обычный 8 2 3 6 2 2 3 3" xfId="29441"/>
    <cellStyle name="Обычный 8 2 3 6 2 2 3 3 2" xfId="59296"/>
    <cellStyle name="Обычный 8 2 3 6 2 2 3 4" xfId="39396"/>
    <cellStyle name="Обычный 8 2 3 6 2 2 4" xfId="12855"/>
    <cellStyle name="Обычный 8 2 3 6 2 2 4 2" xfId="42710"/>
    <cellStyle name="Обычный 8 2 3 6 2 2 5" xfId="22805"/>
    <cellStyle name="Обычный 8 2 3 6 2 2 5 2" xfId="52660"/>
    <cellStyle name="Обычный 8 2 3 6 2 2 6" xfId="32760"/>
    <cellStyle name="Обычный 8 2 3 6 2 3" xfId="5044"/>
    <cellStyle name="Обычный 8 2 3 6 2 3 2" xfId="14996"/>
    <cellStyle name="Обычный 8 2 3 6 2 3 2 2" xfId="44851"/>
    <cellStyle name="Обычный 8 2 3 6 2 3 3" xfId="24946"/>
    <cellStyle name="Обычный 8 2 3 6 2 3 3 2" xfId="54801"/>
    <cellStyle name="Обычный 8 2 3 6 2 3 4" xfId="34901"/>
    <cellStyle name="Обычный 8 2 3 6 2 4" xfId="9540"/>
    <cellStyle name="Обычный 8 2 3 6 2 4 2" xfId="19490"/>
    <cellStyle name="Обычный 8 2 3 6 2 4 2 2" xfId="49345"/>
    <cellStyle name="Обычный 8 2 3 6 2 4 3" xfId="29440"/>
    <cellStyle name="Обычный 8 2 3 6 2 4 3 2" xfId="59295"/>
    <cellStyle name="Обычный 8 2 3 6 2 4 4" xfId="39395"/>
    <cellStyle name="Обычный 8 2 3 6 2 5" xfId="12854"/>
    <cellStyle name="Обычный 8 2 3 6 2 5 2" xfId="42709"/>
    <cellStyle name="Обычный 8 2 3 6 2 6" xfId="22804"/>
    <cellStyle name="Обычный 8 2 3 6 2 6 2" xfId="52659"/>
    <cellStyle name="Обычный 8 2 3 6 2 7" xfId="32759"/>
    <cellStyle name="Обычный 8 2 3 6 3" xfId="2900"/>
    <cellStyle name="Обычный 8 2 3 6 3 2" xfId="6453"/>
    <cellStyle name="Обычный 8 2 3 6 3 2 2" xfId="16405"/>
    <cellStyle name="Обычный 8 2 3 6 3 2 2 2" xfId="46260"/>
    <cellStyle name="Обычный 8 2 3 6 3 2 3" xfId="26355"/>
    <cellStyle name="Обычный 8 2 3 6 3 2 3 2" xfId="56210"/>
    <cellStyle name="Обычный 8 2 3 6 3 2 4" xfId="36310"/>
    <cellStyle name="Обычный 8 2 3 6 3 3" xfId="9542"/>
    <cellStyle name="Обычный 8 2 3 6 3 3 2" xfId="19492"/>
    <cellStyle name="Обычный 8 2 3 6 3 3 2 2" xfId="49347"/>
    <cellStyle name="Обычный 8 2 3 6 3 3 3" xfId="29442"/>
    <cellStyle name="Обычный 8 2 3 6 3 3 3 2" xfId="59297"/>
    <cellStyle name="Обычный 8 2 3 6 3 3 4" xfId="39397"/>
    <cellStyle name="Обычный 8 2 3 6 3 4" xfId="12856"/>
    <cellStyle name="Обычный 8 2 3 6 3 4 2" xfId="42711"/>
    <cellStyle name="Обычный 8 2 3 6 3 5" xfId="22806"/>
    <cellStyle name="Обычный 8 2 3 6 3 5 2" xfId="52661"/>
    <cellStyle name="Обычный 8 2 3 6 3 6" xfId="32761"/>
    <cellStyle name="Обычный 8 2 3 6 4" xfId="4221"/>
    <cellStyle name="Обычный 8 2 3 6 4 2" xfId="14173"/>
    <cellStyle name="Обычный 8 2 3 6 4 2 2" xfId="44028"/>
    <cellStyle name="Обычный 8 2 3 6 4 3" xfId="24123"/>
    <cellStyle name="Обычный 8 2 3 6 4 3 2" xfId="53978"/>
    <cellStyle name="Обычный 8 2 3 6 4 4" xfId="34078"/>
    <cellStyle name="Обычный 8 2 3 6 5" xfId="9539"/>
    <cellStyle name="Обычный 8 2 3 6 5 2" xfId="19489"/>
    <cellStyle name="Обычный 8 2 3 6 5 2 2" xfId="49344"/>
    <cellStyle name="Обычный 8 2 3 6 5 3" xfId="29439"/>
    <cellStyle name="Обычный 8 2 3 6 5 3 2" xfId="59294"/>
    <cellStyle name="Обычный 8 2 3 6 5 4" xfId="39394"/>
    <cellStyle name="Обычный 8 2 3 6 6" xfId="12853"/>
    <cellStyle name="Обычный 8 2 3 6 6 2" xfId="42708"/>
    <cellStyle name="Обычный 8 2 3 6 7" xfId="22803"/>
    <cellStyle name="Обычный 8 2 3 6 7 2" xfId="52658"/>
    <cellStyle name="Обычный 8 2 3 6 8" xfId="32758"/>
    <cellStyle name="Обычный 8 2 3 7" xfId="2901"/>
    <cellStyle name="Обычный 8 2 3 7 2" xfId="2902"/>
    <cellStyle name="Обычный 8 2 3 7 2 2" xfId="6454"/>
    <cellStyle name="Обычный 8 2 3 7 2 2 2" xfId="16406"/>
    <cellStyle name="Обычный 8 2 3 7 2 2 2 2" xfId="46261"/>
    <cellStyle name="Обычный 8 2 3 7 2 2 3" xfId="26356"/>
    <cellStyle name="Обычный 8 2 3 7 2 2 3 2" xfId="56211"/>
    <cellStyle name="Обычный 8 2 3 7 2 2 4" xfId="36311"/>
    <cellStyle name="Обычный 8 2 3 7 2 3" xfId="9544"/>
    <cellStyle name="Обычный 8 2 3 7 2 3 2" xfId="19494"/>
    <cellStyle name="Обычный 8 2 3 7 2 3 2 2" xfId="49349"/>
    <cellStyle name="Обычный 8 2 3 7 2 3 3" xfId="29444"/>
    <cellStyle name="Обычный 8 2 3 7 2 3 3 2" xfId="59299"/>
    <cellStyle name="Обычный 8 2 3 7 2 3 4" xfId="39399"/>
    <cellStyle name="Обычный 8 2 3 7 2 4" xfId="12858"/>
    <cellStyle name="Обычный 8 2 3 7 2 4 2" xfId="42713"/>
    <cellStyle name="Обычный 8 2 3 7 2 5" xfId="22808"/>
    <cellStyle name="Обычный 8 2 3 7 2 5 2" xfId="52663"/>
    <cellStyle name="Обычный 8 2 3 7 2 6" xfId="32763"/>
    <cellStyle name="Обычный 8 2 3 7 3" xfId="4291"/>
    <cellStyle name="Обычный 8 2 3 7 3 2" xfId="14243"/>
    <cellStyle name="Обычный 8 2 3 7 3 2 2" xfId="44098"/>
    <cellStyle name="Обычный 8 2 3 7 3 3" xfId="24193"/>
    <cellStyle name="Обычный 8 2 3 7 3 3 2" xfId="54048"/>
    <cellStyle name="Обычный 8 2 3 7 3 4" xfId="34148"/>
    <cellStyle name="Обычный 8 2 3 7 4" xfId="9543"/>
    <cellStyle name="Обычный 8 2 3 7 4 2" xfId="19493"/>
    <cellStyle name="Обычный 8 2 3 7 4 2 2" xfId="49348"/>
    <cellStyle name="Обычный 8 2 3 7 4 3" xfId="29443"/>
    <cellStyle name="Обычный 8 2 3 7 4 3 2" xfId="59298"/>
    <cellStyle name="Обычный 8 2 3 7 4 4" xfId="39398"/>
    <cellStyle name="Обычный 8 2 3 7 5" xfId="12857"/>
    <cellStyle name="Обычный 8 2 3 7 5 2" xfId="42712"/>
    <cellStyle name="Обычный 8 2 3 7 6" xfId="22807"/>
    <cellStyle name="Обычный 8 2 3 7 6 2" xfId="52662"/>
    <cellStyle name="Обычный 8 2 3 7 7" xfId="32762"/>
    <cellStyle name="Обычный 8 2 3 8" xfId="2903"/>
    <cellStyle name="Обычный 8 2 3 8 2" xfId="6455"/>
    <cellStyle name="Обычный 8 2 3 8 2 2" xfId="16407"/>
    <cellStyle name="Обычный 8 2 3 8 2 2 2" xfId="46262"/>
    <cellStyle name="Обычный 8 2 3 8 2 3" xfId="26357"/>
    <cellStyle name="Обычный 8 2 3 8 2 3 2" xfId="56212"/>
    <cellStyle name="Обычный 8 2 3 8 2 4" xfId="36312"/>
    <cellStyle name="Обычный 8 2 3 8 3" xfId="9545"/>
    <cellStyle name="Обычный 8 2 3 8 3 2" xfId="19495"/>
    <cellStyle name="Обычный 8 2 3 8 3 2 2" xfId="49350"/>
    <cellStyle name="Обычный 8 2 3 8 3 3" xfId="29445"/>
    <cellStyle name="Обычный 8 2 3 8 3 3 2" xfId="59300"/>
    <cellStyle name="Обычный 8 2 3 8 3 4" xfId="39400"/>
    <cellStyle name="Обычный 8 2 3 8 4" xfId="12859"/>
    <cellStyle name="Обычный 8 2 3 8 4 2" xfId="42714"/>
    <cellStyle name="Обычный 8 2 3 8 5" xfId="22809"/>
    <cellStyle name="Обычный 8 2 3 8 5 2" xfId="52664"/>
    <cellStyle name="Обычный 8 2 3 8 6" xfId="32764"/>
    <cellStyle name="Обычный 8 2 3 9" xfId="3468"/>
    <cellStyle name="Обычный 8 2 3 9 2" xfId="13420"/>
    <cellStyle name="Обычный 8 2 3 9 2 2" xfId="43275"/>
    <cellStyle name="Обычный 8 2 3 9 3" xfId="23370"/>
    <cellStyle name="Обычный 8 2 3 9 3 2" xfId="53225"/>
    <cellStyle name="Обычный 8 2 3 9 4" xfId="33325"/>
    <cellStyle name="Обычный 8 2 4" xfId="2904"/>
    <cellStyle name="Обычный 8 2 4 10" xfId="9546"/>
    <cellStyle name="Обычный 8 2 4 10 2" xfId="19496"/>
    <cellStyle name="Обычный 8 2 4 10 2 2" xfId="49351"/>
    <cellStyle name="Обычный 8 2 4 10 3" xfId="29446"/>
    <cellStyle name="Обычный 8 2 4 10 3 2" xfId="59301"/>
    <cellStyle name="Обычный 8 2 4 10 4" xfId="39401"/>
    <cellStyle name="Обычный 8 2 4 11" xfId="12860"/>
    <cellStyle name="Обычный 8 2 4 11 2" xfId="42715"/>
    <cellStyle name="Обычный 8 2 4 12" xfId="22810"/>
    <cellStyle name="Обычный 8 2 4 12 2" xfId="52665"/>
    <cellStyle name="Обычный 8 2 4 13" xfId="32765"/>
    <cellStyle name="Обычный 8 2 4 2" xfId="2905"/>
    <cellStyle name="Обычный 8 2 4 2 2" xfId="2906"/>
    <cellStyle name="Обычный 8 2 4 2 2 2" xfId="2907"/>
    <cellStyle name="Обычный 8 2 4 2 2 2 2" xfId="2908"/>
    <cellStyle name="Обычный 8 2 4 2 2 2 2 2" xfId="6456"/>
    <cellStyle name="Обычный 8 2 4 2 2 2 2 2 2" xfId="16408"/>
    <cellStyle name="Обычный 8 2 4 2 2 2 2 2 2 2" xfId="46263"/>
    <cellStyle name="Обычный 8 2 4 2 2 2 2 2 3" xfId="26358"/>
    <cellStyle name="Обычный 8 2 4 2 2 2 2 2 3 2" xfId="56213"/>
    <cellStyle name="Обычный 8 2 4 2 2 2 2 2 4" xfId="36313"/>
    <cellStyle name="Обычный 8 2 4 2 2 2 2 3" xfId="9550"/>
    <cellStyle name="Обычный 8 2 4 2 2 2 2 3 2" xfId="19500"/>
    <cellStyle name="Обычный 8 2 4 2 2 2 2 3 2 2" xfId="49355"/>
    <cellStyle name="Обычный 8 2 4 2 2 2 2 3 3" xfId="29450"/>
    <cellStyle name="Обычный 8 2 4 2 2 2 2 3 3 2" xfId="59305"/>
    <cellStyle name="Обычный 8 2 4 2 2 2 2 3 4" xfId="39405"/>
    <cellStyle name="Обычный 8 2 4 2 2 2 2 4" xfId="12864"/>
    <cellStyle name="Обычный 8 2 4 2 2 2 2 4 2" xfId="42719"/>
    <cellStyle name="Обычный 8 2 4 2 2 2 2 5" xfId="22814"/>
    <cellStyle name="Обычный 8 2 4 2 2 2 2 5 2" xfId="52669"/>
    <cellStyle name="Обычный 8 2 4 2 2 2 2 6" xfId="32769"/>
    <cellStyle name="Обычный 8 2 4 2 2 2 3" xfId="4833"/>
    <cellStyle name="Обычный 8 2 4 2 2 2 3 2" xfId="14785"/>
    <cellStyle name="Обычный 8 2 4 2 2 2 3 2 2" xfId="44640"/>
    <cellStyle name="Обычный 8 2 4 2 2 2 3 3" xfId="24735"/>
    <cellStyle name="Обычный 8 2 4 2 2 2 3 3 2" xfId="54590"/>
    <cellStyle name="Обычный 8 2 4 2 2 2 3 4" xfId="34690"/>
    <cellStyle name="Обычный 8 2 4 2 2 2 4" xfId="9549"/>
    <cellStyle name="Обычный 8 2 4 2 2 2 4 2" xfId="19499"/>
    <cellStyle name="Обычный 8 2 4 2 2 2 4 2 2" xfId="49354"/>
    <cellStyle name="Обычный 8 2 4 2 2 2 4 3" xfId="29449"/>
    <cellStyle name="Обычный 8 2 4 2 2 2 4 3 2" xfId="59304"/>
    <cellStyle name="Обычный 8 2 4 2 2 2 4 4" xfId="39404"/>
    <cellStyle name="Обычный 8 2 4 2 2 2 5" xfId="12863"/>
    <cellStyle name="Обычный 8 2 4 2 2 2 5 2" xfId="42718"/>
    <cellStyle name="Обычный 8 2 4 2 2 2 6" xfId="22813"/>
    <cellStyle name="Обычный 8 2 4 2 2 2 6 2" xfId="52668"/>
    <cellStyle name="Обычный 8 2 4 2 2 2 7" xfId="32768"/>
    <cellStyle name="Обычный 8 2 4 2 2 3" xfId="2909"/>
    <cellStyle name="Обычный 8 2 4 2 2 3 2" xfId="6457"/>
    <cellStyle name="Обычный 8 2 4 2 2 3 2 2" xfId="16409"/>
    <cellStyle name="Обычный 8 2 4 2 2 3 2 2 2" xfId="46264"/>
    <cellStyle name="Обычный 8 2 4 2 2 3 2 3" xfId="26359"/>
    <cellStyle name="Обычный 8 2 4 2 2 3 2 3 2" xfId="56214"/>
    <cellStyle name="Обычный 8 2 4 2 2 3 2 4" xfId="36314"/>
    <cellStyle name="Обычный 8 2 4 2 2 3 3" xfId="9551"/>
    <cellStyle name="Обычный 8 2 4 2 2 3 3 2" xfId="19501"/>
    <cellStyle name="Обычный 8 2 4 2 2 3 3 2 2" xfId="49356"/>
    <cellStyle name="Обычный 8 2 4 2 2 3 3 3" xfId="29451"/>
    <cellStyle name="Обычный 8 2 4 2 2 3 3 3 2" xfId="59306"/>
    <cellStyle name="Обычный 8 2 4 2 2 3 3 4" xfId="39406"/>
    <cellStyle name="Обычный 8 2 4 2 2 3 4" xfId="12865"/>
    <cellStyle name="Обычный 8 2 4 2 2 3 4 2" xfId="42720"/>
    <cellStyle name="Обычный 8 2 4 2 2 3 5" xfId="22815"/>
    <cellStyle name="Обычный 8 2 4 2 2 3 5 2" xfId="52670"/>
    <cellStyle name="Обычный 8 2 4 2 2 3 6" xfId="32770"/>
    <cellStyle name="Обычный 8 2 4 2 2 4" xfId="4010"/>
    <cellStyle name="Обычный 8 2 4 2 2 4 2" xfId="13962"/>
    <cellStyle name="Обычный 8 2 4 2 2 4 2 2" xfId="43817"/>
    <cellStyle name="Обычный 8 2 4 2 2 4 3" xfId="23912"/>
    <cellStyle name="Обычный 8 2 4 2 2 4 3 2" xfId="53767"/>
    <cellStyle name="Обычный 8 2 4 2 2 4 4" xfId="33867"/>
    <cellStyle name="Обычный 8 2 4 2 2 5" xfId="9548"/>
    <cellStyle name="Обычный 8 2 4 2 2 5 2" xfId="19498"/>
    <cellStyle name="Обычный 8 2 4 2 2 5 2 2" xfId="49353"/>
    <cellStyle name="Обычный 8 2 4 2 2 5 3" xfId="29448"/>
    <cellStyle name="Обычный 8 2 4 2 2 5 3 2" xfId="59303"/>
    <cellStyle name="Обычный 8 2 4 2 2 5 4" xfId="39403"/>
    <cellStyle name="Обычный 8 2 4 2 2 6" xfId="12862"/>
    <cellStyle name="Обычный 8 2 4 2 2 6 2" xfId="42717"/>
    <cellStyle name="Обычный 8 2 4 2 2 7" xfId="22812"/>
    <cellStyle name="Обычный 8 2 4 2 2 7 2" xfId="52667"/>
    <cellStyle name="Обычный 8 2 4 2 2 8" xfId="32767"/>
    <cellStyle name="Обычный 8 2 4 2 3" xfId="2910"/>
    <cellStyle name="Обычный 8 2 4 2 3 2" xfId="2911"/>
    <cellStyle name="Обычный 8 2 4 2 3 2 2" xfId="6458"/>
    <cellStyle name="Обычный 8 2 4 2 3 2 2 2" xfId="16410"/>
    <cellStyle name="Обычный 8 2 4 2 3 2 2 2 2" xfId="46265"/>
    <cellStyle name="Обычный 8 2 4 2 3 2 2 3" xfId="26360"/>
    <cellStyle name="Обычный 8 2 4 2 3 2 2 3 2" xfId="56215"/>
    <cellStyle name="Обычный 8 2 4 2 3 2 2 4" xfId="36315"/>
    <cellStyle name="Обычный 8 2 4 2 3 2 3" xfId="9553"/>
    <cellStyle name="Обычный 8 2 4 2 3 2 3 2" xfId="19503"/>
    <cellStyle name="Обычный 8 2 4 2 3 2 3 2 2" xfId="49358"/>
    <cellStyle name="Обычный 8 2 4 2 3 2 3 3" xfId="29453"/>
    <cellStyle name="Обычный 8 2 4 2 3 2 3 3 2" xfId="59308"/>
    <cellStyle name="Обычный 8 2 4 2 3 2 3 4" xfId="39408"/>
    <cellStyle name="Обычный 8 2 4 2 3 2 4" xfId="12867"/>
    <cellStyle name="Обычный 8 2 4 2 3 2 4 2" xfId="42722"/>
    <cellStyle name="Обычный 8 2 4 2 3 2 5" xfId="22817"/>
    <cellStyle name="Обычный 8 2 4 2 3 2 5 2" xfId="52672"/>
    <cellStyle name="Обычный 8 2 4 2 3 2 6" xfId="32772"/>
    <cellStyle name="Обычный 8 2 4 2 3 3" xfId="4448"/>
    <cellStyle name="Обычный 8 2 4 2 3 3 2" xfId="14400"/>
    <cellStyle name="Обычный 8 2 4 2 3 3 2 2" xfId="44255"/>
    <cellStyle name="Обычный 8 2 4 2 3 3 3" xfId="24350"/>
    <cellStyle name="Обычный 8 2 4 2 3 3 3 2" xfId="54205"/>
    <cellStyle name="Обычный 8 2 4 2 3 3 4" xfId="34305"/>
    <cellStyle name="Обычный 8 2 4 2 3 4" xfId="9552"/>
    <cellStyle name="Обычный 8 2 4 2 3 4 2" xfId="19502"/>
    <cellStyle name="Обычный 8 2 4 2 3 4 2 2" xfId="49357"/>
    <cellStyle name="Обычный 8 2 4 2 3 4 3" xfId="29452"/>
    <cellStyle name="Обычный 8 2 4 2 3 4 3 2" xfId="59307"/>
    <cellStyle name="Обычный 8 2 4 2 3 4 4" xfId="39407"/>
    <cellStyle name="Обычный 8 2 4 2 3 5" xfId="12866"/>
    <cellStyle name="Обычный 8 2 4 2 3 5 2" xfId="42721"/>
    <cellStyle name="Обычный 8 2 4 2 3 6" xfId="22816"/>
    <cellStyle name="Обычный 8 2 4 2 3 6 2" xfId="52671"/>
    <cellStyle name="Обычный 8 2 4 2 3 7" xfId="32771"/>
    <cellStyle name="Обычный 8 2 4 2 4" xfId="2912"/>
    <cellStyle name="Обычный 8 2 4 2 4 2" xfId="6459"/>
    <cellStyle name="Обычный 8 2 4 2 4 2 2" xfId="16411"/>
    <cellStyle name="Обычный 8 2 4 2 4 2 2 2" xfId="46266"/>
    <cellStyle name="Обычный 8 2 4 2 4 2 3" xfId="26361"/>
    <cellStyle name="Обычный 8 2 4 2 4 2 3 2" xfId="56216"/>
    <cellStyle name="Обычный 8 2 4 2 4 2 4" xfId="36316"/>
    <cellStyle name="Обычный 8 2 4 2 4 3" xfId="9554"/>
    <cellStyle name="Обычный 8 2 4 2 4 3 2" xfId="19504"/>
    <cellStyle name="Обычный 8 2 4 2 4 3 2 2" xfId="49359"/>
    <cellStyle name="Обычный 8 2 4 2 4 3 3" xfId="29454"/>
    <cellStyle name="Обычный 8 2 4 2 4 3 3 2" xfId="59309"/>
    <cellStyle name="Обычный 8 2 4 2 4 3 4" xfId="39409"/>
    <cellStyle name="Обычный 8 2 4 2 4 4" xfId="12868"/>
    <cellStyle name="Обычный 8 2 4 2 4 4 2" xfId="42723"/>
    <cellStyle name="Обычный 8 2 4 2 4 5" xfId="22818"/>
    <cellStyle name="Обычный 8 2 4 2 4 5 2" xfId="52673"/>
    <cellStyle name="Обычный 8 2 4 2 4 6" xfId="32773"/>
    <cellStyle name="Обычный 8 2 4 2 5" xfId="3625"/>
    <cellStyle name="Обычный 8 2 4 2 5 2" xfId="13577"/>
    <cellStyle name="Обычный 8 2 4 2 5 2 2" xfId="43432"/>
    <cellStyle name="Обычный 8 2 4 2 5 3" xfId="23527"/>
    <cellStyle name="Обычный 8 2 4 2 5 3 2" xfId="53382"/>
    <cellStyle name="Обычный 8 2 4 2 5 4" xfId="33482"/>
    <cellStyle name="Обычный 8 2 4 2 6" xfId="9547"/>
    <cellStyle name="Обычный 8 2 4 2 6 2" xfId="19497"/>
    <cellStyle name="Обычный 8 2 4 2 6 2 2" xfId="49352"/>
    <cellStyle name="Обычный 8 2 4 2 6 3" xfId="29447"/>
    <cellStyle name="Обычный 8 2 4 2 6 3 2" xfId="59302"/>
    <cellStyle name="Обычный 8 2 4 2 6 4" xfId="39402"/>
    <cellStyle name="Обычный 8 2 4 2 7" xfId="12861"/>
    <cellStyle name="Обычный 8 2 4 2 7 2" xfId="42716"/>
    <cellStyle name="Обычный 8 2 4 2 8" xfId="22811"/>
    <cellStyle name="Обычный 8 2 4 2 8 2" xfId="52666"/>
    <cellStyle name="Обычный 8 2 4 2 9" xfId="32766"/>
    <cellStyle name="Обычный 8 2 4 3" xfId="2913"/>
    <cellStyle name="Обычный 8 2 4 3 2" xfId="2914"/>
    <cellStyle name="Обычный 8 2 4 3 2 2" xfId="2915"/>
    <cellStyle name="Обычный 8 2 4 3 2 2 2" xfId="2916"/>
    <cellStyle name="Обычный 8 2 4 3 2 2 2 2" xfId="6460"/>
    <cellStyle name="Обычный 8 2 4 3 2 2 2 2 2" xfId="16412"/>
    <cellStyle name="Обычный 8 2 4 3 2 2 2 2 2 2" xfId="46267"/>
    <cellStyle name="Обычный 8 2 4 3 2 2 2 2 3" xfId="26362"/>
    <cellStyle name="Обычный 8 2 4 3 2 2 2 2 3 2" xfId="56217"/>
    <cellStyle name="Обычный 8 2 4 3 2 2 2 2 4" xfId="36317"/>
    <cellStyle name="Обычный 8 2 4 3 2 2 2 3" xfId="9558"/>
    <cellStyle name="Обычный 8 2 4 3 2 2 2 3 2" xfId="19508"/>
    <cellStyle name="Обычный 8 2 4 3 2 2 2 3 2 2" xfId="49363"/>
    <cellStyle name="Обычный 8 2 4 3 2 2 2 3 3" xfId="29458"/>
    <cellStyle name="Обычный 8 2 4 3 2 2 2 3 3 2" xfId="59313"/>
    <cellStyle name="Обычный 8 2 4 3 2 2 2 3 4" xfId="39413"/>
    <cellStyle name="Обычный 8 2 4 3 2 2 2 4" xfId="12872"/>
    <cellStyle name="Обычный 8 2 4 3 2 2 2 4 2" xfId="42727"/>
    <cellStyle name="Обычный 8 2 4 3 2 2 2 5" xfId="22822"/>
    <cellStyle name="Обычный 8 2 4 3 2 2 2 5 2" xfId="52677"/>
    <cellStyle name="Обычный 8 2 4 3 2 2 2 6" xfId="32777"/>
    <cellStyle name="Обычный 8 2 4 3 2 2 3" xfId="4834"/>
    <cellStyle name="Обычный 8 2 4 3 2 2 3 2" xfId="14786"/>
    <cellStyle name="Обычный 8 2 4 3 2 2 3 2 2" xfId="44641"/>
    <cellStyle name="Обычный 8 2 4 3 2 2 3 3" xfId="24736"/>
    <cellStyle name="Обычный 8 2 4 3 2 2 3 3 2" xfId="54591"/>
    <cellStyle name="Обычный 8 2 4 3 2 2 3 4" xfId="34691"/>
    <cellStyle name="Обычный 8 2 4 3 2 2 4" xfId="9557"/>
    <cellStyle name="Обычный 8 2 4 3 2 2 4 2" xfId="19507"/>
    <cellStyle name="Обычный 8 2 4 3 2 2 4 2 2" xfId="49362"/>
    <cellStyle name="Обычный 8 2 4 3 2 2 4 3" xfId="29457"/>
    <cellStyle name="Обычный 8 2 4 3 2 2 4 3 2" xfId="59312"/>
    <cellStyle name="Обычный 8 2 4 3 2 2 4 4" xfId="39412"/>
    <cellStyle name="Обычный 8 2 4 3 2 2 5" xfId="12871"/>
    <cellStyle name="Обычный 8 2 4 3 2 2 5 2" xfId="42726"/>
    <cellStyle name="Обычный 8 2 4 3 2 2 6" xfId="22821"/>
    <cellStyle name="Обычный 8 2 4 3 2 2 6 2" xfId="52676"/>
    <cellStyle name="Обычный 8 2 4 3 2 2 7" xfId="32776"/>
    <cellStyle name="Обычный 8 2 4 3 2 3" xfId="2917"/>
    <cellStyle name="Обычный 8 2 4 3 2 3 2" xfId="6461"/>
    <cellStyle name="Обычный 8 2 4 3 2 3 2 2" xfId="16413"/>
    <cellStyle name="Обычный 8 2 4 3 2 3 2 2 2" xfId="46268"/>
    <cellStyle name="Обычный 8 2 4 3 2 3 2 3" xfId="26363"/>
    <cellStyle name="Обычный 8 2 4 3 2 3 2 3 2" xfId="56218"/>
    <cellStyle name="Обычный 8 2 4 3 2 3 2 4" xfId="36318"/>
    <cellStyle name="Обычный 8 2 4 3 2 3 3" xfId="9559"/>
    <cellStyle name="Обычный 8 2 4 3 2 3 3 2" xfId="19509"/>
    <cellStyle name="Обычный 8 2 4 3 2 3 3 2 2" xfId="49364"/>
    <cellStyle name="Обычный 8 2 4 3 2 3 3 3" xfId="29459"/>
    <cellStyle name="Обычный 8 2 4 3 2 3 3 3 2" xfId="59314"/>
    <cellStyle name="Обычный 8 2 4 3 2 3 3 4" xfId="39414"/>
    <cellStyle name="Обычный 8 2 4 3 2 3 4" xfId="12873"/>
    <cellStyle name="Обычный 8 2 4 3 2 3 4 2" xfId="42728"/>
    <cellStyle name="Обычный 8 2 4 3 2 3 5" xfId="22823"/>
    <cellStyle name="Обычный 8 2 4 3 2 3 5 2" xfId="52678"/>
    <cellStyle name="Обычный 8 2 4 3 2 3 6" xfId="32778"/>
    <cellStyle name="Обычный 8 2 4 3 2 4" xfId="4011"/>
    <cellStyle name="Обычный 8 2 4 3 2 4 2" xfId="13963"/>
    <cellStyle name="Обычный 8 2 4 3 2 4 2 2" xfId="43818"/>
    <cellStyle name="Обычный 8 2 4 3 2 4 3" xfId="23913"/>
    <cellStyle name="Обычный 8 2 4 3 2 4 3 2" xfId="53768"/>
    <cellStyle name="Обычный 8 2 4 3 2 4 4" xfId="33868"/>
    <cellStyle name="Обычный 8 2 4 3 2 5" xfId="9556"/>
    <cellStyle name="Обычный 8 2 4 3 2 5 2" xfId="19506"/>
    <cellStyle name="Обычный 8 2 4 3 2 5 2 2" xfId="49361"/>
    <cellStyle name="Обычный 8 2 4 3 2 5 3" xfId="29456"/>
    <cellStyle name="Обычный 8 2 4 3 2 5 3 2" xfId="59311"/>
    <cellStyle name="Обычный 8 2 4 3 2 5 4" xfId="39411"/>
    <cellStyle name="Обычный 8 2 4 3 2 6" xfId="12870"/>
    <cellStyle name="Обычный 8 2 4 3 2 6 2" xfId="42725"/>
    <cellStyle name="Обычный 8 2 4 3 2 7" xfId="22820"/>
    <cellStyle name="Обычный 8 2 4 3 2 7 2" xfId="52675"/>
    <cellStyle name="Обычный 8 2 4 3 2 8" xfId="32775"/>
    <cellStyle name="Обычный 8 2 4 3 3" xfId="2918"/>
    <cellStyle name="Обычный 8 2 4 3 3 2" xfId="2919"/>
    <cellStyle name="Обычный 8 2 4 3 3 2 2" xfId="6462"/>
    <cellStyle name="Обычный 8 2 4 3 3 2 2 2" xfId="16414"/>
    <cellStyle name="Обычный 8 2 4 3 3 2 2 2 2" xfId="46269"/>
    <cellStyle name="Обычный 8 2 4 3 3 2 2 3" xfId="26364"/>
    <cellStyle name="Обычный 8 2 4 3 3 2 2 3 2" xfId="56219"/>
    <cellStyle name="Обычный 8 2 4 3 3 2 2 4" xfId="36319"/>
    <cellStyle name="Обычный 8 2 4 3 3 2 3" xfId="9561"/>
    <cellStyle name="Обычный 8 2 4 3 3 2 3 2" xfId="19511"/>
    <cellStyle name="Обычный 8 2 4 3 3 2 3 2 2" xfId="49366"/>
    <cellStyle name="Обычный 8 2 4 3 3 2 3 3" xfId="29461"/>
    <cellStyle name="Обычный 8 2 4 3 3 2 3 3 2" xfId="59316"/>
    <cellStyle name="Обычный 8 2 4 3 3 2 3 4" xfId="39416"/>
    <cellStyle name="Обычный 8 2 4 3 3 2 4" xfId="12875"/>
    <cellStyle name="Обычный 8 2 4 3 3 2 4 2" xfId="42730"/>
    <cellStyle name="Обычный 8 2 4 3 3 2 5" xfId="22825"/>
    <cellStyle name="Обычный 8 2 4 3 3 2 5 2" xfId="52680"/>
    <cellStyle name="Обычный 8 2 4 3 3 2 6" xfId="32780"/>
    <cellStyle name="Обычный 8 2 4 3 3 3" xfId="4535"/>
    <cellStyle name="Обычный 8 2 4 3 3 3 2" xfId="14487"/>
    <cellStyle name="Обычный 8 2 4 3 3 3 2 2" xfId="44342"/>
    <cellStyle name="Обычный 8 2 4 3 3 3 3" xfId="24437"/>
    <cellStyle name="Обычный 8 2 4 3 3 3 3 2" xfId="54292"/>
    <cellStyle name="Обычный 8 2 4 3 3 3 4" xfId="34392"/>
    <cellStyle name="Обычный 8 2 4 3 3 4" xfId="9560"/>
    <cellStyle name="Обычный 8 2 4 3 3 4 2" xfId="19510"/>
    <cellStyle name="Обычный 8 2 4 3 3 4 2 2" xfId="49365"/>
    <cellStyle name="Обычный 8 2 4 3 3 4 3" xfId="29460"/>
    <cellStyle name="Обычный 8 2 4 3 3 4 3 2" xfId="59315"/>
    <cellStyle name="Обычный 8 2 4 3 3 4 4" xfId="39415"/>
    <cellStyle name="Обычный 8 2 4 3 3 5" xfId="12874"/>
    <cellStyle name="Обычный 8 2 4 3 3 5 2" xfId="42729"/>
    <cellStyle name="Обычный 8 2 4 3 3 6" xfId="22824"/>
    <cellStyle name="Обычный 8 2 4 3 3 6 2" xfId="52679"/>
    <cellStyle name="Обычный 8 2 4 3 3 7" xfId="32779"/>
    <cellStyle name="Обычный 8 2 4 3 4" xfId="2920"/>
    <cellStyle name="Обычный 8 2 4 3 4 2" xfId="6463"/>
    <cellStyle name="Обычный 8 2 4 3 4 2 2" xfId="16415"/>
    <cellStyle name="Обычный 8 2 4 3 4 2 2 2" xfId="46270"/>
    <cellStyle name="Обычный 8 2 4 3 4 2 3" xfId="26365"/>
    <cellStyle name="Обычный 8 2 4 3 4 2 3 2" xfId="56220"/>
    <cellStyle name="Обычный 8 2 4 3 4 2 4" xfId="36320"/>
    <cellStyle name="Обычный 8 2 4 3 4 3" xfId="9562"/>
    <cellStyle name="Обычный 8 2 4 3 4 3 2" xfId="19512"/>
    <cellStyle name="Обычный 8 2 4 3 4 3 2 2" xfId="49367"/>
    <cellStyle name="Обычный 8 2 4 3 4 3 3" xfId="29462"/>
    <cellStyle name="Обычный 8 2 4 3 4 3 3 2" xfId="59317"/>
    <cellStyle name="Обычный 8 2 4 3 4 3 4" xfId="39417"/>
    <cellStyle name="Обычный 8 2 4 3 4 4" xfId="12876"/>
    <cellStyle name="Обычный 8 2 4 3 4 4 2" xfId="42731"/>
    <cellStyle name="Обычный 8 2 4 3 4 5" xfId="22826"/>
    <cellStyle name="Обычный 8 2 4 3 4 5 2" xfId="52681"/>
    <cellStyle name="Обычный 8 2 4 3 4 6" xfId="32781"/>
    <cellStyle name="Обычный 8 2 4 3 5" xfId="3712"/>
    <cellStyle name="Обычный 8 2 4 3 5 2" xfId="13664"/>
    <cellStyle name="Обычный 8 2 4 3 5 2 2" xfId="43519"/>
    <cellStyle name="Обычный 8 2 4 3 5 3" xfId="23614"/>
    <cellStyle name="Обычный 8 2 4 3 5 3 2" xfId="53469"/>
    <cellStyle name="Обычный 8 2 4 3 5 4" xfId="33569"/>
    <cellStyle name="Обычный 8 2 4 3 6" xfId="9555"/>
    <cellStyle name="Обычный 8 2 4 3 6 2" xfId="19505"/>
    <cellStyle name="Обычный 8 2 4 3 6 2 2" xfId="49360"/>
    <cellStyle name="Обычный 8 2 4 3 6 3" xfId="29455"/>
    <cellStyle name="Обычный 8 2 4 3 6 3 2" xfId="59310"/>
    <cellStyle name="Обычный 8 2 4 3 6 4" xfId="39410"/>
    <cellStyle name="Обычный 8 2 4 3 7" xfId="12869"/>
    <cellStyle name="Обычный 8 2 4 3 7 2" xfId="42724"/>
    <cellStyle name="Обычный 8 2 4 3 8" xfId="22819"/>
    <cellStyle name="Обычный 8 2 4 3 8 2" xfId="52674"/>
    <cellStyle name="Обычный 8 2 4 3 9" xfId="32774"/>
    <cellStyle name="Обычный 8 2 4 4" xfId="2921"/>
    <cellStyle name="Обычный 8 2 4 4 2" xfId="2922"/>
    <cellStyle name="Обычный 8 2 4 4 2 2" xfId="2923"/>
    <cellStyle name="Обычный 8 2 4 4 2 2 2" xfId="6464"/>
    <cellStyle name="Обычный 8 2 4 4 2 2 2 2" xfId="16416"/>
    <cellStyle name="Обычный 8 2 4 4 2 2 2 2 2" xfId="46271"/>
    <cellStyle name="Обычный 8 2 4 4 2 2 2 3" xfId="26366"/>
    <cellStyle name="Обычный 8 2 4 4 2 2 2 3 2" xfId="56221"/>
    <cellStyle name="Обычный 8 2 4 4 2 2 2 4" xfId="36321"/>
    <cellStyle name="Обычный 8 2 4 4 2 2 3" xfId="9565"/>
    <cellStyle name="Обычный 8 2 4 4 2 2 3 2" xfId="19515"/>
    <cellStyle name="Обычный 8 2 4 4 2 2 3 2 2" xfId="49370"/>
    <cellStyle name="Обычный 8 2 4 4 2 2 3 3" xfId="29465"/>
    <cellStyle name="Обычный 8 2 4 4 2 2 3 3 2" xfId="59320"/>
    <cellStyle name="Обычный 8 2 4 4 2 2 3 4" xfId="39420"/>
    <cellStyle name="Обычный 8 2 4 4 2 2 4" xfId="12879"/>
    <cellStyle name="Обычный 8 2 4 4 2 2 4 2" xfId="42734"/>
    <cellStyle name="Обычный 8 2 4 4 2 2 5" xfId="22829"/>
    <cellStyle name="Обычный 8 2 4 4 2 2 5 2" xfId="52684"/>
    <cellStyle name="Обычный 8 2 4 4 2 2 6" xfId="32784"/>
    <cellStyle name="Обычный 8 2 4 4 2 3" xfId="4832"/>
    <cellStyle name="Обычный 8 2 4 4 2 3 2" xfId="14784"/>
    <cellStyle name="Обычный 8 2 4 4 2 3 2 2" xfId="44639"/>
    <cellStyle name="Обычный 8 2 4 4 2 3 3" xfId="24734"/>
    <cellStyle name="Обычный 8 2 4 4 2 3 3 2" xfId="54589"/>
    <cellStyle name="Обычный 8 2 4 4 2 3 4" xfId="34689"/>
    <cellStyle name="Обычный 8 2 4 4 2 4" xfId="9564"/>
    <cellStyle name="Обычный 8 2 4 4 2 4 2" xfId="19514"/>
    <cellStyle name="Обычный 8 2 4 4 2 4 2 2" xfId="49369"/>
    <cellStyle name="Обычный 8 2 4 4 2 4 3" xfId="29464"/>
    <cellStyle name="Обычный 8 2 4 4 2 4 3 2" xfId="59319"/>
    <cellStyle name="Обычный 8 2 4 4 2 4 4" xfId="39419"/>
    <cellStyle name="Обычный 8 2 4 4 2 5" xfId="12878"/>
    <cellStyle name="Обычный 8 2 4 4 2 5 2" xfId="42733"/>
    <cellStyle name="Обычный 8 2 4 4 2 6" xfId="22828"/>
    <cellStyle name="Обычный 8 2 4 4 2 6 2" xfId="52683"/>
    <cellStyle name="Обычный 8 2 4 4 2 7" xfId="32783"/>
    <cellStyle name="Обычный 8 2 4 4 3" xfId="2924"/>
    <cellStyle name="Обычный 8 2 4 4 3 2" xfId="6465"/>
    <cellStyle name="Обычный 8 2 4 4 3 2 2" xfId="16417"/>
    <cellStyle name="Обычный 8 2 4 4 3 2 2 2" xfId="46272"/>
    <cellStyle name="Обычный 8 2 4 4 3 2 3" xfId="26367"/>
    <cellStyle name="Обычный 8 2 4 4 3 2 3 2" xfId="56222"/>
    <cellStyle name="Обычный 8 2 4 4 3 2 4" xfId="36322"/>
    <cellStyle name="Обычный 8 2 4 4 3 3" xfId="9566"/>
    <cellStyle name="Обычный 8 2 4 4 3 3 2" xfId="19516"/>
    <cellStyle name="Обычный 8 2 4 4 3 3 2 2" xfId="49371"/>
    <cellStyle name="Обычный 8 2 4 4 3 3 3" xfId="29466"/>
    <cellStyle name="Обычный 8 2 4 4 3 3 3 2" xfId="59321"/>
    <cellStyle name="Обычный 8 2 4 4 3 3 4" xfId="39421"/>
    <cellStyle name="Обычный 8 2 4 4 3 4" xfId="12880"/>
    <cellStyle name="Обычный 8 2 4 4 3 4 2" xfId="42735"/>
    <cellStyle name="Обычный 8 2 4 4 3 5" xfId="22830"/>
    <cellStyle name="Обычный 8 2 4 4 3 5 2" xfId="52685"/>
    <cellStyle name="Обычный 8 2 4 4 3 6" xfId="32785"/>
    <cellStyle name="Обычный 8 2 4 4 4" xfId="4009"/>
    <cellStyle name="Обычный 8 2 4 4 4 2" xfId="13961"/>
    <cellStyle name="Обычный 8 2 4 4 4 2 2" xfId="43816"/>
    <cellStyle name="Обычный 8 2 4 4 4 3" xfId="23911"/>
    <cellStyle name="Обычный 8 2 4 4 4 3 2" xfId="53766"/>
    <cellStyle name="Обычный 8 2 4 4 4 4" xfId="33866"/>
    <cellStyle name="Обычный 8 2 4 4 5" xfId="9563"/>
    <cellStyle name="Обычный 8 2 4 4 5 2" xfId="19513"/>
    <cellStyle name="Обычный 8 2 4 4 5 2 2" xfId="49368"/>
    <cellStyle name="Обычный 8 2 4 4 5 3" xfId="29463"/>
    <cellStyle name="Обычный 8 2 4 4 5 3 2" xfId="59318"/>
    <cellStyle name="Обычный 8 2 4 4 5 4" xfId="39418"/>
    <cellStyle name="Обычный 8 2 4 4 6" xfId="12877"/>
    <cellStyle name="Обычный 8 2 4 4 6 2" xfId="42732"/>
    <cellStyle name="Обычный 8 2 4 4 7" xfId="22827"/>
    <cellStyle name="Обычный 8 2 4 4 7 2" xfId="52682"/>
    <cellStyle name="Обычный 8 2 4 4 8" xfId="32782"/>
    <cellStyle name="Обычный 8 2 4 5" xfId="2925"/>
    <cellStyle name="Обычный 8 2 4 5 2" xfId="2926"/>
    <cellStyle name="Обычный 8 2 4 5 2 2" xfId="2927"/>
    <cellStyle name="Обычный 8 2 4 5 2 2 2" xfId="6466"/>
    <cellStyle name="Обычный 8 2 4 5 2 2 2 2" xfId="16418"/>
    <cellStyle name="Обычный 8 2 4 5 2 2 2 2 2" xfId="46273"/>
    <cellStyle name="Обычный 8 2 4 5 2 2 2 3" xfId="26368"/>
    <cellStyle name="Обычный 8 2 4 5 2 2 2 3 2" xfId="56223"/>
    <cellStyle name="Обычный 8 2 4 5 2 2 2 4" xfId="36323"/>
    <cellStyle name="Обычный 8 2 4 5 2 2 3" xfId="9569"/>
    <cellStyle name="Обычный 8 2 4 5 2 2 3 2" xfId="19519"/>
    <cellStyle name="Обычный 8 2 4 5 2 2 3 2 2" xfId="49374"/>
    <cellStyle name="Обычный 8 2 4 5 2 2 3 3" xfId="29469"/>
    <cellStyle name="Обычный 8 2 4 5 2 2 3 3 2" xfId="59324"/>
    <cellStyle name="Обычный 8 2 4 5 2 2 3 4" xfId="39424"/>
    <cellStyle name="Обычный 8 2 4 5 2 2 4" xfId="12883"/>
    <cellStyle name="Обычный 8 2 4 5 2 2 4 2" xfId="42738"/>
    <cellStyle name="Обычный 8 2 4 5 2 2 5" xfId="22833"/>
    <cellStyle name="Обычный 8 2 4 5 2 2 5 2" xfId="52688"/>
    <cellStyle name="Обычный 8 2 4 5 2 2 6" xfId="32788"/>
    <cellStyle name="Обычный 8 2 4 5 2 3" xfId="4958"/>
    <cellStyle name="Обычный 8 2 4 5 2 3 2" xfId="14910"/>
    <cellStyle name="Обычный 8 2 4 5 2 3 2 2" xfId="44765"/>
    <cellStyle name="Обычный 8 2 4 5 2 3 3" xfId="24860"/>
    <cellStyle name="Обычный 8 2 4 5 2 3 3 2" xfId="54715"/>
    <cellStyle name="Обычный 8 2 4 5 2 3 4" xfId="34815"/>
    <cellStyle name="Обычный 8 2 4 5 2 4" xfId="9568"/>
    <cellStyle name="Обычный 8 2 4 5 2 4 2" xfId="19518"/>
    <cellStyle name="Обычный 8 2 4 5 2 4 2 2" xfId="49373"/>
    <cellStyle name="Обычный 8 2 4 5 2 4 3" xfId="29468"/>
    <cellStyle name="Обычный 8 2 4 5 2 4 3 2" xfId="59323"/>
    <cellStyle name="Обычный 8 2 4 5 2 4 4" xfId="39423"/>
    <cellStyle name="Обычный 8 2 4 5 2 5" xfId="12882"/>
    <cellStyle name="Обычный 8 2 4 5 2 5 2" xfId="42737"/>
    <cellStyle name="Обычный 8 2 4 5 2 6" xfId="22832"/>
    <cellStyle name="Обычный 8 2 4 5 2 6 2" xfId="52687"/>
    <cellStyle name="Обычный 8 2 4 5 2 7" xfId="32787"/>
    <cellStyle name="Обычный 8 2 4 5 3" xfId="2928"/>
    <cellStyle name="Обычный 8 2 4 5 3 2" xfId="6467"/>
    <cellStyle name="Обычный 8 2 4 5 3 2 2" xfId="16419"/>
    <cellStyle name="Обычный 8 2 4 5 3 2 2 2" xfId="46274"/>
    <cellStyle name="Обычный 8 2 4 5 3 2 3" xfId="26369"/>
    <cellStyle name="Обычный 8 2 4 5 3 2 3 2" xfId="56224"/>
    <cellStyle name="Обычный 8 2 4 5 3 2 4" xfId="36324"/>
    <cellStyle name="Обычный 8 2 4 5 3 3" xfId="9570"/>
    <cellStyle name="Обычный 8 2 4 5 3 3 2" xfId="19520"/>
    <cellStyle name="Обычный 8 2 4 5 3 3 2 2" xfId="49375"/>
    <cellStyle name="Обычный 8 2 4 5 3 3 3" xfId="29470"/>
    <cellStyle name="Обычный 8 2 4 5 3 3 3 2" xfId="59325"/>
    <cellStyle name="Обычный 8 2 4 5 3 3 4" xfId="39425"/>
    <cellStyle name="Обычный 8 2 4 5 3 4" xfId="12884"/>
    <cellStyle name="Обычный 8 2 4 5 3 4 2" xfId="42739"/>
    <cellStyle name="Обычный 8 2 4 5 3 5" xfId="22834"/>
    <cellStyle name="Обычный 8 2 4 5 3 5 2" xfId="52689"/>
    <cellStyle name="Обычный 8 2 4 5 3 6" xfId="32789"/>
    <cellStyle name="Обычный 8 2 4 5 4" xfId="4135"/>
    <cellStyle name="Обычный 8 2 4 5 4 2" xfId="14087"/>
    <cellStyle name="Обычный 8 2 4 5 4 2 2" xfId="43942"/>
    <cellStyle name="Обычный 8 2 4 5 4 3" xfId="24037"/>
    <cellStyle name="Обычный 8 2 4 5 4 3 2" xfId="53892"/>
    <cellStyle name="Обычный 8 2 4 5 4 4" xfId="33992"/>
    <cellStyle name="Обычный 8 2 4 5 5" xfId="9567"/>
    <cellStyle name="Обычный 8 2 4 5 5 2" xfId="19517"/>
    <cellStyle name="Обычный 8 2 4 5 5 2 2" xfId="49372"/>
    <cellStyle name="Обычный 8 2 4 5 5 3" xfId="29467"/>
    <cellStyle name="Обычный 8 2 4 5 5 3 2" xfId="59322"/>
    <cellStyle name="Обычный 8 2 4 5 5 4" xfId="39422"/>
    <cellStyle name="Обычный 8 2 4 5 6" xfId="12881"/>
    <cellStyle name="Обычный 8 2 4 5 6 2" xfId="42736"/>
    <cellStyle name="Обычный 8 2 4 5 7" xfId="22831"/>
    <cellStyle name="Обычный 8 2 4 5 7 2" xfId="52686"/>
    <cellStyle name="Обычный 8 2 4 5 8" xfId="32786"/>
    <cellStyle name="Обычный 8 2 4 6" xfId="2929"/>
    <cellStyle name="Обычный 8 2 4 6 2" xfId="2930"/>
    <cellStyle name="Обычный 8 2 4 6 2 2" xfId="2931"/>
    <cellStyle name="Обычный 8 2 4 6 2 2 2" xfId="6468"/>
    <cellStyle name="Обычный 8 2 4 6 2 2 2 2" xfId="16420"/>
    <cellStyle name="Обычный 8 2 4 6 2 2 2 2 2" xfId="46275"/>
    <cellStyle name="Обычный 8 2 4 6 2 2 2 3" xfId="26370"/>
    <cellStyle name="Обычный 8 2 4 6 2 2 2 3 2" xfId="56225"/>
    <cellStyle name="Обычный 8 2 4 6 2 2 2 4" xfId="36325"/>
    <cellStyle name="Обычный 8 2 4 6 2 2 3" xfId="9573"/>
    <cellStyle name="Обычный 8 2 4 6 2 2 3 2" xfId="19523"/>
    <cellStyle name="Обычный 8 2 4 6 2 2 3 2 2" xfId="49378"/>
    <cellStyle name="Обычный 8 2 4 6 2 2 3 3" xfId="29473"/>
    <cellStyle name="Обычный 8 2 4 6 2 2 3 3 2" xfId="59328"/>
    <cellStyle name="Обычный 8 2 4 6 2 2 3 4" xfId="39428"/>
    <cellStyle name="Обычный 8 2 4 6 2 2 4" xfId="12887"/>
    <cellStyle name="Обычный 8 2 4 6 2 2 4 2" xfId="42742"/>
    <cellStyle name="Обычный 8 2 4 6 2 2 5" xfId="22837"/>
    <cellStyle name="Обычный 8 2 4 6 2 2 5 2" xfId="52692"/>
    <cellStyle name="Обычный 8 2 4 6 2 2 6" xfId="32792"/>
    <cellStyle name="Обычный 8 2 4 6 2 3" xfId="5045"/>
    <cellStyle name="Обычный 8 2 4 6 2 3 2" xfId="14997"/>
    <cellStyle name="Обычный 8 2 4 6 2 3 2 2" xfId="44852"/>
    <cellStyle name="Обычный 8 2 4 6 2 3 3" xfId="24947"/>
    <cellStyle name="Обычный 8 2 4 6 2 3 3 2" xfId="54802"/>
    <cellStyle name="Обычный 8 2 4 6 2 3 4" xfId="34902"/>
    <cellStyle name="Обычный 8 2 4 6 2 4" xfId="9572"/>
    <cellStyle name="Обычный 8 2 4 6 2 4 2" xfId="19522"/>
    <cellStyle name="Обычный 8 2 4 6 2 4 2 2" xfId="49377"/>
    <cellStyle name="Обычный 8 2 4 6 2 4 3" xfId="29472"/>
    <cellStyle name="Обычный 8 2 4 6 2 4 3 2" xfId="59327"/>
    <cellStyle name="Обычный 8 2 4 6 2 4 4" xfId="39427"/>
    <cellStyle name="Обычный 8 2 4 6 2 5" xfId="12886"/>
    <cellStyle name="Обычный 8 2 4 6 2 5 2" xfId="42741"/>
    <cellStyle name="Обычный 8 2 4 6 2 6" xfId="22836"/>
    <cellStyle name="Обычный 8 2 4 6 2 6 2" xfId="52691"/>
    <cellStyle name="Обычный 8 2 4 6 2 7" xfId="32791"/>
    <cellStyle name="Обычный 8 2 4 6 3" xfId="2932"/>
    <cellStyle name="Обычный 8 2 4 6 3 2" xfId="6469"/>
    <cellStyle name="Обычный 8 2 4 6 3 2 2" xfId="16421"/>
    <cellStyle name="Обычный 8 2 4 6 3 2 2 2" xfId="46276"/>
    <cellStyle name="Обычный 8 2 4 6 3 2 3" xfId="26371"/>
    <cellStyle name="Обычный 8 2 4 6 3 2 3 2" xfId="56226"/>
    <cellStyle name="Обычный 8 2 4 6 3 2 4" xfId="36326"/>
    <cellStyle name="Обычный 8 2 4 6 3 3" xfId="9574"/>
    <cellStyle name="Обычный 8 2 4 6 3 3 2" xfId="19524"/>
    <cellStyle name="Обычный 8 2 4 6 3 3 2 2" xfId="49379"/>
    <cellStyle name="Обычный 8 2 4 6 3 3 3" xfId="29474"/>
    <cellStyle name="Обычный 8 2 4 6 3 3 3 2" xfId="59329"/>
    <cellStyle name="Обычный 8 2 4 6 3 3 4" xfId="39429"/>
    <cellStyle name="Обычный 8 2 4 6 3 4" xfId="12888"/>
    <cellStyle name="Обычный 8 2 4 6 3 4 2" xfId="42743"/>
    <cellStyle name="Обычный 8 2 4 6 3 5" xfId="22838"/>
    <cellStyle name="Обычный 8 2 4 6 3 5 2" xfId="52693"/>
    <cellStyle name="Обычный 8 2 4 6 3 6" xfId="32793"/>
    <cellStyle name="Обычный 8 2 4 6 4" xfId="4222"/>
    <cellStyle name="Обычный 8 2 4 6 4 2" xfId="14174"/>
    <cellStyle name="Обычный 8 2 4 6 4 2 2" xfId="44029"/>
    <cellStyle name="Обычный 8 2 4 6 4 3" xfId="24124"/>
    <cellStyle name="Обычный 8 2 4 6 4 3 2" xfId="53979"/>
    <cellStyle name="Обычный 8 2 4 6 4 4" xfId="34079"/>
    <cellStyle name="Обычный 8 2 4 6 5" xfId="9571"/>
    <cellStyle name="Обычный 8 2 4 6 5 2" xfId="19521"/>
    <cellStyle name="Обычный 8 2 4 6 5 2 2" xfId="49376"/>
    <cellStyle name="Обычный 8 2 4 6 5 3" xfId="29471"/>
    <cellStyle name="Обычный 8 2 4 6 5 3 2" xfId="59326"/>
    <cellStyle name="Обычный 8 2 4 6 5 4" xfId="39426"/>
    <cellStyle name="Обычный 8 2 4 6 6" xfId="12885"/>
    <cellStyle name="Обычный 8 2 4 6 6 2" xfId="42740"/>
    <cellStyle name="Обычный 8 2 4 6 7" xfId="22835"/>
    <cellStyle name="Обычный 8 2 4 6 7 2" xfId="52690"/>
    <cellStyle name="Обычный 8 2 4 6 8" xfId="32790"/>
    <cellStyle name="Обычный 8 2 4 7" xfId="2933"/>
    <cellStyle name="Обычный 8 2 4 7 2" xfId="2934"/>
    <cellStyle name="Обычный 8 2 4 7 2 2" xfId="6470"/>
    <cellStyle name="Обычный 8 2 4 7 2 2 2" xfId="16422"/>
    <cellStyle name="Обычный 8 2 4 7 2 2 2 2" xfId="46277"/>
    <cellStyle name="Обычный 8 2 4 7 2 2 3" xfId="26372"/>
    <cellStyle name="Обычный 8 2 4 7 2 2 3 2" xfId="56227"/>
    <cellStyle name="Обычный 8 2 4 7 2 2 4" xfId="36327"/>
    <cellStyle name="Обычный 8 2 4 7 2 3" xfId="9576"/>
    <cellStyle name="Обычный 8 2 4 7 2 3 2" xfId="19526"/>
    <cellStyle name="Обычный 8 2 4 7 2 3 2 2" xfId="49381"/>
    <cellStyle name="Обычный 8 2 4 7 2 3 3" xfId="29476"/>
    <cellStyle name="Обычный 8 2 4 7 2 3 3 2" xfId="59331"/>
    <cellStyle name="Обычный 8 2 4 7 2 3 4" xfId="39431"/>
    <cellStyle name="Обычный 8 2 4 7 2 4" xfId="12890"/>
    <cellStyle name="Обычный 8 2 4 7 2 4 2" xfId="42745"/>
    <cellStyle name="Обычный 8 2 4 7 2 5" xfId="22840"/>
    <cellStyle name="Обычный 8 2 4 7 2 5 2" xfId="52695"/>
    <cellStyle name="Обычный 8 2 4 7 2 6" xfId="32795"/>
    <cellStyle name="Обычный 8 2 4 7 3" xfId="4319"/>
    <cellStyle name="Обычный 8 2 4 7 3 2" xfId="14271"/>
    <cellStyle name="Обычный 8 2 4 7 3 2 2" xfId="44126"/>
    <cellStyle name="Обычный 8 2 4 7 3 3" xfId="24221"/>
    <cellStyle name="Обычный 8 2 4 7 3 3 2" xfId="54076"/>
    <cellStyle name="Обычный 8 2 4 7 3 4" xfId="34176"/>
    <cellStyle name="Обычный 8 2 4 7 4" xfId="9575"/>
    <cellStyle name="Обычный 8 2 4 7 4 2" xfId="19525"/>
    <cellStyle name="Обычный 8 2 4 7 4 2 2" xfId="49380"/>
    <cellStyle name="Обычный 8 2 4 7 4 3" xfId="29475"/>
    <cellStyle name="Обычный 8 2 4 7 4 3 2" xfId="59330"/>
    <cellStyle name="Обычный 8 2 4 7 4 4" xfId="39430"/>
    <cellStyle name="Обычный 8 2 4 7 5" xfId="12889"/>
    <cellStyle name="Обычный 8 2 4 7 5 2" xfId="42744"/>
    <cellStyle name="Обычный 8 2 4 7 6" xfId="22839"/>
    <cellStyle name="Обычный 8 2 4 7 6 2" xfId="52694"/>
    <cellStyle name="Обычный 8 2 4 7 7" xfId="32794"/>
    <cellStyle name="Обычный 8 2 4 8" xfId="2935"/>
    <cellStyle name="Обычный 8 2 4 8 2" xfId="6471"/>
    <cellStyle name="Обычный 8 2 4 8 2 2" xfId="16423"/>
    <cellStyle name="Обычный 8 2 4 8 2 2 2" xfId="46278"/>
    <cellStyle name="Обычный 8 2 4 8 2 3" xfId="26373"/>
    <cellStyle name="Обычный 8 2 4 8 2 3 2" xfId="56228"/>
    <cellStyle name="Обычный 8 2 4 8 2 4" xfId="36328"/>
    <cellStyle name="Обычный 8 2 4 8 3" xfId="9577"/>
    <cellStyle name="Обычный 8 2 4 8 3 2" xfId="19527"/>
    <cellStyle name="Обычный 8 2 4 8 3 2 2" xfId="49382"/>
    <cellStyle name="Обычный 8 2 4 8 3 3" xfId="29477"/>
    <cellStyle name="Обычный 8 2 4 8 3 3 2" xfId="59332"/>
    <cellStyle name="Обычный 8 2 4 8 3 4" xfId="39432"/>
    <cellStyle name="Обычный 8 2 4 8 4" xfId="12891"/>
    <cellStyle name="Обычный 8 2 4 8 4 2" xfId="42746"/>
    <cellStyle name="Обычный 8 2 4 8 5" xfId="22841"/>
    <cellStyle name="Обычный 8 2 4 8 5 2" xfId="52696"/>
    <cellStyle name="Обычный 8 2 4 8 6" xfId="32796"/>
    <cellStyle name="Обычный 8 2 4 9" xfId="3496"/>
    <cellStyle name="Обычный 8 2 4 9 2" xfId="13448"/>
    <cellStyle name="Обычный 8 2 4 9 2 2" xfId="43303"/>
    <cellStyle name="Обычный 8 2 4 9 3" xfId="23398"/>
    <cellStyle name="Обычный 8 2 4 9 3 2" xfId="53253"/>
    <cellStyle name="Обычный 8 2 4 9 4" xfId="33353"/>
    <cellStyle name="Обычный 8 2 5" xfId="2936"/>
    <cellStyle name="Обычный 8 2 5 2" xfId="2937"/>
    <cellStyle name="Обычный 8 2 5 2 2" xfId="2938"/>
    <cellStyle name="Обычный 8 2 5 2 2 2" xfId="2939"/>
    <cellStyle name="Обычный 8 2 5 2 2 2 2" xfId="6472"/>
    <cellStyle name="Обычный 8 2 5 2 2 2 2 2" xfId="16424"/>
    <cellStyle name="Обычный 8 2 5 2 2 2 2 2 2" xfId="46279"/>
    <cellStyle name="Обычный 8 2 5 2 2 2 2 3" xfId="26374"/>
    <cellStyle name="Обычный 8 2 5 2 2 2 2 3 2" xfId="56229"/>
    <cellStyle name="Обычный 8 2 5 2 2 2 2 4" xfId="36329"/>
    <cellStyle name="Обычный 8 2 5 2 2 2 3" xfId="9581"/>
    <cellStyle name="Обычный 8 2 5 2 2 2 3 2" xfId="19531"/>
    <cellStyle name="Обычный 8 2 5 2 2 2 3 2 2" xfId="49386"/>
    <cellStyle name="Обычный 8 2 5 2 2 2 3 3" xfId="29481"/>
    <cellStyle name="Обычный 8 2 5 2 2 2 3 3 2" xfId="59336"/>
    <cellStyle name="Обычный 8 2 5 2 2 2 3 4" xfId="39436"/>
    <cellStyle name="Обычный 8 2 5 2 2 2 4" xfId="12895"/>
    <cellStyle name="Обычный 8 2 5 2 2 2 4 2" xfId="42750"/>
    <cellStyle name="Обычный 8 2 5 2 2 2 5" xfId="22845"/>
    <cellStyle name="Обычный 8 2 5 2 2 2 5 2" xfId="52700"/>
    <cellStyle name="Обычный 8 2 5 2 2 2 6" xfId="32800"/>
    <cellStyle name="Обычный 8 2 5 2 2 3" xfId="4835"/>
    <cellStyle name="Обычный 8 2 5 2 2 3 2" xfId="14787"/>
    <cellStyle name="Обычный 8 2 5 2 2 3 2 2" xfId="44642"/>
    <cellStyle name="Обычный 8 2 5 2 2 3 3" xfId="24737"/>
    <cellStyle name="Обычный 8 2 5 2 2 3 3 2" xfId="54592"/>
    <cellStyle name="Обычный 8 2 5 2 2 3 4" xfId="34692"/>
    <cellStyle name="Обычный 8 2 5 2 2 4" xfId="9580"/>
    <cellStyle name="Обычный 8 2 5 2 2 4 2" xfId="19530"/>
    <cellStyle name="Обычный 8 2 5 2 2 4 2 2" xfId="49385"/>
    <cellStyle name="Обычный 8 2 5 2 2 4 3" xfId="29480"/>
    <cellStyle name="Обычный 8 2 5 2 2 4 3 2" xfId="59335"/>
    <cellStyle name="Обычный 8 2 5 2 2 4 4" xfId="39435"/>
    <cellStyle name="Обычный 8 2 5 2 2 5" xfId="12894"/>
    <cellStyle name="Обычный 8 2 5 2 2 5 2" xfId="42749"/>
    <cellStyle name="Обычный 8 2 5 2 2 6" xfId="22844"/>
    <cellStyle name="Обычный 8 2 5 2 2 6 2" xfId="52699"/>
    <cellStyle name="Обычный 8 2 5 2 2 7" xfId="32799"/>
    <cellStyle name="Обычный 8 2 5 2 3" xfId="2940"/>
    <cellStyle name="Обычный 8 2 5 2 3 2" xfId="6473"/>
    <cellStyle name="Обычный 8 2 5 2 3 2 2" xfId="16425"/>
    <cellStyle name="Обычный 8 2 5 2 3 2 2 2" xfId="46280"/>
    <cellStyle name="Обычный 8 2 5 2 3 2 3" xfId="26375"/>
    <cellStyle name="Обычный 8 2 5 2 3 2 3 2" xfId="56230"/>
    <cellStyle name="Обычный 8 2 5 2 3 2 4" xfId="36330"/>
    <cellStyle name="Обычный 8 2 5 2 3 3" xfId="9582"/>
    <cellStyle name="Обычный 8 2 5 2 3 3 2" xfId="19532"/>
    <cellStyle name="Обычный 8 2 5 2 3 3 2 2" xfId="49387"/>
    <cellStyle name="Обычный 8 2 5 2 3 3 3" xfId="29482"/>
    <cellStyle name="Обычный 8 2 5 2 3 3 3 2" xfId="59337"/>
    <cellStyle name="Обычный 8 2 5 2 3 3 4" xfId="39437"/>
    <cellStyle name="Обычный 8 2 5 2 3 4" xfId="12896"/>
    <cellStyle name="Обычный 8 2 5 2 3 4 2" xfId="42751"/>
    <cellStyle name="Обычный 8 2 5 2 3 5" xfId="22846"/>
    <cellStyle name="Обычный 8 2 5 2 3 5 2" xfId="52701"/>
    <cellStyle name="Обычный 8 2 5 2 3 6" xfId="32801"/>
    <cellStyle name="Обычный 8 2 5 2 4" xfId="4012"/>
    <cellStyle name="Обычный 8 2 5 2 4 2" xfId="13964"/>
    <cellStyle name="Обычный 8 2 5 2 4 2 2" xfId="43819"/>
    <cellStyle name="Обычный 8 2 5 2 4 3" xfId="23914"/>
    <cellStyle name="Обычный 8 2 5 2 4 3 2" xfId="53769"/>
    <cellStyle name="Обычный 8 2 5 2 4 4" xfId="33869"/>
    <cellStyle name="Обычный 8 2 5 2 5" xfId="9579"/>
    <cellStyle name="Обычный 8 2 5 2 5 2" xfId="19529"/>
    <cellStyle name="Обычный 8 2 5 2 5 2 2" xfId="49384"/>
    <cellStyle name="Обычный 8 2 5 2 5 3" xfId="29479"/>
    <cellStyle name="Обычный 8 2 5 2 5 3 2" xfId="59334"/>
    <cellStyle name="Обычный 8 2 5 2 5 4" xfId="39434"/>
    <cellStyle name="Обычный 8 2 5 2 6" xfId="12893"/>
    <cellStyle name="Обычный 8 2 5 2 6 2" xfId="42748"/>
    <cellStyle name="Обычный 8 2 5 2 7" xfId="22843"/>
    <cellStyle name="Обычный 8 2 5 2 7 2" xfId="52698"/>
    <cellStyle name="Обычный 8 2 5 2 8" xfId="32798"/>
    <cellStyle name="Обычный 8 2 5 3" xfId="2941"/>
    <cellStyle name="Обычный 8 2 5 3 2" xfId="2942"/>
    <cellStyle name="Обычный 8 2 5 3 2 2" xfId="6474"/>
    <cellStyle name="Обычный 8 2 5 3 2 2 2" xfId="16426"/>
    <cellStyle name="Обычный 8 2 5 3 2 2 2 2" xfId="46281"/>
    <cellStyle name="Обычный 8 2 5 3 2 2 3" xfId="26376"/>
    <cellStyle name="Обычный 8 2 5 3 2 2 3 2" xfId="56231"/>
    <cellStyle name="Обычный 8 2 5 3 2 2 4" xfId="36331"/>
    <cellStyle name="Обычный 8 2 5 3 2 3" xfId="9584"/>
    <cellStyle name="Обычный 8 2 5 3 2 3 2" xfId="19534"/>
    <cellStyle name="Обычный 8 2 5 3 2 3 2 2" xfId="49389"/>
    <cellStyle name="Обычный 8 2 5 3 2 3 3" xfId="29484"/>
    <cellStyle name="Обычный 8 2 5 3 2 3 3 2" xfId="59339"/>
    <cellStyle name="Обычный 8 2 5 3 2 3 4" xfId="39439"/>
    <cellStyle name="Обычный 8 2 5 3 2 4" xfId="12898"/>
    <cellStyle name="Обычный 8 2 5 3 2 4 2" xfId="42753"/>
    <cellStyle name="Обычный 8 2 5 3 2 5" xfId="22848"/>
    <cellStyle name="Обычный 8 2 5 3 2 5 2" xfId="52703"/>
    <cellStyle name="Обычный 8 2 5 3 2 6" xfId="32803"/>
    <cellStyle name="Обычный 8 2 5 3 3" xfId="4340"/>
    <cellStyle name="Обычный 8 2 5 3 3 2" xfId="14292"/>
    <cellStyle name="Обычный 8 2 5 3 3 2 2" xfId="44147"/>
    <cellStyle name="Обычный 8 2 5 3 3 3" xfId="24242"/>
    <cellStyle name="Обычный 8 2 5 3 3 3 2" xfId="54097"/>
    <cellStyle name="Обычный 8 2 5 3 3 4" xfId="34197"/>
    <cellStyle name="Обычный 8 2 5 3 4" xfId="9583"/>
    <cellStyle name="Обычный 8 2 5 3 4 2" xfId="19533"/>
    <cellStyle name="Обычный 8 2 5 3 4 2 2" xfId="49388"/>
    <cellStyle name="Обычный 8 2 5 3 4 3" xfId="29483"/>
    <cellStyle name="Обычный 8 2 5 3 4 3 2" xfId="59338"/>
    <cellStyle name="Обычный 8 2 5 3 4 4" xfId="39438"/>
    <cellStyle name="Обычный 8 2 5 3 5" xfId="12897"/>
    <cellStyle name="Обычный 8 2 5 3 5 2" xfId="42752"/>
    <cellStyle name="Обычный 8 2 5 3 6" xfId="22847"/>
    <cellStyle name="Обычный 8 2 5 3 6 2" xfId="52702"/>
    <cellStyle name="Обычный 8 2 5 3 7" xfId="32802"/>
    <cellStyle name="Обычный 8 2 5 4" xfId="2943"/>
    <cellStyle name="Обычный 8 2 5 4 2" xfId="6475"/>
    <cellStyle name="Обычный 8 2 5 4 2 2" xfId="16427"/>
    <cellStyle name="Обычный 8 2 5 4 2 2 2" xfId="46282"/>
    <cellStyle name="Обычный 8 2 5 4 2 3" xfId="26377"/>
    <cellStyle name="Обычный 8 2 5 4 2 3 2" xfId="56232"/>
    <cellStyle name="Обычный 8 2 5 4 2 4" xfId="36332"/>
    <cellStyle name="Обычный 8 2 5 4 3" xfId="9585"/>
    <cellStyle name="Обычный 8 2 5 4 3 2" xfId="19535"/>
    <cellStyle name="Обычный 8 2 5 4 3 2 2" xfId="49390"/>
    <cellStyle name="Обычный 8 2 5 4 3 3" xfId="29485"/>
    <cellStyle name="Обычный 8 2 5 4 3 3 2" xfId="59340"/>
    <cellStyle name="Обычный 8 2 5 4 3 4" xfId="39440"/>
    <cellStyle name="Обычный 8 2 5 4 4" xfId="12899"/>
    <cellStyle name="Обычный 8 2 5 4 4 2" xfId="42754"/>
    <cellStyle name="Обычный 8 2 5 4 5" xfId="22849"/>
    <cellStyle name="Обычный 8 2 5 4 5 2" xfId="52704"/>
    <cellStyle name="Обычный 8 2 5 4 6" xfId="32804"/>
    <cellStyle name="Обычный 8 2 5 5" xfId="3517"/>
    <cellStyle name="Обычный 8 2 5 5 2" xfId="13469"/>
    <cellStyle name="Обычный 8 2 5 5 2 2" xfId="43324"/>
    <cellStyle name="Обычный 8 2 5 5 3" xfId="23419"/>
    <cellStyle name="Обычный 8 2 5 5 3 2" xfId="53274"/>
    <cellStyle name="Обычный 8 2 5 5 4" xfId="33374"/>
    <cellStyle name="Обычный 8 2 5 6" xfId="9578"/>
    <cellStyle name="Обычный 8 2 5 6 2" xfId="19528"/>
    <cellStyle name="Обычный 8 2 5 6 2 2" xfId="49383"/>
    <cellStyle name="Обычный 8 2 5 6 3" xfId="29478"/>
    <cellStyle name="Обычный 8 2 5 6 3 2" xfId="59333"/>
    <cellStyle name="Обычный 8 2 5 6 4" xfId="39433"/>
    <cellStyle name="Обычный 8 2 5 7" xfId="12892"/>
    <cellStyle name="Обычный 8 2 5 7 2" xfId="42747"/>
    <cellStyle name="Обычный 8 2 5 8" xfId="22842"/>
    <cellStyle name="Обычный 8 2 5 8 2" xfId="52697"/>
    <cellStyle name="Обычный 8 2 5 9" xfId="32797"/>
    <cellStyle name="Обычный 8 2 6" xfId="2944"/>
    <cellStyle name="Обычный 8 2 6 2" xfId="2945"/>
    <cellStyle name="Обычный 8 2 6 2 2" xfId="2946"/>
    <cellStyle name="Обычный 8 2 6 2 2 2" xfId="2947"/>
    <cellStyle name="Обычный 8 2 6 2 2 2 2" xfId="6476"/>
    <cellStyle name="Обычный 8 2 6 2 2 2 2 2" xfId="16428"/>
    <cellStyle name="Обычный 8 2 6 2 2 2 2 2 2" xfId="46283"/>
    <cellStyle name="Обычный 8 2 6 2 2 2 2 3" xfId="26378"/>
    <cellStyle name="Обычный 8 2 6 2 2 2 2 3 2" xfId="56233"/>
    <cellStyle name="Обычный 8 2 6 2 2 2 2 4" xfId="36333"/>
    <cellStyle name="Обычный 8 2 6 2 2 2 3" xfId="9589"/>
    <cellStyle name="Обычный 8 2 6 2 2 2 3 2" xfId="19539"/>
    <cellStyle name="Обычный 8 2 6 2 2 2 3 2 2" xfId="49394"/>
    <cellStyle name="Обычный 8 2 6 2 2 2 3 3" xfId="29489"/>
    <cellStyle name="Обычный 8 2 6 2 2 2 3 3 2" xfId="59344"/>
    <cellStyle name="Обычный 8 2 6 2 2 2 3 4" xfId="39444"/>
    <cellStyle name="Обычный 8 2 6 2 2 2 4" xfId="12903"/>
    <cellStyle name="Обычный 8 2 6 2 2 2 4 2" xfId="42758"/>
    <cellStyle name="Обычный 8 2 6 2 2 2 5" xfId="22853"/>
    <cellStyle name="Обычный 8 2 6 2 2 2 5 2" xfId="52708"/>
    <cellStyle name="Обычный 8 2 6 2 2 2 6" xfId="32808"/>
    <cellStyle name="Обычный 8 2 6 2 2 3" xfId="4836"/>
    <cellStyle name="Обычный 8 2 6 2 2 3 2" xfId="14788"/>
    <cellStyle name="Обычный 8 2 6 2 2 3 2 2" xfId="44643"/>
    <cellStyle name="Обычный 8 2 6 2 2 3 3" xfId="24738"/>
    <cellStyle name="Обычный 8 2 6 2 2 3 3 2" xfId="54593"/>
    <cellStyle name="Обычный 8 2 6 2 2 3 4" xfId="34693"/>
    <cellStyle name="Обычный 8 2 6 2 2 4" xfId="9588"/>
    <cellStyle name="Обычный 8 2 6 2 2 4 2" xfId="19538"/>
    <cellStyle name="Обычный 8 2 6 2 2 4 2 2" xfId="49393"/>
    <cellStyle name="Обычный 8 2 6 2 2 4 3" xfId="29488"/>
    <cellStyle name="Обычный 8 2 6 2 2 4 3 2" xfId="59343"/>
    <cellStyle name="Обычный 8 2 6 2 2 4 4" xfId="39443"/>
    <cellStyle name="Обычный 8 2 6 2 2 5" xfId="12902"/>
    <cellStyle name="Обычный 8 2 6 2 2 5 2" xfId="42757"/>
    <cellStyle name="Обычный 8 2 6 2 2 6" xfId="22852"/>
    <cellStyle name="Обычный 8 2 6 2 2 6 2" xfId="52707"/>
    <cellStyle name="Обычный 8 2 6 2 2 7" xfId="32807"/>
    <cellStyle name="Обычный 8 2 6 2 3" xfId="2948"/>
    <cellStyle name="Обычный 8 2 6 2 3 2" xfId="6477"/>
    <cellStyle name="Обычный 8 2 6 2 3 2 2" xfId="16429"/>
    <cellStyle name="Обычный 8 2 6 2 3 2 2 2" xfId="46284"/>
    <cellStyle name="Обычный 8 2 6 2 3 2 3" xfId="26379"/>
    <cellStyle name="Обычный 8 2 6 2 3 2 3 2" xfId="56234"/>
    <cellStyle name="Обычный 8 2 6 2 3 2 4" xfId="36334"/>
    <cellStyle name="Обычный 8 2 6 2 3 3" xfId="9590"/>
    <cellStyle name="Обычный 8 2 6 2 3 3 2" xfId="19540"/>
    <cellStyle name="Обычный 8 2 6 2 3 3 2 2" xfId="49395"/>
    <cellStyle name="Обычный 8 2 6 2 3 3 3" xfId="29490"/>
    <cellStyle name="Обычный 8 2 6 2 3 3 3 2" xfId="59345"/>
    <cellStyle name="Обычный 8 2 6 2 3 3 4" xfId="39445"/>
    <cellStyle name="Обычный 8 2 6 2 3 4" xfId="12904"/>
    <cellStyle name="Обычный 8 2 6 2 3 4 2" xfId="42759"/>
    <cellStyle name="Обычный 8 2 6 2 3 5" xfId="22854"/>
    <cellStyle name="Обычный 8 2 6 2 3 5 2" xfId="52709"/>
    <cellStyle name="Обычный 8 2 6 2 3 6" xfId="32809"/>
    <cellStyle name="Обычный 8 2 6 2 4" xfId="4013"/>
    <cellStyle name="Обычный 8 2 6 2 4 2" xfId="13965"/>
    <cellStyle name="Обычный 8 2 6 2 4 2 2" xfId="43820"/>
    <cellStyle name="Обычный 8 2 6 2 4 3" xfId="23915"/>
    <cellStyle name="Обычный 8 2 6 2 4 3 2" xfId="53770"/>
    <cellStyle name="Обычный 8 2 6 2 4 4" xfId="33870"/>
    <cellStyle name="Обычный 8 2 6 2 5" xfId="9587"/>
    <cellStyle name="Обычный 8 2 6 2 5 2" xfId="19537"/>
    <cellStyle name="Обычный 8 2 6 2 5 2 2" xfId="49392"/>
    <cellStyle name="Обычный 8 2 6 2 5 3" xfId="29487"/>
    <cellStyle name="Обычный 8 2 6 2 5 3 2" xfId="59342"/>
    <cellStyle name="Обычный 8 2 6 2 5 4" xfId="39442"/>
    <cellStyle name="Обычный 8 2 6 2 6" xfId="12901"/>
    <cellStyle name="Обычный 8 2 6 2 6 2" xfId="42756"/>
    <cellStyle name="Обычный 8 2 6 2 7" xfId="22851"/>
    <cellStyle name="Обычный 8 2 6 2 7 2" xfId="52706"/>
    <cellStyle name="Обычный 8 2 6 2 8" xfId="32806"/>
    <cellStyle name="Обычный 8 2 6 3" xfId="2949"/>
    <cellStyle name="Обычный 8 2 6 3 2" xfId="2950"/>
    <cellStyle name="Обычный 8 2 6 3 2 2" xfId="6478"/>
    <cellStyle name="Обычный 8 2 6 3 2 2 2" xfId="16430"/>
    <cellStyle name="Обычный 8 2 6 3 2 2 2 2" xfId="46285"/>
    <cellStyle name="Обычный 8 2 6 3 2 2 3" xfId="26380"/>
    <cellStyle name="Обычный 8 2 6 3 2 2 3 2" xfId="56235"/>
    <cellStyle name="Обычный 8 2 6 3 2 2 4" xfId="36335"/>
    <cellStyle name="Обычный 8 2 6 3 2 3" xfId="9592"/>
    <cellStyle name="Обычный 8 2 6 3 2 3 2" xfId="19542"/>
    <cellStyle name="Обычный 8 2 6 3 2 3 2 2" xfId="49397"/>
    <cellStyle name="Обычный 8 2 6 3 2 3 3" xfId="29492"/>
    <cellStyle name="Обычный 8 2 6 3 2 3 3 2" xfId="59347"/>
    <cellStyle name="Обычный 8 2 6 3 2 3 4" xfId="39447"/>
    <cellStyle name="Обычный 8 2 6 3 2 4" xfId="12906"/>
    <cellStyle name="Обычный 8 2 6 3 2 4 2" xfId="42761"/>
    <cellStyle name="Обычный 8 2 6 3 2 5" xfId="22856"/>
    <cellStyle name="Обычный 8 2 6 3 2 5 2" xfId="52711"/>
    <cellStyle name="Обычный 8 2 6 3 2 6" xfId="32811"/>
    <cellStyle name="Обычный 8 2 6 3 3" xfId="4357"/>
    <cellStyle name="Обычный 8 2 6 3 3 2" xfId="14309"/>
    <cellStyle name="Обычный 8 2 6 3 3 2 2" xfId="44164"/>
    <cellStyle name="Обычный 8 2 6 3 3 3" xfId="24259"/>
    <cellStyle name="Обычный 8 2 6 3 3 3 2" xfId="54114"/>
    <cellStyle name="Обычный 8 2 6 3 3 4" xfId="34214"/>
    <cellStyle name="Обычный 8 2 6 3 4" xfId="9591"/>
    <cellStyle name="Обычный 8 2 6 3 4 2" xfId="19541"/>
    <cellStyle name="Обычный 8 2 6 3 4 2 2" xfId="49396"/>
    <cellStyle name="Обычный 8 2 6 3 4 3" xfId="29491"/>
    <cellStyle name="Обычный 8 2 6 3 4 3 2" xfId="59346"/>
    <cellStyle name="Обычный 8 2 6 3 4 4" xfId="39446"/>
    <cellStyle name="Обычный 8 2 6 3 5" xfId="12905"/>
    <cellStyle name="Обычный 8 2 6 3 5 2" xfId="42760"/>
    <cellStyle name="Обычный 8 2 6 3 6" xfId="22855"/>
    <cellStyle name="Обычный 8 2 6 3 6 2" xfId="52710"/>
    <cellStyle name="Обычный 8 2 6 3 7" xfId="32810"/>
    <cellStyle name="Обычный 8 2 6 4" xfId="2951"/>
    <cellStyle name="Обычный 8 2 6 4 2" xfId="6479"/>
    <cellStyle name="Обычный 8 2 6 4 2 2" xfId="16431"/>
    <cellStyle name="Обычный 8 2 6 4 2 2 2" xfId="46286"/>
    <cellStyle name="Обычный 8 2 6 4 2 3" xfId="26381"/>
    <cellStyle name="Обычный 8 2 6 4 2 3 2" xfId="56236"/>
    <cellStyle name="Обычный 8 2 6 4 2 4" xfId="36336"/>
    <cellStyle name="Обычный 8 2 6 4 3" xfId="9593"/>
    <cellStyle name="Обычный 8 2 6 4 3 2" xfId="19543"/>
    <cellStyle name="Обычный 8 2 6 4 3 2 2" xfId="49398"/>
    <cellStyle name="Обычный 8 2 6 4 3 3" xfId="29493"/>
    <cellStyle name="Обычный 8 2 6 4 3 3 2" xfId="59348"/>
    <cellStyle name="Обычный 8 2 6 4 3 4" xfId="39448"/>
    <cellStyle name="Обычный 8 2 6 4 4" xfId="12907"/>
    <cellStyle name="Обычный 8 2 6 4 4 2" xfId="42762"/>
    <cellStyle name="Обычный 8 2 6 4 5" xfId="22857"/>
    <cellStyle name="Обычный 8 2 6 4 5 2" xfId="52712"/>
    <cellStyle name="Обычный 8 2 6 4 6" xfId="32812"/>
    <cellStyle name="Обычный 8 2 6 5" xfId="3534"/>
    <cellStyle name="Обычный 8 2 6 5 2" xfId="13486"/>
    <cellStyle name="Обычный 8 2 6 5 2 2" xfId="43341"/>
    <cellStyle name="Обычный 8 2 6 5 3" xfId="23436"/>
    <cellStyle name="Обычный 8 2 6 5 3 2" xfId="53291"/>
    <cellStyle name="Обычный 8 2 6 5 4" xfId="33391"/>
    <cellStyle name="Обычный 8 2 6 6" xfId="9586"/>
    <cellStyle name="Обычный 8 2 6 6 2" xfId="19536"/>
    <cellStyle name="Обычный 8 2 6 6 2 2" xfId="49391"/>
    <cellStyle name="Обычный 8 2 6 6 3" xfId="29486"/>
    <cellStyle name="Обычный 8 2 6 6 3 2" xfId="59341"/>
    <cellStyle name="Обычный 8 2 6 6 4" xfId="39441"/>
    <cellStyle name="Обычный 8 2 6 7" xfId="12900"/>
    <cellStyle name="Обычный 8 2 6 7 2" xfId="42755"/>
    <cellStyle name="Обычный 8 2 6 8" xfId="22850"/>
    <cellStyle name="Обычный 8 2 6 8 2" xfId="52705"/>
    <cellStyle name="Обычный 8 2 6 9" xfId="32805"/>
    <cellStyle name="Обычный 8 2 7" xfId="2952"/>
    <cellStyle name="Обычный 8 2 7 2" xfId="2953"/>
    <cellStyle name="Обычный 8 2 7 2 2" xfId="2954"/>
    <cellStyle name="Обычный 8 2 7 2 2 2" xfId="2955"/>
    <cellStyle name="Обычный 8 2 7 2 2 2 2" xfId="6480"/>
    <cellStyle name="Обычный 8 2 7 2 2 2 2 2" xfId="16432"/>
    <cellStyle name="Обычный 8 2 7 2 2 2 2 2 2" xfId="46287"/>
    <cellStyle name="Обычный 8 2 7 2 2 2 2 3" xfId="26382"/>
    <cellStyle name="Обычный 8 2 7 2 2 2 2 3 2" xfId="56237"/>
    <cellStyle name="Обычный 8 2 7 2 2 2 2 4" xfId="36337"/>
    <cellStyle name="Обычный 8 2 7 2 2 2 3" xfId="9597"/>
    <cellStyle name="Обычный 8 2 7 2 2 2 3 2" xfId="19547"/>
    <cellStyle name="Обычный 8 2 7 2 2 2 3 2 2" xfId="49402"/>
    <cellStyle name="Обычный 8 2 7 2 2 2 3 3" xfId="29497"/>
    <cellStyle name="Обычный 8 2 7 2 2 2 3 3 2" xfId="59352"/>
    <cellStyle name="Обычный 8 2 7 2 2 2 3 4" xfId="39452"/>
    <cellStyle name="Обычный 8 2 7 2 2 2 4" xfId="12911"/>
    <cellStyle name="Обычный 8 2 7 2 2 2 4 2" xfId="42766"/>
    <cellStyle name="Обычный 8 2 7 2 2 2 5" xfId="22861"/>
    <cellStyle name="Обычный 8 2 7 2 2 2 5 2" xfId="52716"/>
    <cellStyle name="Обычный 8 2 7 2 2 2 6" xfId="32816"/>
    <cellStyle name="Обычный 8 2 7 2 2 3" xfId="4837"/>
    <cellStyle name="Обычный 8 2 7 2 2 3 2" xfId="14789"/>
    <cellStyle name="Обычный 8 2 7 2 2 3 2 2" xfId="44644"/>
    <cellStyle name="Обычный 8 2 7 2 2 3 3" xfId="24739"/>
    <cellStyle name="Обычный 8 2 7 2 2 3 3 2" xfId="54594"/>
    <cellStyle name="Обычный 8 2 7 2 2 3 4" xfId="34694"/>
    <cellStyle name="Обычный 8 2 7 2 2 4" xfId="9596"/>
    <cellStyle name="Обычный 8 2 7 2 2 4 2" xfId="19546"/>
    <cellStyle name="Обычный 8 2 7 2 2 4 2 2" xfId="49401"/>
    <cellStyle name="Обычный 8 2 7 2 2 4 3" xfId="29496"/>
    <cellStyle name="Обычный 8 2 7 2 2 4 3 2" xfId="59351"/>
    <cellStyle name="Обычный 8 2 7 2 2 4 4" xfId="39451"/>
    <cellStyle name="Обычный 8 2 7 2 2 5" xfId="12910"/>
    <cellStyle name="Обычный 8 2 7 2 2 5 2" xfId="42765"/>
    <cellStyle name="Обычный 8 2 7 2 2 6" xfId="22860"/>
    <cellStyle name="Обычный 8 2 7 2 2 6 2" xfId="52715"/>
    <cellStyle name="Обычный 8 2 7 2 2 7" xfId="32815"/>
    <cellStyle name="Обычный 8 2 7 2 3" xfId="2956"/>
    <cellStyle name="Обычный 8 2 7 2 3 2" xfId="6481"/>
    <cellStyle name="Обычный 8 2 7 2 3 2 2" xfId="16433"/>
    <cellStyle name="Обычный 8 2 7 2 3 2 2 2" xfId="46288"/>
    <cellStyle name="Обычный 8 2 7 2 3 2 3" xfId="26383"/>
    <cellStyle name="Обычный 8 2 7 2 3 2 3 2" xfId="56238"/>
    <cellStyle name="Обычный 8 2 7 2 3 2 4" xfId="36338"/>
    <cellStyle name="Обычный 8 2 7 2 3 3" xfId="9598"/>
    <cellStyle name="Обычный 8 2 7 2 3 3 2" xfId="19548"/>
    <cellStyle name="Обычный 8 2 7 2 3 3 2 2" xfId="49403"/>
    <cellStyle name="Обычный 8 2 7 2 3 3 3" xfId="29498"/>
    <cellStyle name="Обычный 8 2 7 2 3 3 3 2" xfId="59353"/>
    <cellStyle name="Обычный 8 2 7 2 3 3 4" xfId="39453"/>
    <cellStyle name="Обычный 8 2 7 2 3 4" xfId="12912"/>
    <cellStyle name="Обычный 8 2 7 2 3 4 2" xfId="42767"/>
    <cellStyle name="Обычный 8 2 7 2 3 5" xfId="22862"/>
    <cellStyle name="Обычный 8 2 7 2 3 5 2" xfId="52717"/>
    <cellStyle name="Обычный 8 2 7 2 3 6" xfId="32817"/>
    <cellStyle name="Обычный 8 2 7 2 4" xfId="4014"/>
    <cellStyle name="Обычный 8 2 7 2 4 2" xfId="13966"/>
    <cellStyle name="Обычный 8 2 7 2 4 2 2" xfId="43821"/>
    <cellStyle name="Обычный 8 2 7 2 4 3" xfId="23916"/>
    <cellStyle name="Обычный 8 2 7 2 4 3 2" xfId="53771"/>
    <cellStyle name="Обычный 8 2 7 2 4 4" xfId="33871"/>
    <cellStyle name="Обычный 8 2 7 2 5" xfId="9595"/>
    <cellStyle name="Обычный 8 2 7 2 5 2" xfId="19545"/>
    <cellStyle name="Обычный 8 2 7 2 5 2 2" xfId="49400"/>
    <cellStyle name="Обычный 8 2 7 2 5 3" xfId="29495"/>
    <cellStyle name="Обычный 8 2 7 2 5 3 2" xfId="59350"/>
    <cellStyle name="Обычный 8 2 7 2 5 4" xfId="39450"/>
    <cellStyle name="Обычный 8 2 7 2 6" xfId="12909"/>
    <cellStyle name="Обычный 8 2 7 2 6 2" xfId="42764"/>
    <cellStyle name="Обычный 8 2 7 2 7" xfId="22859"/>
    <cellStyle name="Обычный 8 2 7 2 7 2" xfId="52714"/>
    <cellStyle name="Обычный 8 2 7 2 8" xfId="32814"/>
    <cellStyle name="Обычный 8 2 7 3" xfId="2957"/>
    <cellStyle name="Обычный 8 2 7 3 2" xfId="2958"/>
    <cellStyle name="Обычный 8 2 7 3 2 2" xfId="6482"/>
    <cellStyle name="Обычный 8 2 7 3 2 2 2" xfId="16434"/>
    <cellStyle name="Обычный 8 2 7 3 2 2 2 2" xfId="46289"/>
    <cellStyle name="Обычный 8 2 7 3 2 2 3" xfId="26384"/>
    <cellStyle name="Обычный 8 2 7 3 2 2 3 2" xfId="56239"/>
    <cellStyle name="Обычный 8 2 7 3 2 2 4" xfId="36339"/>
    <cellStyle name="Обычный 8 2 7 3 2 3" xfId="9600"/>
    <cellStyle name="Обычный 8 2 7 3 2 3 2" xfId="19550"/>
    <cellStyle name="Обычный 8 2 7 3 2 3 2 2" xfId="49405"/>
    <cellStyle name="Обычный 8 2 7 3 2 3 3" xfId="29500"/>
    <cellStyle name="Обычный 8 2 7 3 2 3 3 2" xfId="59355"/>
    <cellStyle name="Обычный 8 2 7 3 2 3 4" xfId="39455"/>
    <cellStyle name="Обычный 8 2 7 3 2 4" xfId="12914"/>
    <cellStyle name="Обычный 8 2 7 3 2 4 2" xfId="42769"/>
    <cellStyle name="Обычный 8 2 7 3 2 5" xfId="22864"/>
    <cellStyle name="Обычный 8 2 7 3 2 5 2" xfId="52719"/>
    <cellStyle name="Обычный 8 2 7 3 2 6" xfId="32819"/>
    <cellStyle name="Обычный 8 2 7 3 3" xfId="4378"/>
    <cellStyle name="Обычный 8 2 7 3 3 2" xfId="14330"/>
    <cellStyle name="Обычный 8 2 7 3 3 2 2" xfId="44185"/>
    <cellStyle name="Обычный 8 2 7 3 3 3" xfId="24280"/>
    <cellStyle name="Обычный 8 2 7 3 3 3 2" xfId="54135"/>
    <cellStyle name="Обычный 8 2 7 3 3 4" xfId="34235"/>
    <cellStyle name="Обычный 8 2 7 3 4" xfId="9599"/>
    <cellStyle name="Обычный 8 2 7 3 4 2" xfId="19549"/>
    <cellStyle name="Обычный 8 2 7 3 4 2 2" xfId="49404"/>
    <cellStyle name="Обычный 8 2 7 3 4 3" xfId="29499"/>
    <cellStyle name="Обычный 8 2 7 3 4 3 2" xfId="59354"/>
    <cellStyle name="Обычный 8 2 7 3 4 4" xfId="39454"/>
    <cellStyle name="Обычный 8 2 7 3 5" xfId="12913"/>
    <cellStyle name="Обычный 8 2 7 3 5 2" xfId="42768"/>
    <cellStyle name="Обычный 8 2 7 3 6" xfId="22863"/>
    <cellStyle name="Обычный 8 2 7 3 6 2" xfId="52718"/>
    <cellStyle name="Обычный 8 2 7 3 7" xfId="32818"/>
    <cellStyle name="Обычный 8 2 7 4" xfId="2959"/>
    <cellStyle name="Обычный 8 2 7 4 2" xfId="6483"/>
    <cellStyle name="Обычный 8 2 7 4 2 2" xfId="16435"/>
    <cellStyle name="Обычный 8 2 7 4 2 2 2" xfId="46290"/>
    <cellStyle name="Обычный 8 2 7 4 2 3" xfId="26385"/>
    <cellStyle name="Обычный 8 2 7 4 2 3 2" xfId="56240"/>
    <cellStyle name="Обычный 8 2 7 4 2 4" xfId="36340"/>
    <cellStyle name="Обычный 8 2 7 4 3" xfId="9601"/>
    <cellStyle name="Обычный 8 2 7 4 3 2" xfId="19551"/>
    <cellStyle name="Обычный 8 2 7 4 3 2 2" xfId="49406"/>
    <cellStyle name="Обычный 8 2 7 4 3 3" xfId="29501"/>
    <cellStyle name="Обычный 8 2 7 4 3 3 2" xfId="59356"/>
    <cellStyle name="Обычный 8 2 7 4 3 4" xfId="39456"/>
    <cellStyle name="Обычный 8 2 7 4 4" xfId="12915"/>
    <cellStyle name="Обычный 8 2 7 4 4 2" xfId="42770"/>
    <cellStyle name="Обычный 8 2 7 4 5" xfId="22865"/>
    <cellStyle name="Обычный 8 2 7 4 5 2" xfId="52720"/>
    <cellStyle name="Обычный 8 2 7 4 6" xfId="32820"/>
    <cellStyle name="Обычный 8 2 7 5" xfId="3555"/>
    <cellStyle name="Обычный 8 2 7 5 2" xfId="13507"/>
    <cellStyle name="Обычный 8 2 7 5 2 2" xfId="43362"/>
    <cellStyle name="Обычный 8 2 7 5 3" xfId="23457"/>
    <cellStyle name="Обычный 8 2 7 5 3 2" xfId="53312"/>
    <cellStyle name="Обычный 8 2 7 5 4" xfId="33412"/>
    <cellStyle name="Обычный 8 2 7 6" xfId="9594"/>
    <cellStyle name="Обычный 8 2 7 6 2" xfId="19544"/>
    <cellStyle name="Обычный 8 2 7 6 2 2" xfId="49399"/>
    <cellStyle name="Обычный 8 2 7 6 3" xfId="29494"/>
    <cellStyle name="Обычный 8 2 7 6 3 2" xfId="59349"/>
    <cellStyle name="Обычный 8 2 7 6 4" xfId="39449"/>
    <cellStyle name="Обычный 8 2 7 7" xfId="12908"/>
    <cellStyle name="Обычный 8 2 7 7 2" xfId="42763"/>
    <cellStyle name="Обычный 8 2 7 8" xfId="22858"/>
    <cellStyle name="Обычный 8 2 7 8 2" xfId="52713"/>
    <cellStyle name="Обычный 8 2 7 9" xfId="32813"/>
    <cellStyle name="Обычный 8 2 8" xfId="2960"/>
    <cellStyle name="Обычный 8 2 8 2" xfId="2961"/>
    <cellStyle name="Обычный 8 2 8 2 2" xfId="2962"/>
    <cellStyle name="Обычный 8 2 8 2 2 2" xfId="2963"/>
    <cellStyle name="Обычный 8 2 8 2 2 2 2" xfId="6484"/>
    <cellStyle name="Обычный 8 2 8 2 2 2 2 2" xfId="16436"/>
    <cellStyle name="Обычный 8 2 8 2 2 2 2 2 2" xfId="46291"/>
    <cellStyle name="Обычный 8 2 8 2 2 2 2 3" xfId="26386"/>
    <cellStyle name="Обычный 8 2 8 2 2 2 2 3 2" xfId="56241"/>
    <cellStyle name="Обычный 8 2 8 2 2 2 2 4" xfId="36341"/>
    <cellStyle name="Обычный 8 2 8 2 2 2 3" xfId="9605"/>
    <cellStyle name="Обычный 8 2 8 2 2 2 3 2" xfId="19555"/>
    <cellStyle name="Обычный 8 2 8 2 2 2 3 2 2" xfId="49410"/>
    <cellStyle name="Обычный 8 2 8 2 2 2 3 3" xfId="29505"/>
    <cellStyle name="Обычный 8 2 8 2 2 2 3 3 2" xfId="59360"/>
    <cellStyle name="Обычный 8 2 8 2 2 2 3 4" xfId="39460"/>
    <cellStyle name="Обычный 8 2 8 2 2 2 4" xfId="12919"/>
    <cellStyle name="Обычный 8 2 8 2 2 2 4 2" xfId="42774"/>
    <cellStyle name="Обычный 8 2 8 2 2 2 5" xfId="22869"/>
    <cellStyle name="Обычный 8 2 8 2 2 2 5 2" xfId="52724"/>
    <cellStyle name="Обычный 8 2 8 2 2 2 6" xfId="32824"/>
    <cellStyle name="Обычный 8 2 8 2 2 3" xfId="4838"/>
    <cellStyle name="Обычный 8 2 8 2 2 3 2" xfId="14790"/>
    <cellStyle name="Обычный 8 2 8 2 2 3 2 2" xfId="44645"/>
    <cellStyle name="Обычный 8 2 8 2 2 3 3" xfId="24740"/>
    <cellStyle name="Обычный 8 2 8 2 2 3 3 2" xfId="54595"/>
    <cellStyle name="Обычный 8 2 8 2 2 3 4" xfId="34695"/>
    <cellStyle name="Обычный 8 2 8 2 2 4" xfId="9604"/>
    <cellStyle name="Обычный 8 2 8 2 2 4 2" xfId="19554"/>
    <cellStyle name="Обычный 8 2 8 2 2 4 2 2" xfId="49409"/>
    <cellStyle name="Обычный 8 2 8 2 2 4 3" xfId="29504"/>
    <cellStyle name="Обычный 8 2 8 2 2 4 3 2" xfId="59359"/>
    <cellStyle name="Обычный 8 2 8 2 2 4 4" xfId="39459"/>
    <cellStyle name="Обычный 8 2 8 2 2 5" xfId="12918"/>
    <cellStyle name="Обычный 8 2 8 2 2 5 2" xfId="42773"/>
    <cellStyle name="Обычный 8 2 8 2 2 6" xfId="22868"/>
    <cellStyle name="Обычный 8 2 8 2 2 6 2" xfId="52723"/>
    <cellStyle name="Обычный 8 2 8 2 2 7" xfId="32823"/>
    <cellStyle name="Обычный 8 2 8 2 3" xfId="2964"/>
    <cellStyle name="Обычный 8 2 8 2 3 2" xfId="6485"/>
    <cellStyle name="Обычный 8 2 8 2 3 2 2" xfId="16437"/>
    <cellStyle name="Обычный 8 2 8 2 3 2 2 2" xfId="46292"/>
    <cellStyle name="Обычный 8 2 8 2 3 2 3" xfId="26387"/>
    <cellStyle name="Обычный 8 2 8 2 3 2 3 2" xfId="56242"/>
    <cellStyle name="Обычный 8 2 8 2 3 2 4" xfId="36342"/>
    <cellStyle name="Обычный 8 2 8 2 3 3" xfId="9606"/>
    <cellStyle name="Обычный 8 2 8 2 3 3 2" xfId="19556"/>
    <cellStyle name="Обычный 8 2 8 2 3 3 2 2" xfId="49411"/>
    <cellStyle name="Обычный 8 2 8 2 3 3 3" xfId="29506"/>
    <cellStyle name="Обычный 8 2 8 2 3 3 3 2" xfId="59361"/>
    <cellStyle name="Обычный 8 2 8 2 3 3 4" xfId="39461"/>
    <cellStyle name="Обычный 8 2 8 2 3 4" xfId="12920"/>
    <cellStyle name="Обычный 8 2 8 2 3 4 2" xfId="42775"/>
    <cellStyle name="Обычный 8 2 8 2 3 5" xfId="22870"/>
    <cellStyle name="Обычный 8 2 8 2 3 5 2" xfId="52725"/>
    <cellStyle name="Обычный 8 2 8 2 3 6" xfId="32825"/>
    <cellStyle name="Обычный 8 2 8 2 4" xfId="4015"/>
    <cellStyle name="Обычный 8 2 8 2 4 2" xfId="13967"/>
    <cellStyle name="Обычный 8 2 8 2 4 2 2" xfId="43822"/>
    <cellStyle name="Обычный 8 2 8 2 4 3" xfId="23917"/>
    <cellStyle name="Обычный 8 2 8 2 4 3 2" xfId="53772"/>
    <cellStyle name="Обычный 8 2 8 2 4 4" xfId="33872"/>
    <cellStyle name="Обычный 8 2 8 2 5" xfId="9603"/>
    <cellStyle name="Обычный 8 2 8 2 5 2" xfId="19553"/>
    <cellStyle name="Обычный 8 2 8 2 5 2 2" xfId="49408"/>
    <cellStyle name="Обычный 8 2 8 2 5 3" xfId="29503"/>
    <cellStyle name="Обычный 8 2 8 2 5 3 2" xfId="59358"/>
    <cellStyle name="Обычный 8 2 8 2 5 4" xfId="39458"/>
    <cellStyle name="Обычный 8 2 8 2 6" xfId="12917"/>
    <cellStyle name="Обычный 8 2 8 2 6 2" xfId="42772"/>
    <cellStyle name="Обычный 8 2 8 2 7" xfId="22867"/>
    <cellStyle name="Обычный 8 2 8 2 7 2" xfId="52722"/>
    <cellStyle name="Обычный 8 2 8 2 8" xfId="32822"/>
    <cellStyle name="Обычный 8 2 8 3" xfId="2965"/>
    <cellStyle name="Обычный 8 2 8 3 2" xfId="2966"/>
    <cellStyle name="Обычный 8 2 8 3 2 2" xfId="6486"/>
    <cellStyle name="Обычный 8 2 8 3 2 2 2" xfId="16438"/>
    <cellStyle name="Обычный 8 2 8 3 2 2 2 2" xfId="46293"/>
    <cellStyle name="Обычный 8 2 8 3 2 2 3" xfId="26388"/>
    <cellStyle name="Обычный 8 2 8 3 2 2 3 2" xfId="56243"/>
    <cellStyle name="Обычный 8 2 8 3 2 2 4" xfId="36343"/>
    <cellStyle name="Обычный 8 2 8 3 2 3" xfId="9608"/>
    <cellStyle name="Обычный 8 2 8 3 2 3 2" xfId="19558"/>
    <cellStyle name="Обычный 8 2 8 3 2 3 2 2" xfId="49413"/>
    <cellStyle name="Обычный 8 2 8 3 2 3 3" xfId="29508"/>
    <cellStyle name="Обычный 8 2 8 3 2 3 3 2" xfId="59363"/>
    <cellStyle name="Обычный 8 2 8 3 2 3 4" xfId="39463"/>
    <cellStyle name="Обычный 8 2 8 3 2 4" xfId="12922"/>
    <cellStyle name="Обычный 8 2 8 3 2 4 2" xfId="42777"/>
    <cellStyle name="Обычный 8 2 8 3 2 5" xfId="22872"/>
    <cellStyle name="Обычный 8 2 8 3 2 5 2" xfId="52727"/>
    <cellStyle name="Обычный 8 2 8 3 2 6" xfId="32827"/>
    <cellStyle name="Обычный 8 2 8 3 3" xfId="4465"/>
    <cellStyle name="Обычный 8 2 8 3 3 2" xfId="14417"/>
    <cellStyle name="Обычный 8 2 8 3 3 2 2" xfId="44272"/>
    <cellStyle name="Обычный 8 2 8 3 3 3" xfId="24367"/>
    <cellStyle name="Обычный 8 2 8 3 3 3 2" xfId="54222"/>
    <cellStyle name="Обычный 8 2 8 3 3 4" xfId="34322"/>
    <cellStyle name="Обычный 8 2 8 3 4" xfId="9607"/>
    <cellStyle name="Обычный 8 2 8 3 4 2" xfId="19557"/>
    <cellStyle name="Обычный 8 2 8 3 4 2 2" xfId="49412"/>
    <cellStyle name="Обычный 8 2 8 3 4 3" xfId="29507"/>
    <cellStyle name="Обычный 8 2 8 3 4 3 2" xfId="59362"/>
    <cellStyle name="Обычный 8 2 8 3 4 4" xfId="39462"/>
    <cellStyle name="Обычный 8 2 8 3 5" xfId="12921"/>
    <cellStyle name="Обычный 8 2 8 3 5 2" xfId="42776"/>
    <cellStyle name="Обычный 8 2 8 3 6" xfId="22871"/>
    <cellStyle name="Обычный 8 2 8 3 6 2" xfId="52726"/>
    <cellStyle name="Обычный 8 2 8 3 7" xfId="32826"/>
    <cellStyle name="Обычный 8 2 8 4" xfId="2967"/>
    <cellStyle name="Обычный 8 2 8 4 2" xfId="6487"/>
    <cellStyle name="Обычный 8 2 8 4 2 2" xfId="16439"/>
    <cellStyle name="Обычный 8 2 8 4 2 2 2" xfId="46294"/>
    <cellStyle name="Обычный 8 2 8 4 2 3" xfId="26389"/>
    <cellStyle name="Обычный 8 2 8 4 2 3 2" xfId="56244"/>
    <cellStyle name="Обычный 8 2 8 4 2 4" xfId="36344"/>
    <cellStyle name="Обычный 8 2 8 4 3" xfId="9609"/>
    <cellStyle name="Обычный 8 2 8 4 3 2" xfId="19559"/>
    <cellStyle name="Обычный 8 2 8 4 3 2 2" xfId="49414"/>
    <cellStyle name="Обычный 8 2 8 4 3 3" xfId="29509"/>
    <cellStyle name="Обычный 8 2 8 4 3 3 2" xfId="59364"/>
    <cellStyle name="Обычный 8 2 8 4 3 4" xfId="39464"/>
    <cellStyle name="Обычный 8 2 8 4 4" xfId="12923"/>
    <cellStyle name="Обычный 8 2 8 4 4 2" xfId="42778"/>
    <cellStyle name="Обычный 8 2 8 4 5" xfId="22873"/>
    <cellStyle name="Обычный 8 2 8 4 5 2" xfId="52728"/>
    <cellStyle name="Обычный 8 2 8 4 6" xfId="32828"/>
    <cellStyle name="Обычный 8 2 8 5" xfId="3642"/>
    <cellStyle name="Обычный 8 2 8 5 2" xfId="13594"/>
    <cellStyle name="Обычный 8 2 8 5 2 2" xfId="43449"/>
    <cellStyle name="Обычный 8 2 8 5 3" xfId="23544"/>
    <cellStyle name="Обычный 8 2 8 5 3 2" xfId="53399"/>
    <cellStyle name="Обычный 8 2 8 5 4" xfId="33499"/>
    <cellStyle name="Обычный 8 2 8 6" xfId="9602"/>
    <cellStyle name="Обычный 8 2 8 6 2" xfId="19552"/>
    <cellStyle name="Обычный 8 2 8 6 2 2" xfId="49407"/>
    <cellStyle name="Обычный 8 2 8 6 3" xfId="29502"/>
    <cellStyle name="Обычный 8 2 8 6 3 2" xfId="59357"/>
    <cellStyle name="Обычный 8 2 8 6 4" xfId="39457"/>
    <cellStyle name="Обычный 8 2 8 7" xfId="12916"/>
    <cellStyle name="Обычный 8 2 8 7 2" xfId="42771"/>
    <cellStyle name="Обычный 8 2 8 8" xfId="22866"/>
    <cellStyle name="Обычный 8 2 8 8 2" xfId="52721"/>
    <cellStyle name="Обычный 8 2 8 9" xfId="32821"/>
    <cellStyle name="Обычный 8 2 9" xfId="2968"/>
    <cellStyle name="Обычный 8 2 9 2" xfId="2969"/>
    <cellStyle name="Обычный 8 2 9 2 2" xfId="2970"/>
    <cellStyle name="Обычный 8 2 9 2 2 2" xfId="2971"/>
    <cellStyle name="Обычный 8 2 9 2 2 2 2" xfId="6488"/>
    <cellStyle name="Обычный 8 2 9 2 2 2 2 2" xfId="16440"/>
    <cellStyle name="Обычный 8 2 9 2 2 2 2 2 2" xfId="46295"/>
    <cellStyle name="Обычный 8 2 9 2 2 2 2 3" xfId="26390"/>
    <cellStyle name="Обычный 8 2 9 2 2 2 2 3 2" xfId="56245"/>
    <cellStyle name="Обычный 8 2 9 2 2 2 2 4" xfId="36345"/>
    <cellStyle name="Обычный 8 2 9 2 2 2 3" xfId="9613"/>
    <cellStyle name="Обычный 8 2 9 2 2 2 3 2" xfId="19563"/>
    <cellStyle name="Обычный 8 2 9 2 2 2 3 2 2" xfId="49418"/>
    <cellStyle name="Обычный 8 2 9 2 2 2 3 3" xfId="29513"/>
    <cellStyle name="Обычный 8 2 9 2 2 2 3 3 2" xfId="59368"/>
    <cellStyle name="Обычный 8 2 9 2 2 2 3 4" xfId="39468"/>
    <cellStyle name="Обычный 8 2 9 2 2 2 4" xfId="12927"/>
    <cellStyle name="Обычный 8 2 9 2 2 2 4 2" xfId="42782"/>
    <cellStyle name="Обычный 8 2 9 2 2 2 5" xfId="22877"/>
    <cellStyle name="Обычный 8 2 9 2 2 2 5 2" xfId="52732"/>
    <cellStyle name="Обычный 8 2 9 2 2 2 6" xfId="32832"/>
    <cellStyle name="Обычный 8 2 9 2 2 3" xfId="4839"/>
    <cellStyle name="Обычный 8 2 9 2 2 3 2" xfId="14791"/>
    <cellStyle name="Обычный 8 2 9 2 2 3 2 2" xfId="44646"/>
    <cellStyle name="Обычный 8 2 9 2 2 3 3" xfId="24741"/>
    <cellStyle name="Обычный 8 2 9 2 2 3 3 2" xfId="54596"/>
    <cellStyle name="Обычный 8 2 9 2 2 3 4" xfId="34696"/>
    <cellStyle name="Обычный 8 2 9 2 2 4" xfId="9612"/>
    <cellStyle name="Обычный 8 2 9 2 2 4 2" xfId="19562"/>
    <cellStyle name="Обычный 8 2 9 2 2 4 2 2" xfId="49417"/>
    <cellStyle name="Обычный 8 2 9 2 2 4 3" xfId="29512"/>
    <cellStyle name="Обычный 8 2 9 2 2 4 3 2" xfId="59367"/>
    <cellStyle name="Обычный 8 2 9 2 2 4 4" xfId="39467"/>
    <cellStyle name="Обычный 8 2 9 2 2 5" xfId="12926"/>
    <cellStyle name="Обычный 8 2 9 2 2 5 2" xfId="42781"/>
    <cellStyle name="Обычный 8 2 9 2 2 6" xfId="22876"/>
    <cellStyle name="Обычный 8 2 9 2 2 6 2" xfId="52731"/>
    <cellStyle name="Обычный 8 2 9 2 2 7" xfId="32831"/>
    <cellStyle name="Обычный 8 2 9 2 3" xfId="2972"/>
    <cellStyle name="Обычный 8 2 9 2 3 2" xfId="6489"/>
    <cellStyle name="Обычный 8 2 9 2 3 2 2" xfId="16441"/>
    <cellStyle name="Обычный 8 2 9 2 3 2 2 2" xfId="46296"/>
    <cellStyle name="Обычный 8 2 9 2 3 2 3" xfId="26391"/>
    <cellStyle name="Обычный 8 2 9 2 3 2 3 2" xfId="56246"/>
    <cellStyle name="Обычный 8 2 9 2 3 2 4" xfId="36346"/>
    <cellStyle name="Обычный 8 2 9 2 3 3" xfId="9614"/>
    <cellStyle name="Обычный 8 2 9 2 3 3 2" xfId="19564"/>
    <cellStyle name="Обычный 8 2 9 2 3 3 2 2" xfId="49419"/>
    <cellStyle name="Обычный 8 2 9 2 3 3 3" xfId="29514"/>
    <cellStyle name="Обычный 8 2 9 2 3 3 3 2" xfId="59369"/>
    <cellStyle name="Обычный 8 2 9 2 3 3 4" xfId="39469"/>
    <cellStyle name="Обычный 8 2 9 2 3 4" xfId="12928"/>
    <cellStyle name="Обычный 8 2 9 2 3 4 2" xfId="42783"/>
    <cellStyle name="Обычный 8 2 9 2 3 5" xfId="22878"/>
    <cellStyle name="Обычный 8 2 9 2 3 5 2" xfId="52733"/>
    <cellStyle name="Обычный 8 2 9 2 3 6" xfId="32833"/>
    <cellStyle name="Обычный 8 2 9 2 4" xfId="4016"/>
    <cellStyle name="Обычный 8 2 9 2 4 2" xfId="13968"/>
    <cellStyle name="Обычный 8 2 9 2 4 2 2" xfId="43823"/>
    <cellStyle name="Обычный 8 2 9 2 4 3" xfId="23918"/>
    <cellStyle name="Обычный 8 2 9 2 4 3 2" xfId="53773"/>
    <cellStyle name="Обычный 8 2 9 2 4 4" xfId="33873"/>
    <cellStyle name="Обычный 8 2 9 2 5" xfId="9611"/>
    <cellStyle name="Обычный 8 2 9 2 5 2" xfId="19561"/>
    <cellStyle name="Обычный 8 2 9 2 5 2 2" xfId="49416"/>
    <cellStyle name="Обычный 8 2 9 2 5 3" xfId="29511"/>
    <cellStyle name="Обычный 8 2 9 2 5 3 2" xfId="59366"/>
    <cellStyle name="Обычный 8 2 9 2 5 4" xfId="39466"/>
    <cellStyle name="Обычный 8 2 9 2 6" xfId="12925"/>
    <cellStyle name="Обычный 8 2 9 2 6 2" xfId="42780"/>
    <cellStyle name="Обычный 8 2 9 2 7" xfId="22875"/>
    <cellStyle name="Обычный 8 2 9 2 7 2" xfId="52730"/>
    <cellStyle name="Обычный 8 2 9 2 8" xfId="32830"/>
    <cellStyle name="Обычный 8 2 9 3" xfId="2973"/>
    <cellStyle name="Обычный 8 2 9 3 2" xfId="2974"/>
    <cellStyle name="Обычный 8 2 9 3 2 2" xfId="6490"/>
    <cellStyle name="Обычный 8 2 9 3 2 2 2" xfId="16442"/>
    <cellStyle name="Обычный 8 2 9 3 2 2 2 2" xfId="46297"/>
    <cellStyle name="Обычный 8 2 9 3 2 2 3" xfId="26392"/>
    <cellStyle name="Обычный 8 2 9 3 2 2 3 2" xfId="56247"/>
    <cellStyle name="Обычный 8 2 9 3 2 2 4" xfId="36347"/>
    <cellStyle name="Обычный 8 2 9 3 2 3" xfId="9616"/>
    <cellStyle name="Обычный 8 2 9 3 2 3 2" xfId="19566"/>
    <cellStyle name="Обычный 8 2 9 3 2 3 2 2" xfId="49421"/>
    <cellStyle name="Обычный 8 2 9 3 2 3 3" xfId="29516"/>
    <cellStyle name="Обычный 8 2 9 3 2 3 3 2" xfId="59371"/>
    <cellStyle name="Обычный 8 2 9 3 2 3 4" xfId="39471"/>
    <cellStyle name="Обычный 8 2 9 3 2 4" xfId="12930"/>
    <cellStyle name="Обычный 8 2 9 3 2 4 2" xfId="42785"/>
    <cellStyle name="Обычный 8 2 9 3 2 5" xfId="22880"/>
    <cellStyle name="Обычный 8 2 9 3 2 5 2" xfId="52735"/>
    <cellStyle name="Обычный 8 2 9 3 2 6" xfId="32835"/>
    <cellStyle name="Обычный 8 2 9 3 3" xfId="4552"/>
    <cellStyle name="Обычный 8 2 9 3 3 2" xfId="14504"/>
    <cellStyle name="Обычный 8 2 9 3 3 2 2" xfId="44359"/>
    <cellStyle name="Обычный 8 2 9 3 3 3" xfId="24454"/>
    <cellStyle name="Обычный 8 2 9 3 3 3 2" xfId="54309"/>
    <cellStyle name="Обычный 8 2 9 3 3 4" xfId="34409"/>
    <cellStyle name="Обычный 8 2 9 3 4" xfId="9615"/>
    <cellStyle name="Обычный 8 2 9 3 4 2" xfId="19565"/>
    <cellStyle name="Обычный 8 2 9 3 4 2 2" xfId="49420"/>
    <cellStyle name="Обычный 8 2 9 3 4 3" xfId="29515"/>
    <cellStyle name="Обычный 8 2 9 3 4 3 2" xfId="59370"/>
    <cellStyle name="Обычный 8 2 9 3 4 4" xfId="39470"/>
    <cellStyle name="Обычный 8 2 9 3 5" xfId="12929"/>
    <cellStyle name="Обычный 8 2 9 3 5 2" xfId="42784"/>
    <cellStyle name="Обычный 8 2 9 3 6" xfId="22879"/>
    <cellStyle name="Обычный 8 2 9 3 6 2" xfId="52734"/>
    <cellStyle name="Обычный 8 2 9 3 7" xfId="32834"/>
    <cellStyle name="Обычный 8 2 9 4" xfId="2975"/>
    <cellStyle name="Обычный 8 2 9 4 2" xfId="6491"/>
    <cellStyle name="Обычный 8 2 9 4 2 2" xfId="16443"/>
    <cellStyle name="Обычный 8 2 9 4 2 2 2" xfId="46298"/>
    <cellStyle name="Обычный 8 2 9 4 2 3" xfId="26393"/>
    <cellStyle name="Обычный 8 2 9 4 2 3 2" xfId="56248"/>
    <cellStyle name="Обычный 8 2 9 4 2 4" xfId="36348"/>
    <cellStyle name="Обычный 8 2 9 4 3" xfId="9617"/>
    <cellStyle name="Обычный 8 2 9 4 3 2" xfId="19567"/>
    <cellStyle name="Обычный 8 2 9 4 3 2 2" xfId="49422"/>
    <cellStyle name="Обычный 8 2 9 4 3 3" xfId="29517"/>
    <cellStyle name="Обычный 8 2 9 4 3 3 2" xfId="59372"/>
    <cellStyle name="Обычный 8 2 9 4 3 4" xfId="39472"/>
    <cellStyle name="Обычный 8 2 9 4 4" xfId="12931"/>
    <cellStyle name="Обычный 8 2 9 4 4 2" xfId="42786"/>
    <cellStyle name="Обычный 8 2 9 4 5" xfId="22881"/>
    <cellStyle name="Обычный 8 2 9 4 5 2" xfId="52736"/>
    <cellStyle name="Обычный 8 2 9 4 6" xfId="32836"/>
    <cellStyle name="Обычный 8 2 9 5" xfId="3729"/>
    <cellStyle name="Обычный 8 2 9 5 2" xfId="13681"/>
    <cellStyle name="Обычный 8 2 9 5 2 2" xfId="43536"/>
    <cellStyle name="Обычный 8 2 9 5 3" xfId="23631"/>
    <cellStyle name="Обычный 8 2 9 5 3 2" xfId="53486"/>
    <cellStyle name="Обычный 8 2 9 5 4" xfId="33586"/>
    <cellStyle name="Обычный 8 2 9 6" xfId="9610"/>
    <cellStyle name="Обычный 8 2 9 6 2" xfId="19560"/>
    <cellStyle name="Обычный 8 2 9 6 2 2" xfId="49415"/>
    <cellStyle name="Обычный 8 2 9 6 3" xfId="29510"/>
    <cellStyle name="Обычный 8 2 9 6 3 2" xfId="59365"/>
    <cellStyle name="Обычный 8 2 9 6 4" xfId="39465"/>
    <cellStyle name="Обычный 8 2 9 7" xfId="12924"/>
    <cellStyle name="Обычный 8 2 9 7 2" xfId="42779"/>
    <cellStyle name="Обычный 8 2 9 8" xfId="22874"/>
    <cellStyle name="Обычный 8 2 9 8 2" xfId="52729"/>
    <cellStyle name="Обычный 8 2 9 9" xfId="32829"/>
    <cellStyle name="Обычный 8 3" xfId="2976"/>
    <cellStyle name="Обычный 8 3 10" xfId="9618"/>
    <cellStyle name="Обычный 8 3 10 2" xfId="19568"/>
    <cellStyle name="Обычный 8 3 10 2 2" xfId="49423"/>
    <cellStyle name="Обычный 8 3 10 3" xfId="29518"/>
    <cellStyle name="Обычный 8 3 10 3 2" xfId="59373"/>
    <cellStyle name="Обычный 8 3 10 4" xfId="39473"/>
    <cellStyle name="Обычный 8 3 11" xfId="12932"/>
    <cellStyle name="Обычный 8 3 11 2" xfId="42787"/>
    <cellStyle name="Обычный 8 3 12" xfId="22882"/>
    <cellStyle name="Обычный 8 3 12 2" xfId="52737"/>
    <cellStyle name="Обычный 8 3 13" xfId="32837"/>
    <cellStyle name="Обычный 8 3 2" xfId="2977"/>
    <cellStyle name="Обычный 8 3 2 2" xfId="2978"/>
    <cellStyle name="Обычный 8 3 2 2 2" xfId="2979"/>
    <cellStyle name="Обычный 8 3 2 2 2 2" xfId="2980"/>
    <cellStyle name="Обычный 8 3 2 2 2 2 2" xfId="6492"/>
    <cellStyle name="Обычный 8 3 2 2 2 2 2 2" xfId="16444"/>
    <cellStyle name="Обычный 8 3 2 2 2 2 2 2 2" xfId="46299"/>
    <cellStyle name="Обычный 8 3 2 2 2 2 2 3" xfId="26394"/>
    <cellStyle name="Обычный 8 3 2 2 2 2 2 3 2" xfId="56249"/>
    <cellStyle name="Обычный 8 3 2 2 2 2 2 4" xfId="36349"/>
    <cellStyle name="Обычный 8 3 2 2 2 2 3" xfId="9622"/>
    <cellStyle name="Обычный 8 3 2 2 2 2 3 2" xfId="19572"/>
    <cellStyle name="Обычный 8 3 2 2 2 2 3 2 2" xfId="49427"/>
    <cellStyle name="Обычный 8 3 2 2 2 2 3 3" xfId="29522"/>
    <cellStyle name="Обычный 8 3 2 2 2 2 3 3 2" xfId="59377"/>
    <cellStyle name="Обычный 8 3 2 2 2 2 3 4" xfId="39477"/>
    <cellStyle name="Обычный 8 3 2 2 2 2 4" xfId="12936"/>
    <cellStyle name="Обычный 8 3 2 2 2 2 4 2" xfId="42791"/>
    <cellStyle name="Обычный 8 3 2 2 2 2 5" xfId="22886"/>
    <cellStyle name="Обычный 8 3 2 2 2 2 5 2" xfId="52741"/>
    <cellStyle name="Обычный 8 3 2 2 2 2 6" xfId="32841"/>
    <cellStyle name="Обычный 8 3 2 2 2 3" xfId="4841"/>
    <cellStyle name="Обычный 8 3 2 2 2 3 2" xfId="14793"/>
    <cellStyle name="Обычный 8 3 2 2 2 3 2 2" xfId="44648"/>
    <cellStyle name="Обычный 8 3 2 2 2 3 3" xfId="24743"/>
    <cellStyle name="Обычный 8 3 2 2 2 3 3 2" xfId="54598"/>
    <cellStyle name="Обычный 8 3 2 2 2 3 4" xfId="34698"/>
    <cellStyle name="Обычный 8 3 2 2 2 4" xfId="9621"/>
    <cellStyle name="Обычный 8 3 2 2 2 4 2" xfId="19571"/>
    <cellStyle name="Обычный 8 3 2 2 2 4 2 2" xfId="49426"/>
    <cellStyle name="Обычный 8 3 2 2 2 4 3" xfId="29521"/>
    <cellStyle name="Обычный 8 3 2 2 2 4 3 2" xfId="59376"/>
    <cellStyle name="Обычный 8 3 2 2 2 4 4" xfId="39476"/>
    <cellStyle name="Обычный 8 3 2 2 2 5" xfId="12935"/>
    <cellStyle name="Обычный 8 3 2 2 2 5 2" xfId="42790"/>
    <cellStyle name="Обычный 8 3 2 2 2 6" xfId="22885"/>
    <cellStyle name="Обычный 8 3 2 2 2 6 2" xfId="52740"/>
    <cellStyle name="Обычный 8 3 2 2 2 7" xfId="32840"/>
    <cellStyle name="Обычный 8 3 2 2 3" xfId="2981"/>
    <cellStyle name="Обычный 8 3 2 2 3 2" xfId="6493"/>
    <cellStyle name="Обычный 8 3 2 2 3 2 2" xfId="16445"/>
    <cellStyle name="Обычный 8 3 2 2 3 2 2 2" xfId="46300"/>
    <cellStyle name="Обычный 8 3 2 2 3 2 3" xfId="26395"/>
    <cellStyle name="Обычный 8 3 2 2 3 2 3 2" xfId="56250"/>
    <cellStyle name="Обычный 8 3 2 2 3 2 4" xfId="36350"/>
    <cellStyle name="Обычный 8 3 2 2 3 3" xfId="9623"/>
    <cellStyle name="Обычный 8 3 2 2 3 3 2" xfId="19573"/>
    <cellStyle name="Обычный 8 3 2 2 3 3 2 2" xfId="49428"/>
    <cellStyle name="Обычный 8 3 2 2 3 3 3" xfId="29523"/>
    <cellStyle name="Обычный 8 3 2 2 3 3 3 2" xfId="59378"/>
    <cellStyle name="Обычный 8 3 2 2 3 3 4" xfId="39478"/>
    <cellStyle name="Обычный 8 3 2 2 3 4" xfId="12937"/>
    <cellStyle name="Обычный 8 3 2 2 3 4 2" xfId="42792"/>
    <cellStyle name="Обычный 8 3 2 2 3 5" xfId="22887"/>
    <cellStyle name="Обычный 8 3 2 2 3 5 2" xfId="52742"/>
    <cellStyle name="Обычный 8 3 2 2 3 6" xfId="32842"/>
    <cellStyle name="Обычный 8 3 2 2 4" xfId="4018"/>
    <cellStyle name="Обычный 8 3 2 2 4 2" xfId="13970"/>
    <cellStyle name="Обычный 8 3 2 2 4 2 2" xfId="43825"/>
    <cellStyle name="Обычный 8 3 2 2 4 3" xfId="23920"/>
    <cellStyle name="Обычный 8 3 2 2 4 3 2" xfId="53775"/>
    <cellStyle name="Обычный 8 3 2 2 4 4" xfId="33875"/>
    <cellStyle name="Обычный 8 3 2 2 5" xfId="9620"/>
    <cellStyle name="Обычный 8 3 2 2 5 2" xfId="19570"/>
    <cellStyle name="Обычный 8 3 2 2 5 2 2" xfId="49425"/>
    <cellStyle name="Обычный 8 3 2 2 5 3" xfId="29520"/>
    <cellStyle name="Обычный 8 3 2 2 5 3 2" xfId="59375"/>
    <cellStyle name="Обычный 8 3 2 2 5 4" xfId="39475"/>
    <cellStyle name="Обычный 8 3 2 2 6" xfId="12934"/>
    <cellStyle name="Обычный 8 3 2 2 6 2" xfId="42789"/>
    <cellStyle name="Обычный 8 3 2 2 7" xfId="22884"/>
    <cellStyle name="Обычный 8 3 2 2 7 2" xfId="52739"/>
    <cellStyle name="Обычный 8 3 2 2 8" xfId="32839"/>
    <cellStyle name="Обычный 8 3 2 3" xfId="2982"/>
    <cellStyle name="Обычный 8 3 2 3 2" xfId="2983"/>
    <cellStyle name="Обычный 8 3 2 3 2 2" xfId="6494"/>
    <cellStyle name="Обычный 8 3 2 3 2 2 2" xfId="16446"/>
    <cellStyle name="Обычный 8 3 2 3 2 2 2 2" xfId="46301"/>
    <cellStyle name="Обычный 8 3 2 3 2 2 3" xfId="26396"/>
    <cellStyle name="Обычный 8 3 2 3 2 2 3 2" xfId="56251"/>
    <cellStyle name="Обычный 8 3 2 3 2 2 4" xfId="36351"/>
    <cellStyle name="Обычный 8 3 2 3 2 3" xfId="9625"/>
    <cellStyle name="Обычный 8 3 2 3 2 3 2" xfId="19575"/>
    <cellStyle name="Обычный 8 3 2 3 2 3 2 2" xfId="49430"/>
    <cellStyle name="Обычный 8 3 2 3 2 3 3" xfId="29525"/>
    <cellStyle name="Обычный 8 3 2 3 2 3 3 2" xfId="59380"/>
    <cellStyle name="Обычный 8 3 2 3 2 3 4" xfId="39480"/>
    <cellStyle name="Обычный 8 3 2 3 2 4" xfId="12939"/>
    <cellStyle name="Обычный 8 3 2 3 2 4 2" xfId="42794"/>
    <cellStyle name="Обычный 8 3 2 3 2 5" xfId="22889"/>
    <cellStyle name="Обычный 8 3 2 3 2 5 2" xfId="52744"/>
    <cellStyle name="Обычный 8 3 2 3 2 6" xfId="32844"/>
    <cellStyle name="Обычный 8 3 2 3 3" xfId="4387"/>
    <cellStyle name="Обычный 8 3 2 3 3 2" xfId="14339"/>
    <cellStyle name="Обычный 8 3 2 3 3 2 2" xfId="44194"/>
    <cellStyle name="Обычный 8 3 2 3 3 3" xfId="24289"/>
    <cellStyle name="Обычный 8 3 2 3 3 3 2" xfId="54144"/>
    <cellStyle name="Обычный 8 3 2 3 3 4" xfId="34244"/>
    <cellStyle name="Обычный 8 3 2 3 4" xfId="9624"/>
    <cellStyle name="Обычный 8 3 2 3 4 2" xfId="19574"/>
    <cellStyle name="Обычный 8 3 2 3 4 2 2" xfId="49429"/>
    <cellStyle name="Обычный 8 3 2 3 4 3" xfId="29524"/>
    <cellStyle name="Обычный 8 3 2 3 4 3 2" xfId="59379"/>
    <cellStyle name="Обычный 8 3 2 3 4 4" xfId="39479"/>
    <cellStyle name="Обычный 8 3 2 3 5" xfId="12938"/>
    <cellStyle name="Обычный 8 3 2 3 5 2" xfId="42793"/>
    <cellStyle name="Обычный 8 3 2 3 6" xfId="22888"/>
    <cellStyle name="Обычный 8 3 2 3 6 2" xfId="52743"/>
    <cellStyle name="Обычный 8 3 2 3 7" xfId="32843"/>
    <cellStyle name="Обычный 8 3 2 4" xfId="2984"/>
    <cellStyle name="Обычный 8 3 2 4 2" xfId="6495"/>
    <cellStyle name="Обычный 8 3 2 4 2 2" xfId="16447"/>
    <cellStyle name="Обычный 8 3 2 4 2 2 2" xfId="46302"/>
    <cellStyle name="Обычный 8 3 2 4 2 3" xfId="26397"/>
    <cellStyle name="Обычный 8 3 2 4 2 3 2" xfId="56252"/>
    <cellStyle name="Обычный 8 3 2 4 2 4" xfId="36352"/>
    <cellStyle name="Обычный 8 3 2 4 3" xfId="9626"/>
    <cellStyle name="Обычный 8 3 2 4 3 2" xfId="19576"/>
    <cellStyle name="Обычный 8 3 2 4 3 2 2" xfId="49431"/>
    <cellStyle name="Обычный 8 3 2 4 3 3" xfId="29526"/>
    <cellStyle name="Обычный 8 3 2 4 3 3 2" xfId="59381"/>
    <cellStyle name="Обычный 8 3 2 4 3 4" xfId="39481"/>
    <cellStyle name="Обычный 8 3 2 4 4" xfId="12940"/>
    <cellStyle name="Обычный 8 3 2 4 4 2" xfId="42795"/>
    <cellStyle name="Обычный 8 3 2 4 5" xfId="22890"/>
    <cellStyle name="Обычный 8 3 2 4 5 2" xfId="52745"/>
    <cellStyle name="Обычный 8 3 2 4 6" xfId="32845"/>
    <cellStyle name="Обычный 8 3 2 5" xfId="3564"/>
    <cellStyle name="Обычный 8 3 2 5 2" xfId="13516"/>
    <cellStyle name="Обычный 8 3 2 5 2 2" xfId="43371"/>
    <cellStyle name="Обычный 8 3 2 5 3" xfId="23466"/>
    <cellStyle name="Обычный 8 3 2 5 3 2" xfId="53321"/>
    <cellStyle name="Обычный 8 3 2 5 4" xfId="33421"/>
    <cellStyle name="Обычный 8 3 2 6" xfId="9619"/>
    <cellStyle name="Обычный 8 3 2 6 2" xfId="19569"/>
    <cellStyle name="Обычный 8 3 2 6 2 2" xfId="49424"/>
    <cellStyle name="Обычный 8 3 2 6 3" xfId="29519"/>
    <cellStyle name="Обычный 8 3 2 6 3 2" xfId="59374"/>
    <cellStyle name="Обычный 8 3 2 6 4" xfId="39474"/>
    <cellStyle name="Обычный 8 3 2 7" xfId="12933"/>
    <cellStyle name="Обычный 8 3 2 7 2" xfId="42788"/>
    <cellStyle name="Обычный 8 3 2 8" xfId="22883"/>
    <cellStyle name="Обычный 8 3 2 8 2" xfId="52738"/>
    <cellStyle name="Обычный 8 3 2 9" xfId="32838"/>
    <cellStyle name="Обычный 8 3 3" xfId="2985"/>
    <cellStyle name="Обычный 8 3 3 2" xfId="2986"/>
    <cellStyle name="Обычный 8 3 3 2 2" xfId="2987"/>
    <cellStyle name="Обычный 8 3 3 2 2 2" xfId="2988"/>
    <cellStyle name="Обычный 8 3 3 2 2 2 2" xfId="6496"/>
    <cellStyle name="Обычный 8 3 3 2 2 2 2 2" xfId="16448"/>
    <cellStyle name="Обычный 8 3 3 2 2 2 2 2 2" xfId="46303"/>
    <cellStyle name="Обычный 8 3 3 2 2 2 2 3" xfId="26398"/>
    <cellStyle name="Обычный 8 3 3 2 2 2 2 3 2" xfId="56253"/>
    <cellStyle name="Обычный 8 3 3 2 2 2 2 4" xfId="36353"/>
    <cellStyle name="Обычный 8 3 3 2 2 2 3" xfId="9630"/>
    <cellStyle name="Обычный 8 3 3 2 2 2 3 2" xfId="19580"/>
    <cellStyle name="Обычный 8 3 3 2 2 2 3 2 2" xfId="49435"/>
    <cellStyle name="Обычный 8 3 3 2 2 2 3 3" xfId="29530"/>
    <cellStyle name="Обычный 8 3 3 2 2 2 3 3 2" xfId="59385"/>
    <cellStyle name="Обычный 8 3 3 2 2 2 3 4" xfId="39485"/>
    <cellStyle name="Обычный 8 3 3 2 2 2 4" xfId="12944"/>
    <cellStyle name="Обычный 8 3 3 2 2 2 4 2" xfId="42799"/>
    <cellStyle name="Обычный 8 3 3 2 2 2 5" xfId="22894"/>
    <cellStyle name="Обычный 8 3 3 2 2 2 5 2" xfId="52749"/>
    <cellStyle name="Обычный 8 3 3 2 2 2 6" xfId="32849"/>
    <cellStyle name="Обычный 8 3 3 2 2 3" xfId="4842"/>
    <cellStyle name="Обычный 8 3 3 2 2 3 2" xfId="14794"/>
    <cellStyle name="Обычный 8 3 3 2 2 3 2 2" xfId="44649"/>
    <cellStyle name="Обычный 8 3 3 2 2 3 3" xfId="24744"/>
    <cellStyle name="Обычный 8 3 3 2 2 3 3 2" xfId="54599"/>
    <cellStyle name="Обычный 8 3 3 2 2 3 4" xfId="34699"/>
    <cellStyle name="Обычный 8 3 3 2 2 4" xfId="9629"/>
    <cellStyle name="Обычный 8 3 3 2 2 4 2" xfId="19579"/>
    <cellStyle name="Обычный 8 3 3 2 2 4 2 2" xfId="49434"/>
    <cellStyle name="Обычный 8 3 3 2 2 4 3" xfId="29529"/>
    <cellStyle name="Обычный 8 3 3 2 2 4 3 2" xfId="59384"/>
    <cellStyle name="Обычный 8 3 3 2 2 4 4" xfId="39484"/>
    <cellStyle name="Обычный 8 3 3 2 2 5" xfId="12943"/>
    <cellStyle name="Обычный 8 3 3 2 2 5 2" xfId="42798"/>
    <cellStyle name="Обычный 8 3 3 2 2 6" xfId="22893"/>
    <cellStyle name="Обычный 8 3 3 2 2 6 2" xfId="52748"/>
    <cellStyle name="Обычный 8 3 3 2 2 7" xfId="32848"/>
    <cellStyle name="Обычный 8 3 3 2 3" xfId="2989"/>
    <cellStyle name="Обычный 8 3 3 2 3 2" xfId="6497"/>
    <cellStyle name="Обычный 8 3 3 2 3 2 2" xfId="16449"/>
    <cellStyle name="Обычный 8 3 3 2 3 2 2 2" xfId="46304"/>
    <cellStyle name="Обычный 8 3 3 2 3 2 3" xfId="26399"/>
    <cellStyle name="Обычный 8 3 3 2 3 2 3 2" xfId="56254"/>
    <cellStyle name="Обычный 8 3 3 2 3 2 4" xfId="36354"/>
    <cellStyle name="Обычный 8 3 3 2 3 3" xfId="9631"/>
    <cellStyle name="Обычный 8 3 3 2 3 3 2" xfId="19581"/>
    <cellStyle name="Обычный 8 3 3 2 3 3 2 2" xfId="49436"/>
    <cellStyle name="Обычный 8 3 3 2 3 3 3" xfId="29531"/>
    <cellStyle name="Обычный 8 3 3 2 3 3 3 2" xfId="59386"/>
    <cellStyle name="Обычный 8 3 3 2 3 3 4" xfId="39486"/>
    <cellStyle name="Обычный 8 3 3 2 3 4" xfId="12945"/>
    <cellStyle name="Обычный 8 3 3 2 3 4 2" xfId="42800"/>
    <cellStyle name="Обычный 8 3 3 2 3 5" xfId="22895"/>
    <cellStyle name="Обычный 8 3 3 2 3 5 2" xfId="52750"/>
    <cellStyle name="Обычный 8 3 3 2 3 6" xfId="32850"/>
    <cellStyle name="Обычный 8 3 3 2 4" xfId="4019"/>
    <cellStyle name="Обычный 8 3 3 2 4 2" xfId="13971"/>
    <cellStyle name="Обычный 8 3 3 2 4 2 2" xfId="43826"/>
    <cellStyle name="Обычный 8 3 3 2 4 3" xfId="23921"/>
    <cellStyle name="Обычный 8 3 3 2 4 3 2" xfId="53776"/>
    <cellStyle name="Обычный 8 3 3 2 4 4" xfId="33876"/>
    <cellStyle name="Обычный 8 3 3 2 5" xfId="9628"/>
    <cellStyle name="Обычный 8 3 3 2 5 2" xfId="19578"/>
    <cellStyle name="Обычный 8 3 3 2 5 2 2" xfId="49433"/>
    <cellStyle name="Обычный 8 3 3 2 5 3" xfId="29528"/>
    <cellStyle name="Обычный 8 3 3 2 5 3 2" xfId="59383"/>
    <cellStyle name="Обычный 8 3 3 2 5 4" xfId="39483"/>
    <cellStyle name="Обычный 8 3 3 2 6" xfId="12942"/>
    <cellStyle name="Обычный 8 3 3 2 6 2" xfId="42797"/>
    <cellStyle name="Обычный 8 3 3 2 7" xfId="22892"/>
    <cellStyle name="Обычный 8 3 3 2 7 2" xfId="52747"/>
    <cellStyle name="Обычный 8 3 3 2 8" xfId="32847"/>
    <cellStyle name="Обычный 8 3 3 3" xfId="2990"/>
    <cellStyle name="Обычный 8 3 3 3 2" xfId="2991"/>
    <cellStyle name="Обычный 8 3 3 3 2 2" xfId="6498"/>
    <cellStyle name="Обычный 8 3 3 3 2 2 2" xfId="16450"/>
    <cellStyle name="Обычный 8 3 3 3 2 2 2 2" xfId="46305"/>
    <cellStyle name="Обычный 8 3 3 3 2 2 3" xfId="26400"/>
    <cellStyle name="Обычный 8 3 3 3 2 2 3 2" xfId="56255"/>
    <cellStyle name="Обычный 8 3 3 3 2 2 4" xfId="36355"/>
    <cellStyle name="Обычный 8 3 3 3 2 3" xfId="9633"/>
    <cellStyle name="Обычный 8 3 3 3 2 3 2" xfId="19583"/>
    <cellStyle name="Обычный 8 3 3 3 2 3 2 2" xfId="49438"/>
    <cellStyle name="Обычный 8 3 3 3 2 3 3" xfId="29533"/>
    <cellStyle name="Обычный 8 3 3 3 2 3 3 2" xfId="59388"/>
    <cellStyle name="Обычный 8 3 3 3 2 3 4" xfId="39488"/>
    <cellStyle name="Обычный 8 3 3 3 2 4" xfId="12947"/>
    <cellStyle name="Обычный 8 3 3 3 2 4 2" xfId="42802"/>
    <cellStyle name="Обычный 8 3 3 3 2 5" xfId="22897"/>
    <cellStyle name="Обычный 8 3 3 3 2 5 2" xfId="52752"/>
    <cellStyle name="Обычный 8 3 3 3 2 6" xfId="32852"/>
    <cellStyle name="Обычный 8 3 3 3 3" xfId="4477"/>
    <cellStyle name="Обычный 8 3 3 3 3 2" xfId="14429"/>
    <cellStyle name="Обычный 8 3 3 3 3 2 2" xfId="44284"/>
    <cellStyle name="Обычный 8 3 3 3 3 3" xfId="24379"/>
    <cellStyle name="Обычный 8 3 3 3 3 3 2" xfId="54234"/>
    <cellStyle name="Обычный 8 3 3 3 3 4" xfId="34334"/>
    <cellStyle name="Обычный 8 3 3 3 4" xfId="9632"/>
    <cellStyle name="Обычный 8 3 3 3 4 2" xfId="19582"/>
    <cellStyle name="Обычный 8 3 3 3 4 2 2" xfId="49437"/>
    <cellStyle name="Обычный 8 3 3 3 4 3" xfId="29532"/>
    <cellStyle name="Обычный 8 3 3 3 4 3 2" xfId="59387"/>
    <cellStyle name="Обычный 8 3 3 3 4 4" xfId="39487"/>
    <cellStyle name="Обычный 8 3 3 3 5" xfId="12946"/>
    <cellStyle name="Обычный 8 3 3 3 5 2" xfId="42801"/>
    <cellStyle name="Обычный 8 3 3 3 6" xfId="22896"/>
    <cellStyle name="Обычный 8 3 3 3 6 2" xfId="52751"/>
    <cellStyle name="Обычный 8 3 3 3 7" xfId="32851"/>
    <cellStyle name="Обычный 8 3 3 4" xfId="2992"/>
    <cellStyle name="Обычный 8 3 3 4 2" xfId="6499"/>
    <cellStyle name="Обычный 8 3 3 4 2 2" xfId="16451"/>
    <cellStyle name="Обычный 8 3 3 4 2 2 2" xfId="46306"/>
    <cellStyle name="Обычный 8 3 3 4 2 3" xfId="26401"/>
    <cellStyle name="Обычный 8 3 3 4 2 3 2" xfId="56256"/>
    <cellStyle name="Обычный 8 3 3 4 2 4" xfId="36356"/>
    <cellStyle name="Обычный 8 3 3 4 3" xfId="9634"/>
    <cellStyle name="Обычный 8 3 3 4 3 2" xfId="19584"/>
    <cellStyle name="Обычный 8 3 3 4 3 2 2" xfId="49439"/>
    <cellStyle name="Обычный 8 3 3 4 3 3" xfId="29534"/>
    <cellStyle name="Обычный 8 3 3 4 3 3 2" xfId="59389"/>
    <cellStyle name="Обычный 8 3 3 4 3 4" xfId="39489"/>
    <cellStyle name="Обычный 8 3 3 4 4" xfId="12948"/>
    <cellStyle name="Обычный 8 3 3 4 4 2" xfId="42803"/>
    <cellStyle name="Обычный 8 3 3 4 5" xfId="22898"/>
    <cellStyle name="Обычный 8 3 3 4 5 2" xfId="52753"/>
    <cellStyle name="Обычный 8 3 3 4 6" xfId="32853"/>
    <cellStyle name="Обычный 8 3 3 5" xfId="3654"/>
    <cellStyle name="Обычный 8 3 3 5 2" xfId="13606"/>
    <cellStyle name="Обычный 8 3 3 5 2 2" xfId="43461"/>
    <cellStyle name="Обычный 8 3 3 5 3" xfId="23556"/>
    <cellStyle name="Обычный 8 3 3 5 3 2" xfId="53411"/>
    <cellStyle name="Обычный 8 3 3 5 4" xfId="33511"/>
    <cellStyle name="Обычный 8 3 3 6" xfId="9627"/>
    <cellStyle name="Обычный 8 3 3 6 2" xfId="19577"/>
    <cellStyle name="Обычный 8 3 3 6 2 2" xfId="49432"/>
    <cellStyle name="Обычный 8 3 3 6 3" xfId="29527"/>
    <cellStyle name="Обычный 8 3 3 6 3 2" xfId="59382"/>
    <cellStyle name="Обычный 8 3 3 6 4" xfId="39482"/>
    <cellStyle name="Обычный 8 3 3 7" xfId="12941"/>
    <cellStyle name="Обычный 8 3 3 7 2" xfId="42796"/>
    <cellStyle name="Обычный 8 3 3 8" xfId="22891"/>
    <cellStyle name="Обычный 8 3 3 8 2" xfId="52746"/>
    <cellStyle name="Обычный 8 3 3 9" xfId="32846"/>
    <cellStyle name="Обычный 8 3 4" xfId="2993"/>
    <cellStyle name="Обычный 8 3 4 2" xfId="2994"/>
    <cellStyle name="Обычный 8 3 4 2 2" xfId="2995"/>
    <cellStyle name="Обычный 8 3 4 2 2 2" xfId="6500"/>
    <cellStyle name="Обычный 8 3 4 2 2 2 2" xfId="16452"/>
    <cellStyle name="Обычный 8 3 4 2 2 2 2 2" xfId="46307"/>
    <cellStyle name="Обычный 8 3 4 2 2 2 3" xfId="26402"/>
    <cellStyle name="Обычный 8 3 4 2 2 2 3 2" xfId="56257"/>
    <cellStyle name="Обычный 8 3 4 2 2 2 4" xfId="36357"/>
    <cellStyle name="Обычный 8 3 4 2 2 3" xfId="9637"/>
    <cellStyle name="Обычный 8 3 4 2 2 3 2" xfId="19587"/>
    <cellStyle name="Обычный 8 3 4 2 2 3 2 2" xfId="49442"/>
    <cellStyle name="Обычный 8 3 4 2 2 3 3" xfId="29537"/>
    <cellStyle name="Обычный 8 3 4 2 2 3 3 2" xfId="59392"/>
    <cellStyle name="Обычный 8 3 4 2 2 3 4" xfId="39492"/>
    <cellStyle name="Обычный 8 3 4 2 2 4" xfId="12951"/>
    <cellStyle name="Обычный 8 3 4 2 2 4 2" xfId="42806"/>
    <cellStyle name="Обычный 8 3 4 2 2 5" xfId="22901"/>
    <cellStyle name="Обычный 8 3 4 2 2 5 2" xfId="52756"/>
    <cellStyle name="Обычный 8 3 4 2 2 6" xfId="32856"/>
    <cellStyle name="Обычный 8 3 4 2 3" xfId="4840"/>
    <cellStyle name="Обычный 8 3 4 2 3 2" xfId="14792"/>
    <cellStyle name="Обычный 8 3 4 2 3 2 2" xfId="44647"/>
    <cellStyle name="Обычный 8 3 4 2 3 3" xfId="24742"/>
    <cellStyle name="Обычный 8 3 4 2 3 3 2" xfId="54597"/>
    <cellStyle name="Обычный 8 3 4 2 3 4" xfId="34697"/>
    <cellStyle name="Обычный 8 3 4 2 4" xfId="9636"/>
    <cellStyle name="Обычный 8 3 4 2 4 2" xfId="19586"/>
    <cellStyle name="Обычный 8 3 4 2 4 2 2" xfId="49441"/>
    <cellStyle name="Обычный 8 3 4 2 4 3" xfId="29536"/>
    <cellStyle name="Обычный 8 3 4 2 4 3 2" xfId="59391"/>
    <cellStyle name="Обычный 8 3 4 2 4 4" xfId="39491"/>
    <cellStyle name="Обычный 8 3 4 2 5" xfId="12950"/>
    <cellStyle name="Обычный 8 3 4 2 5 2" xfId="42805"/>
    <cellStyle name="Обычный 8 3 4 2 6" xfId="22900"/>
    <cellStyle name="Обычный 8 3 4 2 6 2" xfId="52755"/>
    <cellStyle name="Обычный 8 3 4 2 7" xfId="32855"/>
    <cellStyle name="Обычный 8 3 4 3" xfId="2996"/>
    <cellStyle name="Обычный 8 3 4 3 2" xfId="6501"/>
    <cellStyle name="Обычный 8 3 4 3 2 2" xfId="16453"/>
    <cellStyle name="Обычный 8 3 4 3 2 2 2" xfId="46308"/>
    <cellStyle name="Обычный 8 3 4 3 2 3" xfId="26403"/>
    <cellStyle name="Обычный 8 3 4 3 2 3 2" xfId="56258"/>
    <cellStyle name="Обычный 8 3 4 3 2 4" xfId="36358"/>
    <cellStyle name="Обычный 8 3 4 3 3" xfId="9638"/>
    <cellStyle name="Обычный 8 3 4 3 3 2" xfId="19588"/>
    <cellStyle name="Обычный 8 3 4 3 3 2 2" xfId="49443"/>
    <cellStyle name="Обычный 8 3 4 3 3 3" xfId="29538"/>
    <cellStyle name="Обычный 8 3 4 3 3 3 2" xfId="59393"/>
    <cellStyle name="Обычный 8 3 4 3 3 4" xfId="39493"/>
    <cellStyle name="Обычный 8 3 4 3 4" xfId="12952"/>
    <cellStyle name="Обычный 8 3 4 3 4 2" xfId="42807"/>
    <cellStyle name="Обычный 8 3 4 3 5" xfId="22902"/>
    <cellStyle name="Обычный 8 3 4 3 5 2" xfId="52757"/>
    <cellStyle name="Обычный 8 3 4 3 6" xfId="32857"/>
    <cellStyle name="Обычный 8 3 4 4" xfId="4017"/>
    <cellStyle name="Обычный 8 3 4 4 2" xfId="13969"/>
    <cellStyle name="Обычный 8 3 4 4 2 2" xfId="43824"/>
    <cellStyle name="Обычный 8 3 4 4 3" xfId="23919"/>
    <cellStyle name="Обычный 8 3 4 4 3 2" xfId="53774"/>
    <cellStyle name="Обычный 8 3 4 4 4" xfId="33874"/>
    <cellStyle name="Обычный 8 3 4 5" xfId="9635"/>
    <cellStyle name="Обычный 8 3 4 5 2" xfId="19585"/>
    <cellStyle name="Обычный 8 3 4 5 2 2" xfId="49440"/>
    <cellStyle name="Обычный 8 3 4 5 3" xfId="29535"/>
    <cellStyle name="Обычный 8 3 4 5 3 2" xfId="59390"/>
    <cellStyle name="Обычный 8 3 4 5 4" xfId="39490"/>
    <cellStyle name="Обычный 8 3 4 6" xfId="12949"/>
    <cellStyle name="Обычный 8 3 4 6 2" xfId="42804"/>
    <cellStyle name="Обычный 8 3 4 7" xfId="22899"/>
    <cellStyle name="Обычный 8 3 4 7 2" xfId="52754"/>
    <cellStyle name="Обычный 8 3 4 8" xfId="32854"/>
    <cellStyle name="Обычный 8 3 5" xfId="2997"/>
    <cellStyle name="Обычный 8 3 5 2" xfId="2998"/>
    <cellStyle name="Обычный 8 3 5 2 2" xfId="2999"/>
    <cellStyle name="Обычный 8 3 5 2 2 2" xfId="6502"/>
    <cellStyle name="Обычный 8 3 5 2 2 2 2" xfId="16454"/>
    <cellStyle name="Обычный 8 3 5 2 2 2 2 2" xfId="46309"/>
    <cellStyle name="Обычный 8 3 5 2 2 2 3" xfId="26404"/>
    <cellStyle name="Обычный 8 3 5 2 2 2 3 2" xfId="56259"/>
    <cellStyle name="Обычный 8 3 5 2 2 2 4" xfId="36359"/>
    <cellStyle name="Обычный 8 3 5 2 2 3" xfId="9641"/>
    <cellStyle name="Обычный 8 3 5 2 2 3 2" xfId="19591"/>
    <cellStyle name="Обычный 8 3 5 2 2 3 2 2" xfId="49446"/>
    <cellStyle name="Обычный 8 3 5 2 2 3 3" xfId="29541"/>
    <cellStyle name="Обычный 8 3 5 2 2 3 3 2" xfId="59396"/>
    <cellStyle name="Обычный 8 3 5 2 2 3 4" xfId="39496"/>
    <cellStyle name="Обычный 8 3 5 2 2 4" xfId="12955"/>
    <cellStyle name="Обычный 8 3 5 2 2 4 2" xfId="42810"/>
    <cellStyle name="Обычный 8 3 5 2 2 5" xfId="22905"/>
    <cellStyle name="Обычный 8 3 5 2 2 5 2" xfId="52760"/>
    <cellStyle name="Обычный 8 3 5 2 2 6" xfId="32860"/>
    <cellStyle name="Обычный 8 3 5 2 3" xfId="4959"/>
    <cellStyle name="Обычный 8 3 5 2 3 2" xfId="14911"/>
    <cellStyle name="Обычный 8 3 5 2 3 2 2" xfId="44766"/>
    <cellStyle name="Обычный 8 3 5 2 3 3" xfId="24861"/>
    <cellStyle name="Обычный 8 3 5 2 3 3 2" xfId="54716"/>
    <cellStyle name="Обычный 8 3 5 2 3 4" xfId="34816"/>
    <cellStyle name="Обычный 8 3 5 2 4" xfId="9640"/>
    <cellStyle name="Обычный 8 3 5 2 4 2" xfId="19590"/>
    <cellStyle name="Обычный 8 3 5 2 4 2 2" xfId="49445"/>
    <cellStyle name="Обычный 8 3 5 2 4 3" xfId="29540"/>
    <cellStyle name="Обычный 8 3 5 2 4 3 2" xfId="59395"/>
    <cellStyle name="Обычный 8 3 5 2 4 4" xfId="39495"/>
    <cellStyle name="Обычный 8 3 5 2 5" xfId="12954"/>
    <cellStyle name="Обычный 8 3 5 2 5 2" xfId="42809"/>
    <cellStyle name="Обычный 8 3 5 2 6" xfId="22904"/>
    <cellStyle name="Обычный 8 3 5 2 6 2" xfId="52759"/>
    <cellStyle name="Обычный 8 3 5 2 7" xfId="32859"/>
    <cellStyle name="Обычный 8 3 5 3" xfId="3000"/>
    <cellStyle name="Обычный 8 3 5 3 2" xfId="6503"/>
    <cellStyle name="Обычный 8 3 5 3 2 2" xfId="16455"/>
    <cellStyle name="Обычный 8 3 5 3 2 2 2" xfId="46310"/>
    <cellStyle name="Обычный 8 3 5 3 2 3" xfId="26405"/>
    <cellStyle name="Обычный 8 3 5 3 2 3 2" xfId="56260"/>
    <cellStyle name="Обычный 8 3 5 3 2 4" xfId="36360"/>
    <cellStyle name="Обычный 8 3 5 3 3" xfId="9642"/>
    <cellStyle name="Обычный 8 3 5 3 3 2" xfId="19592"/>
    <cellStyle name="Обычный 8 3 5 3 3 2 2" xfId="49447"/>
    <cellStyle name="Обычный 8 3 5 3 3 3" xfId="29542"/>
    <cellStyle name="Обычный 8 3 5 3 3 3 2" xfId="59397"/>
    <cellStyle name="Обычный 8 3 5 3 3 4" xfId="39497"/>
    <cellStyle name="Обычный 8 3 5 3 4" xfId="12956"/>
    <cellStyle name="Обычный 8 3 5 3 4 2" xfId="42811"/>
    <cellStyle name="Обычный 8 3 5 3 5" xfId="22906"/>
    <cellStyle name="Обычный 8 3 5 3 5 2" xfId="52761"/>
    <cellStyle name="Обычный 8 3 5 3 6" xfId="32861"/>
    <cellStyle name="Обычный 8 3 5 4" xfId="4136"/>
    <cellStyle name="Обычный 8 3 5 4 2" xfId="14088"/>
    <cellStyle name="Обычный 8 3 5 4 2 2" xfId="43943"/>
    <cellStyle name="Обычный 8 3 5 4 3" xfId="24038"/>
    <cellStyle name="Обычный 8 3 5 4 3 2" xfId="53893"/>
    <cellStyle name="Обычный 8 3 5 4 4" xfId="33993"/>
    <cellStyle name="Обычный 8 3 5 5" xfId="9639"/>
    <cellStyle name="Обычный 8 3 5 5 2" xfId="19589"/>
    <cellStyle name="Обычный 8 3 5 5 2 2" xfId="49444"/>
    <cellStyle name="Обычный 8 3 5 5 3" xfId="29539"/>
    <cellStyle name="Обычный 8 3 5 5 3 2" xfId="59394"/>
    <cellStyle name="Обычный 8 3 5 5 4" xfId="39494"/>
    <cellStyle name="Обычный 8 3 5 6" xfId="12953"/>
    <cellStyle name="Обычный 8 3 5 6 2" xfId="42808"/>
    <cellStyle name="Обычный 8 3 5 7" xfId="22903"/>
    <cellStyle name="Обычный 8 3 5 7 2" xfId="52758"/>
    <cellStyle name="Обычный 8 3 5 8" xfId="32858"/>
    <cellStyle name="Обычный 8 3 6" xfId="3001"/>
    <cellStyle name="Обычный 8 3 6 2" xfId="3002"/>
    <cellStyle name="Обычный 8 3 6 2 2" xfId="3003"/>
    <cellStyle name="Обычный 8 3 6 2 2 2" xfId="6504"/>
    <cellStyle name="Обычный 8 3 6 2 2 2 2" xfId="16456"/>
    <cellStyle name="Обычный 8 3 6 2 2 2 2 2" xfId="46311"/>
    <cellStyle name="Обычный 8 3 6 2 2 2 3" xfId="26406"/>
    <cellStyle name="Обычный 8 3 6 2 2 2 3 2" xfId="56261"/>
    <cellStyle name="Обычный 8 3 6 2 2 2 4" xfId="36361"/>
    <cellStyle name="Обычный 8 3 6 2 2 3" xfId="9645"/>
    <cellStyle name="Обычный 8 3 6 2 2 3 2" xfId="19595"/>
    <cellStyle name="Обычный 8 3 6 2 2 3 2 2" xfId="49450"/>
    <cellStyle name="Обычный 8 3 6 2 2 3 3" xfId="29545"/>
    <cellStyle name="Обычный 8 3 6 2 2 3 3 2" xfId="59400"/>
    <cellStyle name="Обычный 8 3 6 2 2 3 4" xfId="39500"/>
    <cellStyle name="Обычный 8 3 6 2 2 4" xfId="12959"/>
    <cellStyle name="Обычный 8 3 6 2 2 4 2" xfId="42814"/>
    <cellStyle name="Обычный 8 3 6 2 2 5" xfId="22909"/>
    <cellStyle name="Обычный 8 3 6 2 2 5 2" xfId="52764"/>
    <cellStyle name="Обычный 8 3 6 2 2 6" xfId="32864"/>
    <cellStyle name="Обычный 8 3 6 2 3" xfId="5046"/>
    <cellStyle name="Обычный 8 3 6 2 3 2" xfId="14998"/>
    <cellStyle name="Обычный 8 3 6 2 3 2 2" xfId="44853"/>
    <cellStyle name="Обычный 8 3 6 2 3 3" xfId="24948"/>
    <cellStyle name="Обычный 8 3 6 2 3 3 2" xfId="54803"/>
    <cellStyle name="Обычный 8 3 6 2 3 4" xfId="34903"/>
    <cellStyle name="Обычный 8 3 6 2 4" xfId="9644"/>
    <cellStyle name="Обычный 8 3 6 2 4 2" xfId="19594"/>
    <cellStyle name="Обычный 8 3 6 2 4 2 2" xfId="49449"/>
    <cellStyle name="Обычный 8 3 6 2 4 3" xfId="29544"/>
    <cellStyle name="Обычный 8 3 6 2 4 3 2" xfId="59399"/>
    <cellStyle name="Обычный 8 3 6 2 4 4" xfId="39499"/>
    <cellStyle name="Обычный 8 3 6 2 5" xfId="12958"/>
    <cellStyle name="Обычный 8 3 6 2 5 2" xfId="42813"/>
    <cellStyle name="Обычный 8 3 6 2 6" xfId="22908"/>
    <cellStyle name="Обычный 8 3 6 2 6 2" xfId="52763"/>
    <cellStyle name="Обычный 8 3 6 2 7" xfId="32863"/>
    <cellStyle name="Обычный 8 3 6 3" xfId="3004"/>
    <cellStyle name="Обычный 8 3 6 3 2" xfId="6505"/>
    <cellStyle name="Обычный 8 3 6 3 2 2" xfId="16457"/>
    <cellStyle name="Обычный 8 3 6 3 2 2 2" xfId="46312"/>
    <cellStyle name="Обычный 8 3 6 3 2 3" xfId="26407"/>
    <cellStyle name="Обычный 8 3 6 3 2 3 2" xfId="56262"/>
    <cellStyle name="Обычный 8 3 6 3 2 4" xfId="36362"/>
    <cellStyle name="Обычный 8 3 6 3 3" xfId="9646"/>
    <cellStyle name="Обычный 8 3 6 3 3 2" xfId="19596"/>
    <cellStyle name="Обычный 8 3 6 3 3 2 2" xfId="49451"/>
    <cellStyle name="Обычный 8 3 6 3 3 3" xfId="29546"/>
    <cellStyle name="Обычный 8 3 6 3 3 3 2" xfId="59401"/>
    <cellStyle name="Обычный 8 3 6 3 3 4" xfId="39501"/>
    <cellStyle name="Обычный 8 3 6 3 4" xfId="12960"/>
    <cellStyle name="Обычный 8 3 6 3 4 2" xfId="42815"/>
    <cellStyle name="Обычный 8 3 6 3 5" xfId="22910"/>
    <cellStyle name="Обычный 8 3 6 3 5 2" xfId="52765"/>
    <cellStyle name="Обычный 8 3 6 3 6" xfId="32865"/>
    <cellStyle name="Обычный 8 3 6 4" xfId="4223"/>
    <cellStyle name="Обычный 8 3 6 4 2" xfId="14175"/>
    <cellStyle name="Обычный 8 3 6 4 2 2" xfId="44030"/>
    <cellStyle name="Обычный 8 3 6 4 3" xfId="24125"/>
    <cellStyle name="Обычный 8 3 6 4 3 2" xfId="53980"/>
    <cellStyle name="Обычный 8 3 6 4 4" xfId="34080"/>
    <cellStyle name="Обычный 8 3 6 5" xfId="9643"/>
    <cellStyle name="Обычный 8 3 6 5 2" xfId="19593"/>
    <cellStyle name="Обычный 8 3 6 5 2 2" xfId="49448"/>
    <cellStyle name="Обычный 8 3 6 5 3" xfId="29543"/>
    <cellStyle name="Обычный 8 3 6 5 3 2" xfId="59398"/>
    <cellStyle name="Обычный 8 3 6 5 4" xfId="39498"/>
    <cellStyle name="Обычный 8 3 6 6" xfId="12957"/>
    <cellStyle name="Обычный 8 3 6 6 2" xfId="42812"/>
    <cellStyle name="Обычный 8 3 6 7" xfId="22907"/>
    <cellStyle name="Обычный 8 3 6 7 2" xfId="52762"/>
    <cellStyle name="Обычный 8 3 6 8" xfId="32862"/>
    <cellStyle name="Обычный 8 3 7" xfId="3005"/>
    <cellStyle name="Обычный 8 3 7 2" xfId="3006"/>
    <cellStyle name="Обычный 8 3 7 2 2" xfId="6506"/>
    <cellStyle name="Обычный 8 3 7 2 2 2" xfId="16458"/>
    <cellStyle name="Обычный 8 3 7 2 2 2 2" xfId="46313"/>
    <cellStyle name="Обычный 8 3 7 2 2 3" xfId="26408"/>
    <cellStyle name="Обычный 8 3 7 2 2 3 2" xfId="56263"/>
    <cellStyle name="Обычный 8 3 7 2 2 4" xfId="36363"/>
    <cellStyle name="Обычный 8 3 7 2 3" xfId="9648"/>
    <cellStyle name="Обычный 8 3 7 2 3 2" xfId="19598"/>
    <cellStyle name="Обычный 8 3 7 2 3 2 2" xfId="49453"/>
    <cellStyle name="Обычный 8 3 7 2 3 3" xfId="29548"/>
    <cellStyle name="Обычный 8 3 7 2 3 3 2" xfId="59403"/>
    <cellStyle name="Обычный 8 3 7 2 3 4" xfId="39503"/>
    <cellStyle name="Обычный 8 3 7 2 4" xfId="12962"/>
    <cellStyle name="Обычный 8 3 7 2 4 2" xfId="42817"/>
    <cellStyle name="Обычный 8 3 7 2 5" xfId="22912"/>
    <cellStyle name="Обычный 8 3 7 2 5 2" xfId="52767"/>
    <cellStyle name="Обычный 8 3 7 2 6" xfId="32867"/>
    <cellStyle name="Обычный 8 3 7 3" xfId="4261"/>
    <cellStyle name="Обычный 8 3 7 3 2" xfId="14213"/>
    <cellStyle name="Обычный 8 3 7 3 2 2" xfId="44068"/>
    <cellStyle name="Обычный 8 3 7 3 3" xfId="24163"/>
    <cellStyle name="Обычный 8 3 7 3 3 2" xfId="54018"/>
    <cellStyle name="Обычный 8 3 7 3 4" xfId="34118"/>
    <cellStyle name="Обычный 8 3 7 4" xfId="9647"/>
    <cellStyle name="Обычный 8 3 7 4 2" xfId="19597"/>
    <cellStyle name="Обычный 8 3 7 4 2 2" xfId="49452"/>
    <cellStyle name="Обычный 8 3 7 4 3" xfId="29547"/>
    <cellStyle name="Обычный 8 3 7 4 3 2" xfId="59402"/>
    <cellStyle name="Обычный 8 3 7 4 4" xfId="39502"/>
    <cellStyle name="Обычный 8 3 7 5" xfId="12961"/>
    <cellStyle name="Обычный 8 3 7 5 2" xfId="42816"/>
    <cellStyle name="Обычный 8 3 7 6" xfId="22911"/>
    <cellStyle name="Обычный 8 3 7 6 2" xfId="52766"/>
    <cellStyle name="Обычный 8 3 7 7" xfId="32866"/>
    <cellStyle name="Обычный 8 3 8" xfId="3007"/>
    <cellStyle name="Обычный 8 3 8 2" xfId="6507"/>
    <cellStyle name="Обычный 8 3 8 2 2" xfId="16459"/>
    <cellStyle name="Обычный 8 3 8 2 2 2" xfId="46314"/>
    <cellStyle name="Обычный 8 3 8 2 3" xfId="26409"/>
    <cellStyle name="Обычный 8 3 8 2 3 2" xfId="56264"/>
    <cellStyle name="Обычный 8 3 8 2 4" xfId="36364"/>
    <cellStyle name="Обычный 8 3 8 3" xfId="9649"/>
    <cellStyle name="Обычный 8 3 8 3 2" xfId="19599"/>
    <cellStyle name="Обычный 8 3 8 3 2 2" xfId="49454"/>
    <cellStyle name="Обычный 8 3 8 3 3" xfId="29549"/>
    <cellStyle name="Обычный 8 3 8 3 3 2" xfId="59404"/>
    <cellStyle name="Обычный 8 3 8 3 4" xfId="39504"/>
    <cellStyle name="Обычный 8 3 8 4" xfId="12963"/>
    <cellStyle name="Обычный 8 3 8 4 2" xfId="42818"/>
    <cellStyle name="Обычный 8 3 8 5" xfId="22913"/>
    <cellStyle name="Обычный 8 3 8 5 2" xfId="52768"/>
    <cellStyle name="Обычный 8 3 8 6" xfId="32868"/>
    <cellStyle name="Обычный 8 3 9" xfId="3438"/>
    <cellStyle name="Обычный 8 3 9 2" xfId="13390"/>
    <cellStyle name="Обычный 8 3 9 2 2" xfId="43245"/>
    <cellStyle name="Обычный 8 3 9 3" xfId="23340"/>
    <cellStyle name="Обычный 8 3 9 3 2" xfId="53195"/>
    <cellStyle name="Обычный 8 3 9 4" xfId="33295"/>
    <cellStyle name="Обычный 8 4" xfId="3008"/>
    <cellStyle name="Обычный 8 4 10" xfId="9650"/>
    <cellStyle name="Обычный 8 4 10 2" xfId="19600"/>
    <cellStyle name="Обычный 8 4 10 2 2" xfId="49455"/>
    <cellStyle name="Обычный 8 4 10 3" xfId="29550"/>
    <cellStyle name="Обычный 8 4 10 3 2" xfId="59405"/>
    <cellStyle name="Обычный 8 4 10 4" xfId="39505"/>
    <cellStyle name="Обычный 8 4 11" xfId="12964"/>
    <cellStyle name="Обычный 8 4 11 2" xfId="42819"/>
    <cellStyle name="Обычный 8 4 12" xfId="22914"/>
    <cellStyle name="Обычный 8 4 12 2" xfId="52769"/>
    <cellStyle name="Обычный 8 4 13" xfId="32869"/>
    <cellStyle name="Обычный 8 4 2" xfId="3009"/>
    <cellStyle name="Обычный 8 4 2 2" xfId="3010"/>
    <cellStyle name="Обычный 8 4 2 2 2" xfId="3011"/>
    <cellStyle name="Обычный 8 4 2 2 2 2" xfId="3012"/>
    <cellStyle name="Обычный 8 4 2 2 2 2 2" xfId="6508"/>
    <cellStyle name="Обычный 8 4 2 2 2 2 2 2" xfId="16460"/>
    <cellStyle name="Обычный 8 4 2 2 2 2 2 2 2" xfId="46315"/>
    <cellStyle name="Обычный 8 4 2 2 2 2 2 3" xfId="26410"/>
    <cellStyle name="Обычный 8 4 2 2 2 2 2 3 2" xfId="56265"/>
    <cellStyle name="Обычный 8 4 2 2 2 2 2 4" xfId="36365"/>
    <cellStyle name="Обычный 8 4 2 2 2 2 3" xfId="9654"/>
    <cellStyle name="Обычный 8 4 2 2 2 2 3 2" xfId="19604"/>
    <cellStyle name="Обычный 8 4 2 2 2 2 3 2 2" xfId="49459"/>
    <cellStyle name="Обычный 8 4 2 2 2 2 3 3" xfId="29554"/>
    <cellStyle name="Обычный 8 4 2 2 2 2 3 3 2" xfId="59409"/>
    <cellStyle name="Обычный 8 4 2 2 2 2 3 4" xfId="39509"/>
    <cellStyle name="Обычный 8 4 2 2 2 2 4" xfId="12968"/>
    <cellStyle name="Обычный 8 4 2 2 2 2 4 2" xfId="42823"/>
    <cellStyle name="Обычный 8 4 2 2 2 2 5" xfId="22918"/>
    <cellStyle name="Обычный 8 4 2 2 2 2 5 2" xfId="52773"/>
    <cellStyle name="Обычный 8 4 2 2 2 2 6" xfId="32873"/>
    <cellStyle name="Обычный 8 4 2 2 2 3" xfId="4844"/>
    <cellStyle name="Обычный 8 4 2 2 2 3 2" xfId="14796"/>
    <cellStyle name="Обычный 8 4 2 2 2 3 2 2" xfId="44651"/>
    <cellStyle name="Обычный 8 4 2 2 2 3 3" xfId="24746"/>
    <cellStyle name="Обычный 8 4 2 2 2 3 3 2" xfId="54601"/>
    <cellStyle name="Обычный 8 4 2 2 2 3 4" xfId="34701"/>
    <cellStyle name="Обычный 8 4 2 2 2 4" xfId="9653"/>
    <cellStyle name="Обычный 8 4 2 2 2 4 2" xfId="19603"/>
    <cellStyle name="Обычный 8 4 2 2 2 4 2 2" xfId="49458"/>
    <cellStyle name="Обычный 8 4 2 2 2 4 3" xfId="29553"/>
    <cellStyle name="Обычный 8 4 2 2 2 4 3 2" xfId="59408"/>
    <cellStyle name="Обычный 8 4 2 2 2 4 4" xfId="39508"/>
    <cellStyle name="Обычный 8 4 2 2 2 5" xfId="12967"/>
    <cellStyle name="Обычный 8 4 2 2 2 5 2" xfId="42822"/>
    <cellStyle name="Обычный 8 4 2 2 2 6" xfId="22917"/>
    <cellStyle name="Обычный 8 4 2 2 2 6 2" xfId="52772"/>
    <cellStyle name="Обычный 8 4 2 2 2 7" xfId="32872"/>
    <cellStyle name="Обычный 8 4 2 2 3" xfId="3013"/>
    <cellStyle name="Обычный 8 4 2 2 3 2" xfId="6509"/>
    <cellStyle name="Обычный 8 4 2 2 3 2 2" xfId="16461"/>
    <cellStyle name="Обычный 8 4 2 2 3 2 2 2" xfId="46316"/>
    <cellStyle name="Обычный 8 4 2 2 3 2 3" xfId="26411"/>
    <cellStyle name="Обычный 8 4 2 2 3 2 3 2" xfId="56266"/>
    <cellStyle name="Обычный 8 4 2 2 3 2 4" xfId="36366"/>
    <cellStyle name="Обычный 8 4 2 2 3 3" xfId="9655"/>
    <cellStyle name="Обычный 8 4 2 2 3 3 2" xfId="19605"/>
    <cellStyle name="Обычный 8 4 2 2 3 3 2 2" xfId="49460"/>
    <cellStyle name="Обычный 8 4 2 2 3 3 3" xfId="29555"/>
    <cellStyle name="Обычный 8 4 2 2 3 3 3 2" xfId="59410"/>
    <cellStyle name="Обычный 8 4 2 2 3 3 4" xfId="39510"/>
    <cellStyle name="Обычный 8 4 2 2 3 4" xfId="12969"/>
    <cellStyle name="Обычный 8 4 2 2 3 4 2" xfId="42824"/>
    <cellStyle name="Обычный 8 4 2 2 3 5" xfId="22919"/>
    <cellStyle name="Обычный 8 4 2 2 3 5 2" xfId="52774"/>
    <cellStyle name="Обычный 8 4 2 2 3 6" xfId="32874"/>
    <cellStyle name="Обычный 8 4 2 2 4" xfId="4021"/>
    <cellStyle name="Обычный 8 4 2 2 4 2" xfId="13973"/>
    <cellStyle name="Обычный 8 4 2 2 4 2 2" xfId="43828"/>
    <cellStyle name="Обычный 8 4 2 2 4 3" xfId="23923"/>
    <cellStyle name="Обычный 8 4 2 2 4 3 2" xfId="53778"/>
    <cellStyle name="Обычный 8 4 2 2 4 4" xfId="33878"/>
    <cellStyle name="Обычный 8 4 2 2 5" xfId="9652"/>
    <cellStyle name="Обычный 8 4 2 2 5 2" xfId="19602"/>
    <cellStyle name="Обычный 8 4 2 2 5 2 2" xfId="49457"/>
    <cellStyle name="Обычный 8 4 2 2 5 3" xfId="29552"/>
    <cellStyle name="Обычный 8 4 2 2 5 3 2" xfId="59407"/>
    <cellStyle name="Обычный 8 4 2 2 5 4" xfId="39507"/>
    <cellStyle name="Обычный 8 4 2 2 6" xfId="12966"/>
    <cellStyle name="Обычный 8 4 2 2 6 2" xfId="42821"/>
    <cellStyle name="Обычный 8 4 2 2 7" xfId="22916"/>
    <cellStyle name="Обычный 8 4 2 2 7 2" xfId="52771"/>
    <cellStyle name="Обычный 8 4 2 2 8" xfId="32871"/>
    <cellStyle name="Обычный 8 4 2 3" xfId="3014"/>
    <cellStyle name="Обычный 8 4 2 3 2" xfId="3015"/>
    <cellStyle name="Обычный 8 4 2 3 2 2" xfId="6510"/>
    <cellStyle name="Обычный 8 4 2 3 2 2 2" xfId="16462"/>
    <cellStyle name="Обычный 8 4 2 3 2 2 2 2" xfId="46317"/>
    <cellStyle name="Обычный 8 4 2 3 2 2 3" xfId="26412"/>
    <cellStyle name="Обычный 8 4 2 3 2 2 3 2" xfId="56267"/>
    <cellStyle name="Обычный 8 4 2 3 2 2 4" xfId="36367"/>
    <cellStyle name="Обычный 8 4 2 3 2 3" xfId="9657"/>
    <cellStyle name="Обычный 8 4 2 3 2 3 2" xfId="19607"/>
    <cellStyle name="Обычный 8 4 2 3 2 3 2 2" xfId="49462"/>
    <cellStyle name="Обычный 8 4 2 3 2 3 3" xfId="29557"/>
    <cellStyle name="Обычный 8 4 2 3 2 3 3 2" xfId="59412"/>
    <cellStyle name="Обычный 8 4 2 3 2 3 4" xfId="39512"/>
    <cellStyle name="Обычный 8 4 2 3 2 4" xfId="12971"/>
    <cellStyle name="Обычный 8 4 2 3 2 4 2" xfId="42826"/>
    <cellStyle name="Обычный 8 4 2 3 2 5" xfId="22921"/>
    <cellStyle name="Обычный 8 4 2 3 2 5 2" xfId="52776"/>
    <cellStyle name="Обычный 8 4 2 3 2 6" xfId="32876"/>
    <cellStyle name="Обычный 8 4 2 3 3" xfId="4412"/>
    <cellStyle name="Обычный 8 4 2 3 3 2" xfId="14364"/>
    <cellStyle name="Обычный 8 4 2 3 3 2 2" xfId="44219"/>
    <cellStyle name="Обычный 8 4 2 3 3 3" xfId="24314"/>
    <cellStyle name="Обычный 8 4 2 3 3 3 2" xfId="54169"/>
    <cellStyle name="Обычный 8 4 2 3 3 4" xfId="34269"/>
    <cellStyle name="Обычный 8 4 2 3 4" xfId="9656"/>
    <cellStyle name="Обычный 8 4 2 3 4 2" xfId="19606"/>
    <cellStyle name="Обычный 8 4 2 3 4 2 2" xfId="49461"/>
    <cellStyle name="Обычный 8 4 2 3 4 3" xfId="29556"/>
    <cellStyle name="Обычный 8 4 2 3 4 3 2" xfId="59411"/>
    <cellStyle name="Обычный 8 4 2 3 4 4" xfId="39511"/>
    <cellStyle name="Обычный 8 4 2 3 5" xfId="12970"/>
    <cellStyle name="Обычный 8 4 2 3 5 2" xfId="42825"/>
    <cellStyle name="Обычный 8 4 2 3 6" xfId="22920"/>
    <cellStyle name="Обычный 8 4 2 3 6 2" xfId="52775"/>
    <cellStyle name="Обычный 8 4 2 3 7" xfId="32875"/>
    <cellStyle name="Обычный 8 4 2 4" xfId="3016"/>
    <cellStyle name="Обычный 8 4 2 4 2" xfId="6511"/>
    <cellStyle name="Обычный 8 4 2 4 2 2" xfId="16463"/>
    <cellStyle name="Обычный 8 4 2 4 2 2 2" xfId="46318"/>
    <cellStyle name="Обычный 8 4 2 4 2 3" xfId="26413"/>
    <cellStyle name="Обычный 8 4 2 4 2 3 2" xfId="56268"/>
    <cellStyle name="Обычный 8 4 2 4 2 4" xfId="36368"/>
    <cellStyle name="Обычный 8 4 2 4 3" xfId="9658"/>
    <cellStyle name="Обычный 8 4 2 4 3 2" xfId="19608"/>
    <cellStyle name="Обычный 8 4 2 4 3 2 2" xfId="49463"/>
    <cellStyle name="Обычный 8 4 2 4 3 3" xfId="29558"/>
    <cellStyle name="Обычный 8 4 2 4 3 3 2" xfId="59413"/>
    <cellStyle name="Обычный 8 4 2 4 3 4" xfId="39513"/>
    <cellStyle name="Обычный 8 4 2 4 4" xfId="12972"/>
    <cellStyle name="Обычный 8 4 2 4 4 2" xfId="42827"/>
    <cellStyle name="Обычный 8 4 2 4 5" xfId="22922"/>
    <cellStyle name="Обычный 8 4 2 4 5 2" xfId="52777"/>
    <cellStyle name="Обычный 8 4 2 4 6" xfId="32877"/>
    <cellStyle name="Обычный 8 4 2 5" xfId="3589"/>
    <cellStyle name="Обычный 8 4 2 5 2" xfId="13541"/>
    <cellStyle name="Обычный 8 4 2 5 2 2" xfId="43396"/>
    <cellStyle name="Обычный 8 4 2 5 3" xfId="23491"/>
    <cellStyle name="Обычный 8 4 2 5 3 2" xfId="53346"/>
    <cellStyle name="Обычный 8 4 2 5 4" xfId="33446"/>
    <cellStyle name="Обычный 8 4 2 6" xfId="9651"/>
    <cellStyle name="Обычный 8 4 2 6 2" xfId="19601"/>
    <cellStyle name="Обычный 8 4 2 6 2 2" xfId="49456"/>
    <cellStyle name="Обычный 8 4 2 6 3" xfId="29551"/>
    <cellStyle name="Обычный 8 4 2 6 3 2" xfId="59406"/>
    <cellStyle name="Обычный 8 4 2 6 4" xfId="39506"/>
    <cellStyle name="Обычный 8 4 2 7" xfId="12965"/>
    <cellStyle name="Обычный 8 4 2 7 2" xfId="42820"/>
    <cellStyle name="Обычный 8 4 2 8" xfId="22915"/>
    <cellStyle name="Обычный 8 4 2 8 2" xfId="52770"/>
    <cellStyle name="Обычный 8 4 2 9" xfId="32870"/>
    <cellStyle name="Обычный 8 4 3" xfId="3017"/>
    <cellStyle name="Обычный 8 4 3 2" xfId="3018"/>
    <cellStyle name="Обычный 8 4 3 2 2" xfId="3019"/>
    <cellStyle name="Обычный 8 4 3 2 2 2" xfId="3020"/>
    <cellStyle name="Обычный 8 4 3 2 2 2 2" xfId="6512"/>
    <cellStyle name="Обычный 8 4 3 2 2 2 2 2" xfId="16464"/>
    <cellStyle name="Обычный 8 4 3 2 2 2 2 2 2" xfId="46319"/>
    <cellStyle name="Обычный 8 4 3 2 2 2 2 3" xfId="26414"/>
    <cellStyle name="Обычный 8 4 3 2 2 2 2 3 2" xfId="56269"/>
    <cellStyle name="Обычный 8 4 3 2 2 2 2 4" xfId="36369"/>
    <cellStyle name="Обычный 8 4 3 2 2 2 3" xfId="9662"/>
    <cellStyle name="Обычный 8 4 3 2 2 2 3 2" xfId="19612"/>
    <cellStyle name="Обычный 8 4 3 2 2 2 3 2 2" xfId="49467"/>
    <cellStyle name="Обычный 8 4 3 2 2 2 3 3" xfId="29562"/>
    <cellStyle name="Обычный 8 4 3 2 2 2 3 3 2" xfId="59417"/>
    <cellStyle name="Обычный 8 4 3 2 2 2 3 4" xfId="39517"/>
    <cellStyle name="Обычный 8 4 3 2 2 2 4" xfId="12976"/>
    <cellStyle name="Обычный 8 4 3 2 2 2 4 2" xfId="42831"/>
    <cellStyle name="Обычный 8 4 3 2 2 2 5" xfId="22926"/>
    <cellStyle name="Обычный 8 4 3 2 2 2 5 2" xfId="52781"/>
    <cellStyle name="Обычный 8 4 3 2 2 2 6" xfId="32881"/>
    <cellStyle name="Обычный 8 4 3 2 2 3" xfId="4845"/>
    <cellStyle name="Обычный 8 4 3 2 2 3 2" xfId="14797"/>
    <cellStyle name="Обычный 8 4 3 2 2 3 2 2" xfId="44652"/>
    <cellStyle name="Обычный 8 4 3 2 2 3 3" xfId="24747"/>
    <cellStyle name="Обычный 8 4 3 2 2 3 3 2" xfId="54602"/>
    <cellStyle name="Обычный 8 4 3 2 2 3 4" xfId="34702"/>
    <cellStyle name="Обычный 8 4 3 2 2 4" xfId="9661"/>
    <cellStyle name="Обычный 8 4 3 2 2 4 2" xfId="19611"/>
    <cellStyle name="Обычный 8 4 3 2 2 4 2 2" xfId="49466"/>
    <cellStyle name="Обычный 8 4 3 2 2 4 3" xfId="29561"/>
    <cellStyle name="Обычный 8 4 3 2 2 4 3 2" xfId="59416"/>
    <cellStyle name="Обычный 8 4 3 2 2 4 4" xfId="39516"/>
    <cellStyle name="Обычный 8 4 3 2 2 5" xfId="12975"/>
    <cellStyle name="Обычный 8 4 3 2 2 5 2" xfId="42830"/>
    <cellStyle name="Обычный 8 4 3 2 2 6" xfId="22925"/>
    <cellStyle name="Обычный 8 4 3 2 2 6 2" xfId="52780"/>
    <cellStyle name="Обычный 8 4 3 2 2 7" xfId="32880"/>
    <cellStyle name="Обычный 8 4 3 2 3" xfId="3021"/>
    <cellStyle name="Обычный 8 4 3 2 3 2" xfId="6513"/>
    <cellStyle name="Обычный 8 4 3 2 3 2 2" xfId="16465"/>
    <cellStyle name="Обычный 8 4 3 2 3 2 2 2" xfId="46320"/>
    <cellStyle name="Обычный 8 4 3 2 3 2 3" xfId="26415"/>
    <cellStyle name="Обычный 8 4 3 2 3 2 3 2" xfId="56270"/>
    <cellStyle name="Обычный 8 4 3 2 3 2 4" xfId="36370"/>
    <cellStyle name="Обычный 8 4 3 2 3 3" xfId="9663"/>
    <cellStyle name="Обычный 8 4 3 2 3 3 2" xfId="19613"/>
    <cellStyle name="Обычный 8 4 3 2 3 3 2 2" xfId="49468"/>
    <cellStyle name="Обычный 8 4 3 2 3 3 3" xfId="29563"/>
    <cellStyle name="Обычный 8 4 3 2 3 3 3 2" xfId="59418"/>
    <cellStyle name="Обычный 8 4 3 2 3 3 4" xfId="39518"/>
    <cellStyle name="Обычный 8 4 3 2 3 4" xfId="12977"/>
    <cellStyle name="Обычный 8 4 3 2 3 4 2" xfId="42832"/>
    <cellStyle name="Обычный 8 4 3 2 3 5" xfId="22927"/>
    <cellStyle name="Обычный 8 4 3 2 3 5 2" xfId="52782"/>
    <cellStyle name="Обычный 8 4 3 2 3 6" xfId="32882"/>
    <cellStyle name="Обычный 8 4 3 2 4" xfId="4022"/>
    <cellStyle name="Обычный 8 4 3 2 4 2" xfId="13974"/>
    <cellStyle name="Обычный 8 4 3 2 4 2 2" xfId="43829"/>
    <cellStyle name="Обычный 8 4 3 2 4 3" xfId="23924"/>
    <cellStyle name="Обычный 8 4 3 2 4 3 2" xfId="53779"/>
    <cellStyle name="Обычный 8 4 3 2 4 4" xfId="33879"/>
    <cellStyle name="Обычный 8 4 3 2 5" xfId="9660"/>
    <cellStyle name="Обычный 8 4 3 2 5 2" xfId="19610"/>
    <cellStyle name="Обычный 8 4 3 2 5 2 2" xfId="49465"/>
    <cellStyle name="Обычный 8 4 3 2 5 3" xfId="29560"/>
    <cellStyle name="Обычный 8 4 3 2 5 3 2" xfId="59415"/>
    <cellStyle name="Обычный 8 4 3 2 5 4" xfId="39515"/>
    <cellStyle name="Обычный 8 4 3 2 6" xfId="12974"/>
    <cellStyle name="Обычный 8 4 3 2 6 2" xfId="42829"/>
    <cellStyle name="Обычный 8 4 3 2 7" xfId="22924"/>
    <cellStyle name="Обычный 8 4 3 2 7 2" xfId="52779"/>
    <cellStyle name="Обычный 8 4 3 2 8" xfId="32879"/>
    <cellStyle name="Обычный 8 4 3 3" xfId="3022"/>
    <cellStyle name="Обычный 8 4 3 3 2" xfId="3023"/>
    <cellStyle name="Обычный 8 4 3 3 2 2" xfId="6514"/>
    <cellStyle name="Обычный 8 4 3 3 2 2 2" xfId="16466"/>
    <cellStyle name="Обычный 8 4 3 3 2 2 2 2" xfId="46321"/>
    <cellStyle name="Обычный 8 4 3 3 2 2 3" xfId="26416"/>
    <cellStyle name="Обычный 8 4 3 3 2 2 3 2" xfId="56271"/>
    <cellStyle name="Обычный 8 4 3 3 2 2 4" xfId="36371"/>
    <cellStyle name="Обычный 8 4 3 3 2 3" xfId="9665"/>
    <cellStyle name="Обычный 8 4 3 3 2 3 2" xfId="19615"/>
    <cellStyle name="Обычный 8 4 3 3 2 3 2 2" xfId="49470"/>
    <cellStyle name="Обычный 8 4 3 3 2 3 3" xfId="29565"/>
    <cellStyle name="Обычный 8 4 3 3 2 3 3 2" xfId="59420"/>
    <cellStyle name="Обычный 8 4 3 3 2 3 4" xfId="39520"/>
    <cellStyle name="Обычный 8 4 3 3 2 4" xfId="12979"/>
    <cellStyle name="Обычный 8 4 3 3 2 4 2" xfId="42834"/>
    <cellStyle name="Обычный 8 4 3 3 2 5" xfId="22929"/>
    <cellStyle name="Обычный 8 4 3 3 2 5 2" xfId="52784"/>
    <cellStyle name="Обычный 8 4 3 3 2 6" xfId="32884"/>
    <cellStyle name="Обычный 8 4 3 3 3" xfId="4498"/>
    <cellStyle name="Обычный 8 4 3 3 3 2" xfId="14450"/>
    <cellStyle name="Обычный 8 4 3 3 3 2 2" xfId="44305"/>
    <cellStyle name="Обычный 8 4 3 3 3 3" xfId="24400"/>
    <cellStyle name="Обычный 8 4 3 3 3 3 2" xfId="54255"/>
    <cellStyle name="Обычный 8 4 3 3 3 4" xfId="34355"/>
    <cellStyle name="Обычный 8 4 3 3 4" xfId="9664"/>
    <cellStyle name="Обычный 8 4 3 3 4 2" xfId="19614"/>
    <cellStyle name="Обычный 8 4 3 3 4 2 2" xfId="49469"/>
    <cellStyle name="Обычный 8 4 3 3 4 3" xfId="29564"/>
    <cellStyle name="Обычный 8 4 3 3 4 3 2" xfId="59419"/>
    <cellStyle name="Обычный 8 4 3 3 4 4" xfId="39519"/>
    <cellStyle name="Обычный 8 4 3 3 5" xfId="12978"/>
    <cellStyle name="Обычный 8 4 3 3 5 2" xfId="42833"/>
    <cellStyle name="Обычный 8 4 3 3 6" xfId="22928"/>
    <cellStyle name="Обычный 8 4 3 3 6 2" xfId="52783"/>
    <cellStyle name="Обычный 8 4 3 3 7" xfId="32883"/>
    <cellStyle name="Обычный 8 4 3 4" xfId="3024"/>
    <cellStyle name="Обычный 8 4 3 4 2" xfId="6515"/>
    <cellStyle name="Обычный 8 4 3 4 2 2" xfId="16467"/>
    <cellStyle name="Обычный 8 4 3 4 2 2 2" xfId="46322"/>
    <cellStyle name="Обычный 8 4 3 4 2 3" xfId="26417"/>
    <cellStyle name="Обычный 8 4 3 4 2 3 2" xfId="56272"/>
    <cellStyle name="Обычный 8 4 3 4 2 4" xfId="36372"/>
    <cellStyle name="Обычный 8 4 3 4 3" xfId="9666"/>
    <cellStyle name="Обычный 8 4 3 4 3 2" xfId="19616"/>
    <cellStyle name="Обычный 8 4 3 4 3 2 2" xfId="49471"/>
    <cellStyle name="Обычный 8 4 3 4 3 3" xfId="29566"/>
    <cellStyle name="Обычный 8 4 3 4 3 3 2" xfId="59421"/>
    <cellStyle name="Обычный 8 4 3 4 3 4" xfId="39521"/>
    <cellStyle name="Обычный 8 4 3 4 4" xfId="12980"/>
    <cellStyle name="Обычный 8 4 3 4 4 2" xfId="42835"/>
    <cellStyle name="Обычный 8 4 3 4 5" xfId="22930"/>
    <cellStyle name="Обычный 8 4 3 4 5 2" xfId="52785"/>
    <cellStyle name="Обычный 8 4 3 4 6" xfId="32885"/>
    <cellStyle name="Обычный 8 4 3 5" xfId="3675"/>
    <cellStyle name="Обычный 8 4 3 5 2" xfId="13627"/>
    <cellStyle name="Обычный 8 4 3 5 2 2" xfId="43482"/>
    <cellStyle name="Обычный 8 4 3 5 3" xfId="23577"/>
    <cellStyle name="Обычный 8 4 3 5 3 2" xfId="53432"/>
    <cellStyle name="Обычный 8 4 3 5 4" xfId="33532"/>
    <cellStyle name="Обычный 8 4 3 6" xfId="9659"/>
    <cellStyle name="Обычный 8 4 3 6 2" xfId="19609"/>
    <cellStyle name="Обычный 8 4 3 6 2 2" xfId="49464"/>
    <cellStyle name="Обычный 8 4 3 6 3" xfId="29559"/>
    <cellStyle name="Обычный 8 4 3 6 3 2" xfId="59414"/>
    <cellStyle name="Обычный 8 4 3 6 4" xfId="39514"/>
    <cellStyle name="Обычный 8 4 3 7" xfId="12973"/>
    <cellStyle name="Обычный 8 4 3 7 2" xfId="42828"/>
    <cellStyle name="Обычный 8 4 3 8" xfId="22923"/>
    <cellStyle name="Обычный 8 4 3 8 2" xfId="52778"/>
    <cellStyle name="Обычный 8 4 3 9" xfId="32878"/>
    <cellStyle name="Обычный 8 4 4" xfId="3025"/>
    <cellStyle name="Обычный 8 4 4 2" xfId="3026"/>
    <cellStyle name="Обычный 8 4 4 2 2" xfId="3027"/>
    <cellStyle name="Обычный 8 4 4 2 2 2" xfId="6516"/>
    <cellStyle name="Обычный 8 4 4 2 2 2 2" xfId="16468"/>
    <cellStyle name="Обычный 8 4 4 2 2 2 2 2" xfId="46323"/>
    <cellStyle name="Обычный 8 4 4 2 2 2 3" xfId="26418"/>
    <cellStyle name="Обычный 8 4 4 2 2 2 3 2" xfId="56273"/>
    <cellStyle name="Обычный 8 4 4 2 2 2 4" xfId="36373"/>
    <cellStyle name="Обычный 8 4 4 2 2 3" xfId="9669"/>
    <cellStyle name="Обычный 8 4 4 2 2 3 2" xfId="19619"/>
    <cellStyle name="Обычный 8 4 4 2 2 3 2 2" xfId="49474"/>
    <cellStyle name="Обычный 8 4 4 2 2 3 3" xfId="29569"/>
    <cellStyle name="Обычный 8 4 4 2 2 3 3 2" xfId="59424"/>
    <cellStyle name="Обычный 8 4 4 2 2 3 4" xfId="39524"/>
    <cellStyle name="Обычный 8 4 4 2 2 4" xfId="12983"/>
    <cellStyle name="Обычный 8 4 4 2 2 4 2" xfId="42838"/>
    <cellStyle name="Обычный 8 4 4 2 2 5" xfId="22933"/>
    <cellStyle name="Обычный 8 4 4 2 2 5 2" xfId="52788"/>
    <cellStyle name="Обычный 8 4 4 2 2 6" xfId="32888"/>
    <cellStyle name="Обычный 8 4 4 2 3" xfId="4843"/>
    <cellStyle name="Обычный 8 4 4 2 3 2" xfId="14795"/>
    <cellStyle name="Обычный 8 4 4 2 3 2 2" xfId="44650"/>
    <cellStyle name="Обычный 8 4 4 2 3 3" xfId="24745"/>
    <cellStyle name="Обычный 8 4 4 2 3 3 2" xfId="54600"/>
    <cellStyle name="Обычный 8 4 4 2 3 4" xfId="34700"/>
    <cellStyle name="Обычный 8 4 4 2 4" xfId="9668"/>
    <cellStyle name="Обычный 8 4 4 2 4 2" xfId="19618"/>
    <cellStyle name="Обычный 8 4 4 2 4 2 2" xfId="49473"/>
    <cellStyle name="Обычный 8 4 4 2 4 3" xfId="29568"/>
    <cellStyle name="Обычный 8 4 4 2 4 3 2" xfId="59423"/>
    <cellStyle name="Обычный 8 4 4 2 4 4" xfId="39523"/>
    <cellStyle name="Обычный 8 4 4 2 5" xfId="12982"/>
    <cellStyle name="Обычный 8 4 4 2 5 2" xfId="42837"/>
    <cellStyle name="Обычный 8 4 4 2 6" xfId="22932"/>
    <cellStyle name="Обычный 8 4 4 2 6 2" xfId="52787"/>
    <cellStyle name="Обычный 8 4 4 2 7" xfId="32887"/>
    <cellStyle name="Обычный 8 4 4 3" xfId="3028"/>
    <cellStyle name="Обычный 8 4 4 3 2" xfId="6517"/>
    <cellStyle name="Обычный 8 4 4 3 2 2" xfId="16469"/>
    <cellStyle name="Обычный 8 4 4 3 2 2 2" xfId="46324"/>
    <cellStyle name="Обычный 8 4 4 3 2 3" xfId="26419"/>
    <cellStyle name="Обычный 8 4 4 3 2 3 2" xfId="56274"/>
    <cellStyle name="Обычный 8 4 4 3 2 4" xfId="36374"/>
    <cellStyle name="Обычный 8 4 4 3 3" xfId="9670"/>
    <cellStyle name="Обычный 8 4 4 3 3 2" xfId="19620"/>
    <cellStyle name="Обычный 8 4 4 3 3 2 2" xfId="49475"/>
    <cellStyle name="Обычный 8 4 4 3 3 3" xfId="29570"/>
    <cellStyle name="Обычный 8 4 4 3 3 3 2" xfId="59425"/>
    <cellStyle name="Обычный 8 4 4 3 3 4" xfId="39525"/>
    <cellStyle name="Обычный 8 4 4 3 4" xfId="12984"/>
    <cellStyle name="Обычный 8 4 4 3 4 2" xfId="42839"/>
    <cellStyle name="Обычный 8 4 4 3 5" xfId="22934"/>
    <cellStyle name="Обычный 8 4 4 3 5 2" xfId="52789"/>
    <cellStyle name="Обычный 8 4 4 3 6" xfId="32889"/>
    <cellStyle name="Обычный 8 4 4 4" xfId="4020"/>
    <cellStyle name="Обычный 8 4 4 4 2" xfId="13972"/>
    <cellStyle name="Обычный 8 4 4 4 2 2" xfId="43827"/>
    <cellStyle name="Обычный 8 4 4 4 3" xfId="23922"/>
    <cellStyle name="Обычный 8 4 4 4 3 2" xfId="53777"/>
    <cellStyle name="Обычный 8 4 4 4 4" xfId="33877"/>
    <cellStyle name="Обычный 8 4 4 5" xfId="9667"/>
    <cellStyle name="Обычный 8 4 4 5 2" xfId="19617"/>
    <cellStyle name="Обычный 8 4 4 5 2 2" xfId="49472"/>
    <cellStyle name="Обычный 8 4 4 5 3" xfId="29567"/>
    <cellStyle name="Обычный 8 4 4 5 3 2" xfId="59422"/>
    <cellStyle name="Обычный 8 4 4 5 4" xfId="39522"/>
    <cellStyle name="Обычный 8 4 4 6" xfId="12981"/>
    <cellStyle name="Обычный 8 4 4 6 2" xfId="42836"/>
    <cellStyle name="Обычный 8 4 4 7" xfId="22931"/>
    <cellStyle name="Обычный 8 4 4 7 2" xfId="52786"/>
    <cellStyle name="Обычный 8 4 4 8" xfId="32886"/>
    <cellStyle name="Обычный 8 4 5" xfId="3029"/>
    <cellStyle name="Обычный 8 4 5 2" xfId="3030"/>
    <cellStyle name="Обычный 8 4 5 2 2" xfId="3031"/>
    <cellStyle name="Обычный 8 4 5 2 2 2" xfId="6518"/>
    <cellStyle name="Обычный 8 4 5 2 2 2 2" xfId="16470"/>
    <cellStyle name="Обычный 8 4 5 2 2 2 2 2" xfId="46325"/>
    <cellStyle name="Обычный 8 4 5 2 2 2 3" xfId="26420"/>
    <cellStyle name="Обычный 8 4 5 2 2 2 3 2" xfId="56275"/>
    <cellStyle name="Обычный 8 4 5 2 2 2 4" xfId="36375"/>
    <cellStyle name="Обычный 8 4 5 2 2 3" xfId="9673"/>
    <cellStyle name="Обычный 8 4 5 2 2 3 2" xfId="19623"/>
    <cellStyle name="Обычный 8 4 5 2 2 3 2 2" xfId="49478"/>
    <cellStyle name="Обычный 8 4 5 2 2 3 3" xfId="29573"/>
    <cellStyle name="Обычный 8 4 5 2 2 3 3 2" xfId="59428"/>
    <cellStyle name="Обычный 8 4 5 2 2 3 4" xfId="39528"/>
    <cellStyle name="Обычный 8 4 5 2 2 4" xfId="12987"/>
    <cellStyle name="Обычный 8 4 5 2 2 4 2" xfId="42842"/>
    <cellStyle name="Обычный 8 4 5 2 2 5" xfId="22937"/>
    <cellStyle name="Обычный 8 4 5 2 2 5 2" xfId="52792"/>
    <cellStyle name="Обычный 8 4 5 2 2 6" xfId="32892"/>
    <cellStyle name="Обычный 8 4 5 2 3" xfId="4960"/>
    <cellStyle name="Обычный 8 4 5 2 3 2" xfId="14912"/>
    <cellStyle name="Обычный 8 4 5 2 3 2 2" xfId="44767"/>
    <cellStyle name="Обычный 8 4 5 2 3 3" xfId="24862"/>
    <cellStyle name="Обычный 8 4 5 2 3 3 2" xfId="54717"/>
    <cellStyle name="Обычный 8 4 5 2 3 4" xfId="34817"/>
    <cellStyle name="Обычный 8 4 5 2 4" xfId="9672"/>
    <cellStyle name="Обычный 8 4 5 2 4 2" xfId="19622"/>
    <cellStyle name="Обычный 8 4 5 2 4 2 2" xfId="49477"/>
    <cellStyle name="Обычный 8 4 5 2 4 3" xfId="29572"/>
    <cellStyle name="Обычный 8 4 5 2 4 3 2" xfId="59427"/>
    <cellStyle name="Обычный 8 4 5 2 4 4" xfId="39527"/>
    <cellStyle name="Обычный 8 4 5 2 5" xfId="12986"/>
    <cellStyle name="Обычный 8 4 5 2 5 2" xfId="42841"/>
    <cellStyle name="Обычный 8 4 5 2 6" xfId="22936"/>
    <cellStyle name="Обычный 8 4 5 2 6 2" xfId="52791"/>
    <cellStyle name="Обычный 8 4 5 2 7" xfId="32891"/>
    <cellStyle name="Обычный 8 4 5 3" xfId="3032"/>
    <cellStyle name="Обычный 8 4 5 3 2" xfId="6519"/>
    <cellStyle name="Обычный 8 4 5 3 2 2" xfId="16471"/>
    <cellStyle name="Обычный 8 4 5 3 2 2 2" xfId="46326"/>
    <cellStyle name="Обычный 8 4 5 3 2 3" xfId="26421"/>
    <cellStyle name="Обычный 8 4 5 3 2 3 2" xfId="56276"/>
    <cellStyle name="Обычный 8 4 5 3 2 4" xfId="36376"/>
    <cellStyle name="Обычный 8 4 5 3 3" xfId="9674"/>
    <cellStyle name="Обычный 8 4 5 3 3 2" xfId="19624"/>
    <cellStyle name="Обычный 8 4 5 3 3 2 2" xfId="49479"/>
    <cellStyle name="Обычный 8 4 5 3 3 3" xfId="29574"/>
    <cellStyle name="Обычный 8 4 5 3 3 3 2" xfId="59429"/>
    <cellStyle name="Обычный 8 4 5 3 3 4" xfId="39529"/>
    <cellStyle name="Обычный 8 4 5 3 4" xfId="12988"/>
    <cellStyle name="Обычный 8 4 5 3 4 2" xfId="42843"/>
    <cellStyle name="Обычный 8 4 5 3 5" xfId="22938"/>
    <cellStyle name="Обычный 8 4 5 3 5 2" xfId="52793"/>
    <cellStyle name="Обычный 8 4 5 3 6" xfId="32893"/>
    <cellStyle name="Обычный 8 4 5 4" xfId="4137"/>
    <cellStyle name="Обычный 8 4 5 4 2" xfId="14089"/>
    <cellStyle name="Обычный 8 4 5 4 2 2" xfId="43944"/>
    <cellStyle name="Обычный 8 4 5 4 3" xfId="24039"/>
    <cellStyle name="Обычный 8 4 5 4 3 2" xfId="53894"/>
    <cellStyle name="Обычный 8 4 5 4 4" xfId="33994"/>
    <cellStyle name="Обычный 8 4 5 5" xfId="9671"/>
    <cellStyle name="Обычный 8 4 5 5 2" xfId="19621"/>
    <cellStyle name="Обычный 8 4 5 5 2 2" xfId="49476"/>
    <cellStyle name="Обычный 8 4 5 5 3" xfId="29571"/>
    <cellStyle name="Обычный 8 4 5 5 3 2" xfId="59426"/>
    <cellStyle name="Обычный 8 4 5 5 4" xfId="39526"/>
    <cellStyle name="Обычный 8 4 5 6" xfId="12985"/>
    <cellStyle name="Обычный 8 4 5 6 2" xfId="42840"/>
    <cellStyle name="Обычный 8 4 5 7" xfId="22935"/>
    <cellStyle name="Обычный 8 4 5 7 2" xfId="52790"/>
    <cellStyle name="Обычный 8 4 5 8" xfId="32890"/>
    <cellStyle name="Обычный 8 4 6" xfId="3033"/>
    <cellStyle name="Обычный 8 4 6 2" xfId="3034"/>
    <cellStyle name="Обычный 8 4 6 2 2" xfId="3035"/>
    <cellStyle name="Обычный 8 4 6 2 2 2" xfId="6520"/>
    <cellStyle name="Обычный 8 4 6 2 2 2 2" xfId="16472"/>
    <cellStyle name="Обычный 8 4 6 2 2 2 2 2" xfId="46327"/>
    <cellStyle name="Обычный 8 4 6 2 2 2 3" xfId="26422"/>
    <cellStyle name="Обычный 8 4 6 2 2 2 3 2" xfId="56277"/>
    <cellStyle name="Обычный 8 4 6 2 2 2 4" xfId="36377"/>
    <cellStyle name="Обычный 8 4 6 2 2 3" xfId="9677"/>
    <cellStyle name="Обычный 8 4 6 2 2 3 2" xfId="19627"/>
    <cellStyle name="Обычный 8 4 6 2 2 3 2 2" xfId="49482"/>
    <cellStyle name="Обычный 8 4 6 2 2 3 3" xfId="29577"/>
    <cellStyle name="Обычный 8 4 6 2 2 3 3 2" xfId="59432"/>
    <cellStyle name="Обычный 8 4 6 2 2 3 4" xfId="39532"/>
    <cellStyle name="Обычный 8 4 6 2 2 4" xfId="12991"/>
    <cellStyle name="Обычный 8 4 6 2 2 4 2" xfId="42846"/>
    <cellStyle name="Обычный 8 4 6 2 2 5" xfId="22941"/>
    <cellStyle name="Обычный 8 4 6 2 2 5 2" xfId="52796"/>
    <cellStyle name="Обычный 8 4 6 2 2 6" xfId="32896"/>
    <cellStyle name="Обычный 8 4 6 2 3" xfId="5047"/>
    <cellStyle name="Обычный 8 4 6 2 3 2" xfId="14999"/>
    <cellStyle name="Обычный 8 4 6 2 3 2 2" xfId="44854"/>
    <cellStyle name="Обычный 8 4 6 2 3 3" xfId="24949"/>
    <cellStyle name="Обычный 8 4 6 2 3 3 2" xfId="54804"/>
    <cellStyle name="Обычный 8 4 6 2 3 4" xfId="34904"/>
    <cellStyle name="Обычный 8 4 6 2 4" xfId="9676"/>
    <cellStyle name="Обычный 8 4 6 2 4 2" xfId="19626"/>
    <cellStyle name="Обычный 8 4 6 2 4 2 2" xfId="49481"/>
    <cellStyle name="Обычный 8 4 6 2 4 3" xfId="29576"/>
    <cellStyle name="Обычный 8 4 6 2 4 3 2" xfId="59431"/>
    <cellStyle name="Обычный 8 4 6 2 4 4" xfId="39531"/>
    <cellStyle name="Обычный 8 4 6 2 5" xfId="12990"/>
    <cellStyle name="Обычный 8 4 6 2 5 2" xfId="42845"/>
    <cellStyle name="Обычный 8 4 6 2 6" xfId="22940"/>
    <cellStyle name="Обычный 8 4 6 2 6 2" xfId="52795"/>
    <cellStyle name="Обычный 8 4 6 2 7" xfId="32895"/>
    <cellStyle name="Обычный 8 4 6 3" xfId="3036"/>
    <cellStyle name="Обычный 8 4 6 3 2" xfId="6521"/>
    <cellStyle name="Обычный 8 4 6 3 2 2" xfId="16473"/>
    <cellStyle name="Обычный 8 4 6 3 2 2 2" xfId="46328"/>
    <cellStyle name="Обычный 8 4 6 3 2 3" xfId="26423"/>
    <cellStyle name="Обычный 8 4 6 3 2 3 2" xfId="56278"/>
    <cellStyle name="Обычный 8 4 6 3 2 4" xfId="36378"/>
    <cellStyle name="Обычный 8 4 6 3 3" xfId="9678"/>
    <cellStyle name="Обычный 8 4 6 3 3 2" xfId="19628"/>
    <cellStyle name="Обычный 8 4 6 3 3 2 2" xfId="49483"/>
    <cellStyle name="Обычный 8 4 6 3 3 3" xfId="29578"/>
    <cellStyle name="Обычный 8 4 6 3 3 3 2" xfId="59433"/>
    <cellStyle name="Обычный 8 4 6 3 3 4" xfId="39533"/>
    <cellStyle name="Обычный 8 4 6 3 4" xfId="12992"/>
    <cellStyle name="Обычный 8 4 6 3 4 2" xfId="42847"/>
    <cellStyle name="Обычный 8 4 6 3 5" xfId="22942"/>
    <cellStyle name="Обычный 8 4 6 3 5 2" xfId="52797"/>
    <cellStyle name="Обычный 8 4 6 3 6" xfId="32897"/>
    <cellStyle name="Обычный 8 4 6 4" xfId="4224"/>
    <cellStyle name="Обычный 8 4 6 4 2" xfId="14176"/>
    <cellStyle name="Обычный 8 4 6 4 2 2" xfId="44031"/>
    <cellStyle name="Обычный 8 4 6 4 3" xfId="24126"/>
    <cellStyle name="Обычный 8 4 6 4 3 2" xfId="53981"/>
    <cellStyle name="Обычный 8 4 6 4 4" xfId="34081"/>
    <cellStyle name="Обычный 8 4 6 5" xfId="9675"/>
    <cellStyle name="Обычный 8 4 6 5 2" xfId="19625"/>
    <cellStyle name="Обычный 8 4 6 5 2 2" xfId="49480"/>
    <cellStyle name="Обычный 8 4 6 5 3" xfId="29575"/>
    <cellStyle name="Обычный 8 4 6 5 3 2" xfId="59430"/>
    <cellStyle name="Обычный 8 4 6 5 4" xfId="39530"/>
    <cellStyle name="Обычный 8 4 6 6" xfId="12989"/>
    <cellStyle name="Обычный 8 4 6 6 2" xfId="42844"/>
    <cellStyle name="Обычный 8 4 6 7" xfId="22939"/>
    <cellStyle name="Обычный 8 4 6 7 2" xfId="52794"/>
    <cellStyle name="Обычный 8 4 6 8" xfId="32894"/>
    <cellStyle name="Обычный 8 4 7" xfId="3037"/>
    <cellStyle name="Обычный 8 4 7 2" xfId="3038"/>
    <cellStyle name="Обычный 8 4 7 2 2" xfId="6522"/>
    <cellStyle name="Обычный 8 4 7 2 2 2" xfId="16474"/>
    <cellStyle name="Обычный 8 4 7 2 2 2 2" xfId="46329"/>
    <cellStyle name="Обычный 8 4 7 2 2 3" xfId="26424"/>
    <cellStyle name="Обычный 8 4 7 2 2 3 2" xfId="56279"/>
    <cellStyle name="Обычный 8 4 7 2 2 4" xfId="36379"/>
    <cellStyle name="Обычный 8 4 7 2 3" xfId="9680"/>
    <cellStyle name="Обычный 8 4 7 2 3 2" xfId="19630"/>
    <cellStyle name="Обычный 8 4 7 2 3 2 2" xfId="49485"/>
    <cellStyle name="Обычный 8 4 7 2 3 3" xfId="29580"/>
    <cellStyle name="Обычный 8 4 7 2 3 3 2" xfId="59435"/>
    <cellStyle name="Обычный 8 4 7 2 3 4" xfId="39535"/>
    <cellStyle name="Обычный 8 4 7 2 4" xfId="12994"/>
    <cellStyle name="Обычный 8 4 7 2 4 2" xfId="42849"/>
    <cellStyle name="Обычный 8 4 7 2 5" xfId="22944"/>
    <cellStyle name="Обычный 8 4 7 2 5 2" xfId="52799"/>
    <cellStyle name="Обычный 8 4 7 2 6" xfId="32899"/>
    <cellStyle name="Обычный 8 4 7 3" xfId="4282"/>
    <cellStyle name="Обычный 8 4 7 3 2" xfId="14234"/>
    <cellStyle name="Обычный 8 4 7 3 2 2" xfId="44089"/>
    <cellStyle name="Обычный 8 4 7 3 3" xfId="24184"/>
    <cellStyle name="Обычный 8 4 7 3 3 2" xfId="54039"/>
    <cellStyle name="Обычный 8 4 7 3 4" xfId="34139"/>
    <cellStyle name="Обычный 8 4 7 4" xfId="9679"/>
    <cellStyle name="Обычный 8 4 7 4 2" xfId="19629"/>
    <cellStyle name="Обычный 8 4 7 4 2 2" xfId="49484"/>
    <cellStyle name="Обычный 8 4 7 4 3" xfId="29579"/>
    <cellStyle name="Обычный 8 4 7 4 3 2" xfId="59434"/>
    <cellStyle name="Обычный 8 4 7 4 4" xfId="39534"/>
    <cellStyle name="Обычный 8 4 7 5" xfId="12993"/>
    <cellStyle name="Обычный 8 4 7 5 2" xfId="42848"/>
    <cellStyle name="Обычный 8 4 7 6" xfId="22943"/>
    <cellStyle name="Обычный 8 4 7 6 2" xfId="52798"/>
    <cellStyle name="Обычный 8 4 7 7" xfId="32898"/>
    <cellStyle name="Обычный 8 4 8" xfId="3039"/>
    <cellStyle name="Обычный 8 4 8 2" xfId="6523"/>
    <cellStyle name="Обычный 8 4 8 2 2" xfId="16475"/>
    <cellStyle name="Обычный 8 4 8 2 2 2" xfId="46330"/>
    <cellStyle name="Обычный 8 4 8 2 3" xfId="26425"/>
    <cellStyle name="Обычный 8 4 8 2 3 2" xfId="56280"/>
    <cellStyle name="Обычный 8 4 8 2 4" xfId="36380"/>
    <cellStyle name="Обычный 8 4 8 3" xfId="9681"/>
    <cellStyle name="Обычный 8 4 8 3 2" xfId="19631"/>
    <cellStyle name="Обычный 8 4 8 3 2 2" xfId="49486"/>
    <cellStyle name="Обычный 8 4 8 3 3" xfId="29581"/>
    <cellStyle name="Обычный 8 4 8 3 3 2" xfId="59436"/>
    <cellStyle name="Обычный 8 4 8 3 4" xfId="39536"/>
    <cellStyle name="Обычный 8 4 8 4" xfId="12995"/>
    <cellStyle name="Обычный 8 4 8 4 2" xfId="42850"/>
    <cellStyle name="Обычный 8 4 8 5" xfId="22945"/>
    <cellStyle name="Обычный 8 4 8 5 2" xfId="52800"/>
    <cellStyle name="Обычный 8 4 8 6" xfId="32900"/>
    <cellStyle name="Обычный 8 4 9" xfId="3459"/>
    <cellStyle name="Обычный 8 4 9 2" xfId="13411"/>
    <cellStyle name="Обычный 8 4 9 2 2" xfId="43266"/>
    <cellStyle name="Обычный 8 4 9 3" xfId="23361"/>
    <cellStyle name="Обычный 8 4 9 3 2" xfId="53216"/>
    <cellStyle name="Обычный 8 4 9 4" xfId="33316"/>
    <cellStyle name="Обычный 8 5" xfId="3040"/>
    <cellStyle name="Обычный 8 5 10" xfId="9682"/>
    <cellStyle name="Обычный 8 5 10 2" xfId="19632"/>
    <cellStyle name="Обычный 8 5 10 2 2" xfId="49487"/>
    <cellStyle name="Обычный 8 5 10 3" xfId="29582"/>
    <cellStyle name="Обычный 8 5 10 3 2" xfId="59437"/>
    <cellStyle name="Обычный 8 5 10 4" xfId="39537"/>
    <cellStyle name="Обычный 8 5 11" xfId="12996"/>
    <cellStyle name="Обычный 8 5 11 2" xfId="42851"/>
    <cellStyle name="Обычный 8 5 12" xfId="22946"/>
    <cellStyle name="Обычный 8 5 12 2" xfId="52801"/>
    <cellStyle name="Обычный 8 5 13" xfId="32901"/>
    <cellStyle name="Обычный 8 5 2" xfId="3041"/>
    <cellStyle name="Обычный 8 5 2 2" xfId="3042"/>
    <cellStyle name="Обычный 8 5 2 2 2" xfId="3043"/>
    <cellStyle name="Обычный 8 5 2 2 2 2" xfId="3044"/>
    <cellStyle name="Обычный 8 5 2 2 2 2 2" xfId="6524"/>
    <cellStyle name="Обычный 8 5 2 2 2 2 2 2" xfId="16476"/>
    <cellStyle name="Обычный 8 5 2 2 2 2 2 2 2" xfId="46331"/>
    <cellStyle name="Обычный 8 5 2 2 2 2 2 3" xfId="26426"/>
    <cellStyle name="Обычный 8 5 2 2 2 2 2 3 2" xfId="56281"/>
    <cellStyle name="Обычный 8 5 2 2 2 2 2 4" xfId="36381"/>
    <cellStyle name="Обычный 8 5 2 2 2 2 3" xfId="9686"/>
    <cellStyle name="Обычный 8 5 2 2 2 2 3 2" xfId="19636"/>
    <cellStyle name="Обычный 8 5 2 2 2 2 3 2 2" xfId="49491"/>
    <cellStyle name="Обычный 8 5 2 2 2 2 3 3" xfId="29586"/>
    <cellStyle name="Обычный 8 5 2 2 2 2 3 3 2" xfId="59441"/>
    <cellStyle name="Обычный 8 5 2 2 2 2 3 4" xfId="39541"/>
    <cellStyle name="Обычный 8 5 2 2 2 2 4" xfId="13000"/>
    <cellStyle name="Обычный 8 5 2 2 2 2 4 2" xfId="42855"/>
    <cellStyle name="Обычный 8 5 2 2 2 2 5" xfId="22950"/>
    <cellStyle name="Обычный 8 5 2 2 2 2 5 2" xfId="52805"/>
    <cellStyle name="Обычный 8 5 2 2 2 2 6" xfId="32905"/>
    <cellStyle name="Обычный 8 5 2 2 2 3" xfId="4847"/>
    <cellStyle name="Обычный 8 5 2 2 2 3 2" xfId="14799"/>
    <cellStyle name="Обычный 8 5 2 2 2 3 2 2" xfId="44654"/>
    <cellStyle name="Обычный 8 5 2 2 2 3 3" xfId="24749"/>
    <cellStyle name="Обычный 8 5 2 2 2 3 3 2" xfId="54604"/>
    <cellStyle name="Обычный 8 5 2 2 2 3 4" xfId="34704"/>
    <cellStyle name="Обычный 8 5 2 2 2 4" xfId="9685"/>
    <cellStyle name="Обычный 8 5 2 2 2 4 2" xfId="19635"/>
    <cellStyle name="Обычный 8 5 2 2 2 4 2 2" xfId="49490"/>
    <cellStyle name="Обычный 8 5 2 2 2 4 3" xfId="29585"/>
    <cellStyle name="Обычный 8 5 2 2 2 4 3 2" xfId="59440"/>
    <cellStyle name="Обычный 8 5 2 2 2 4 4" xfId="39540"/>
    <cellStyle name="Обычный 8 5 2 2 2 5" xfId="12999"/>
    <cellStyle name="Обычный 8 5 2 2 2 5 2" xfId="42854"/>
    <cellStyle name="Обычный 8 5 2 2 2 6" xfId="22949"/>
    <cellStyle name="Обычный 8 5 2 2 2 6 2" xfId="52804"/>
    <cellStyle name="Обычный 8 5 2 2 2 7" xfId="32904"/>
    <cellStyle name="Обычный 8 5 2 2 3" xfId="3045"/>
    <cellStyle name="Обычный 8 5 2 2 3 2" xfId="6525"/>
    <cellStyle name="Обычный 8 5 2 2 3 2 2" xfId="16477"/>
    <cellStyle name="Обычный 8 5 2 2 3 2 2 2" xfId="46332"/>
    <cellStyle name="Обычный 8 5 2 2 3 2 3" xfId="26427"/>
    <cellStyle name="Обычный 8 5 2 2 3 2 3 2" xfId="56282"/>
    <cellStyle name="Обычный 8 5 2 2 3 2 4" xfId="36382"/>
    <cellStyle name="Обычный 8 5 2 2 3 3" xfId="9687"/>
    <cellStyle name="Обычный 8 5 2 2 3 3 2" xfId="19637"/>
    <cellStyle name="Обычный 8 5 2 2 3 3 2 2" xfId="49492"/>
    <cellStyle name="Обычный 8 5 2 2 3 3 3" xfId="29587"/>
    <cellStyle name="Обычный 8 5 2 2 3 3 3 2" xfId="59442"/>
    <cellStyle name="Обычный 8 5 2 2 3 3 4" xfId="39542"/>
    <cellStyle name="Обычный 8 5 2 2 3 4" xfId="13001"/>
    <cellStyle name="Обычный 8 5 2 2 3 4 2" xfId="42856"/>
    <cellStyle name="Обычный 8 5 2 2 3 5" xfId="22951"/>
    <cellStyle name="Обычный 8 5 2 2 3 5 2" xfId="52806"/>
    <cellStyle name="Обычный 8 5 2 2 3 6" xfId="32906"/>
    <cellStyle name="Обычный 8 5 2 2 4" xfId="4024"/>
    <cellStyle name="Обычный 8 5 2 2 4 2" xfId="13976"/>
    <cellStyle name="Обычный 8 5 2 2 4 2 2" xfId="43831"/>
    <cellStyle name="Обычный 8 5 2 2 4 3" xfId="23926"/>
    <cellStyle name="Обычный 8 5 2 2 4 3 2" xfId="53781"/>
    <cellStyle name="Обычный 8 5 2 2 4 4" xfId="33881"/>
    <cellStyle name="Обычный 8 5 2 2 5" xfId="9684"/>
    <cellStyle name="Обычный 8 5 2 2 5 2" xfId="19634"/>
    <cellStyle name="Обычный 8 5 2 2 5 2 2" xfId="49489"/>
    <cellStyle name="Обычный 8 5 2 2 5 3" xfId="29584"/>
    <cellStyle name="Обычный 8 5 2 2 5 3 2" xfId="59439"/>
    <cellStyle name="Обычный 8 5 2 2 5 4" xfId="39539"/>
    <cellStyle name="Обычный 8 5 2 2 6" xfId="12998"/>
    <cellStyle name="Обычный 8 5 2 2 6 2" xfId="42853"/>
    <cellStyle name="Обычный 8 5 2 2 7" xfId="22948"/>
    <cellStyle name="Обычный 8 5 2 2 7 2" xfId="52803"/>
    <cellStyle name="Обычный 8 5 2 2 8" xfId="32903"/>
    <cellStyle name="Обычный 8 5 2 3" xfId="3046"/>
    <cellStyle name="Обычный 8 5 2 3 2" xfId="3047"/>
    <cellStyle name="Обычный 8 5 2 3 2 2" xfId="6526"/>
    <cellStyle name="Обычный 8 5 2 3 2 2 2" xfId="16478"/>
    <cellStyle name="Обычный 8 5 2 3 2 2 2 2" xfId="46333"/>
    <cellStyle name="Обычный 8 5 2 3 2 2 3" xfId="26428"/>
    <cellStyle name="Обычный 8 5 2 3 2 2 3 2" xfId="56283"/>
    <cellStyle name="Обычный 8 5 2 3 2 2 4" xfId="36383"/>
    <cellStyle name="Обычный 8 5 2 3 2 3" xfId="9689"/>
    <cellStyle name="Обычный 8 5 2 3 2 3 2" xfId="19639"/>
    <cellStyle name="Обычный 8 5 2 3 2 3 2 2" xfId="49494"/>
    <cellStyle name="Обычный 8 5 2 3 2 3 3" xfId="29589"/>
    <cellStyle name="Обычный 8 5 2 3 2 3 3 2" xfId="59444"/>
    <cellStyle name="Обычный 8 5 2 3 2 3 4" xfId="39544"/>
    <cellStyle name="Обычный 8 5 2 3 2 4" xfId="13003"/>
    <cellStyle name="Обычный 8 5 2 3 2 4 2" xfId="42858"/>
    <cellStyle name="Обычный 8 5 2 3 2 5" xfId="22953"/>
    <cellStyle name="Обычный 8 5 2 3 2 5 2" xfId="52808"/>
    <cellStyle name="Обычный 8 5 2 3 2 6" xfId="32908"/>
    <cellStyle name="Обычный 8 5 2 3 3" xfId="4447"/>
    <cellStyle name="Обычный 8 5 2 3 3 2" xfId="14399"/>
    <cellStyle name="Обычный 8 5 2 3 3 2 2" xfId="44254"/>
    <cellStyle name="Обычный 8 5 2 3 3 3" xfId="24349"/>
    <cellStyle name="Обычный 8 5 2 3 3 3 2" xfId="54204"/>
    <cellStyle name="Обычный 8 5 2 3 3 4" xfId="34304"/>
    <cellStyle name="Обычный 8 5 2 3 4" xfId="9688"/>
    <cellStyle name="Обычный 8 5 2 3 4 2" xfId="19638"/>
    <cellStyle name="Обычный 8 5 2 3 4 2 2" xfId="49493"/>
    <cellStyle name="Обычный 8 5 2 3 4 3" xfId="29588"/>
    <cellStyle name="Обычный 8 5 2 3 4 3 2" xfId="59443"/>
    <cellStyle name="Обычный 8 5 2 3 4 4" xfId="39543"/>
    <cellStyle name="Обычный 8 5 2 3 5" xfId="13002"/>
    <cellStyle name="Обычный 8 5 2 3 5 2" xfId="42857"/>
    <cellStyle name="Обычный 8 5 2 3 6" xfId="22952"/>
    <cellStyle name="Обычный 8 5 2 3 6 2" xfId="52807"/>
    <cellStyle name="Обычный 8 5 2 3 7" xfId="32907"/>
    <cellStyle name="Обычный 8 5 2 4" xfId="3048"/>
    <cellStyle name="Обычный 8 5 2 4 2" xfId="6527"/>
    <cellStyle name="Обычный 8 5 2 4 2 2" xfId="16479"/>
    <cellStyle name="Обычный 8 5 2 4 2 2 2" xfId="46334"/>
    <cellStyle name="Обычный 8 5 2 4 2 3" xfId="26429"/>
    <cellStyle name="Обычный 8 5 2 4 2 3 2" xfId="56284"/>
    <cellStyle name="Обычный 8 5 2 4 2 4" xfId="36384"/>
    <cellStyle name="Обычный 8 5 2 4 3" xfId="9690"/>
    <cellStyle name="Обычный 8 5 2 4 3 2" xfId="19640"/>
    <cellStyle name="Обычный 8 5 2 4 3 2 2" xfId="49495"/>
    <cellStyle name="Обычный 8 5 2 4 3 3" xfId="29590"/>
    <cellStyle name="Обычный 8 5 2 4 3 3 2" xfId="59445"/>
    <cellStyle name="Обычный 8 5 2 4 3 4" xfId="39545"/>
    <cellStyle name="Обычный 8 5 2 4 4" xfId="13004"/>
    <cellStyle name="Обычный 8 5 2 4 4 2" xfId="42859"/>
    <cellStyle name="Обычный 8 5 2 4 5" xfId="22954"/>
    <cellStyle name="Обычный 8 5 2 4 5 2" xfId="52809"/>
    <cellStyle name="Обычный 8 5 2 4 6" xfId="32909"/>
    <cellStyle name="Обычный 8 5 2 5" xfId="3624"/>
    <cellStyle name="Обычный 8 5 2 5 2" xfId="13576"/>
    <cellStyle name="Обычный 8 5 2 5 2 2" xfId="43431"/>
    <cellStyle name="Обычный 8 5 2 5 3" xfId="23526"/>
    <cellStyle name="Обычный 8 5 2 5 3 2" xfId="53381"/>
    <cellStyle name="Обычный 8 5 2 5 4" xfId="33481"/>
    <cellStyle name="Обычный 8 5 2 6" xfId="9683"/>
    <cellStyle name="Обычный 8 5 2 6 2" xfId="19633"/>
    <cellStyle name="Обычный 8 5 2 6 2 2" xfId="49488"/>
    <cellStyle name="Обычный 8 5 2 6 3" xfId="29583"/>
    <cellStyle name="Обычный 8 5 2 6 3 2" xfId="59438"/>
    <cellStyle name="Обычный 8 5 2 6 4" xfId="39538"/>
    <cellStyle name="Обычный 8 5 2 7" xfId="12997"/>
    <cellStyle name="Обычный 8 5 2 7 2" xfId="42852"/>
    <cellStyle name="Обычный 8 5 2 8" xfId="22947"/>
    <cellStyle name="Обычный 8 5 2 8 2" xfId="52802"/>
    <cellStyle name="Обычный 8 5 2 9" xfId="32902"/>
    <cellStyle name="Обычный 8 5 3" xfId="3049"/>
    <cellStyle name="Обычный 8 5 3 2" xfId="3050"/>
    <cellStyle name="Обычный 8 5 3 2 2" xfId="3051"/>
    <cellStyle name="Обычный 8 5 3 2 2 2" xfId="3052"/>
    <cellStyle name="Обычный 8 5 3 2 2 2 2" xfId="6528"/>
    <cellStyle name="Обычный 8 5 3 2 2 2 2 2" xfId="16480"/>
    <cellStyle name="Обычный 8 5 3 2 2 2 2 2 2" xfId="46335"/>
    <cellStyle name="Обычный 8 5 3 2 2 2 2 3" xfId="26430"/>
    <cellStyle name="Обычный 8 5 3 2 2 2 2 3 2" xfId="56285"/>
    <cellStyle name="Обычный 8 5 3 2 2 2 2 4" xfId="36385"/>
    <cellStyle name="Обычный 8 5 3 2 2 2 3" xfId="9694"/>
    <cellStyle name="Обычный 8 5 3 2 2 2 3 2" xfId="19644"/>
    <cellStyle name="Обычный 8 5 3 2 2 2 3 2 2" xfId="49499"/>
    <cellStyle name="Обычный 8 5 3 2 2 2 3 3" xfId="29594"/>
    <cellStyle name="Обычный 8 5 3 2 2 2 3 3 2" xfId="59449"/>
    <cellStyle name="Обычный 8 5 3 2 2 2 3 4" xfId="39549"/>
    <cellStyle name="Обычный 8 5 3 2 2 2 4" xfId="13008"/>
    <cellStyle name="Обычный 8 5 3 2 2 2 4 2" xfId="42863"/>
    <cellStyle name="Обычный 8 5 3 2 2 2 5" xfId="22958"/>
    <cellStyle name="Обычный 8 5 3 2 2 2 5 2" xfId="52813"/>
    <cellStyle name="Обычный 8 5 3 2 2 2 6" xfId="32913"/>
    <cellStyle name="Обычный 8 5 3 2 2 3" xfId="4848"/>
    <cellStyle name="Обычный 8 5 3 2 2 3 2" xfId="14800"/>
    <cellStyle name="Обычный 8 5 3 2 2 3 2 2" xfId="44655"/>
    <cellStyle name="Обычный 8 5 3 2 2 3 3" xfId="24750"/>
    <cellStyle name="Обычный 8 5 3 2 2 3 3 2" xfId="54605"/>
    <cellStyle name="Обычный 8 5 3 2 2 3 4" xfId="34705"/>
    <cellStyle name="Обычный 8 5 3 2 2 4" xfId="9693"/>
    <cellStyle name="Обычный 8 5 3 2 2 4 2" xfId="19643"/>
    <cellStyle name="Обычный 8 5 3 2 2 4 2 2" xfId="49498"/>
    <cellStyle name="Обычный 8 5 3 2 2 4 3" xfId="29593"/>
    <cellStyle name="Обычный 8 5 3 2 2 4 3 2" xfId="59448"/>
    <cellStyle name="Обычный 8 5 3 2 2 4 4" xfId="39548"/>
    <cellStyle name="Обычный 8 5 3 2 2 5" xfId="13007"/>
    <cellStyle name="Обычный 8 5 3 2 2 5 2" xfId="42862"/>
    <cellStyle name="Обычный 8 5 3 2 2 6" xfId="22957"/>
    <cellStyle name="Обычный 8 5 3 2 2 6 2" xfId="52812"/>
    <cellStyle name="Обычный 8 5 3 2 2 7" xfId="32912"/>
    <cellStyle name="Обычный 8 5 3 2 3" xfId="3053"/>
    <cellStyle name="Обычный 8 5 3 2 3 2" xfId="6529"/>
    <cellStyle name="Обычный 8 5 3 2 3 2 2" xfId="16481"/>
    <cellStyle name="Обычный 8 5 3 2 3 2 2 2" xfId="46336"/>
    <cellStyle name="Обычный 8 5 3 2 3 2 3" xfId="26431"/>
    <cellStyle name="Обычный 8 5 3 2 3 2 3 2" xfId="56286"/>
    <cellStyle name="Обычный 8 5 3 2 3 2 4" xfId="36386"/>
    <cellStyle name="Обычный 8 5 3 2 3 3" xfId="9695"/>
    <cellStyle name="Обычный 8 5 3 2 3 3 2" xfId="19645"/>
    <cellStyle name="Обычный 8 5 3 2 3 3 2 2" xfId="49500"/>
    <cellStyle name="Обычный 8 5 3 2 3 3 3" xfId="29595"/>
    <cellStyle name="Обычный 8 5 3 2 3 3 3 2" xfId="59450"/>
    <cellStyle name="Обычный 8 5 3 2 3 3 4" xfId="39550"/>
    <cellStyle name="Обычный 8 5 3 2 3 4" xfId="13009"/>
    <cellStyle name="Обычный 8 5 3 2 3 4 2" xfId="42864"/>
    <cellStyle name="Обычный 8 5 3 2 3 5" xfId="22959"/>
    <cellStyle name="Обычный 8 5 3 2 3 5 2" xfId="52814"/>
    <cellStyle name="Обычный 8 5 3 2 3 6" xfId="32914"/>
    <cellStyle name="Обычный 8 5 3 2 4" xfId="4025"/>
    <cellStyle name="Обычный 8 5 3 2 4 2" xfId="13977"/>
    <cellStyle name="Обычный 8 5 3 2 4 2 2" xfId="43832"/>
    <cellStyle name="Обычный 8 5 3 2 4 3" xfId="23927"/>
    <cellStyle name="Обычный 8 5 3 2 4 3 2" xfId="53782"/>
    <cellStyle name="Обычный 8 5 3 2 4 4" xfId="33882"/>
    <cellStyle name="Обычный 8 5 3 2 5" xfId="9692"/>
    <cellStyle name="Обычный 8 5 3 2 5 2" xfId="19642"/>
    <cellStyle name="Обычный 8 5 3 2 5 2 2" xfId="49497"/>
    <cellStyle name="Обычный 8 5 3 2 5 3" xfId="29592"/>
    <cellStyle name="Обычный 8 5 3 2 5 3 2" xfId="59447"/>
    <cellStyle name="Обычный 8 5 3 2 5 4" xfId="39547"/>
    <cellStyle name="Обычный 8 5 3 2 6" xfId="13006"/>
    <cellStyle name="Обычный 8 5 3 2 6 2" xfId="42861"/>
    <cellStyle name="Обычный 8 5 3 2 7" xfId="22956"/>
    <cellStyle name="Обычный 8 5 3 2 7 2" xfId="52811"/>
    <cellStyle name="Обычный 8 5 3 2 8" xfId="32911"/>
    <cellStyle name="Обычный 8 5 3 3" xfId="3054"/>
    <cellStyle name="Обычный 8 5 3 3 2" xfId="3055"/>
    <cellStyle name="Обычный 8 5 3 3 2 2" xfId="6530"/>
    <cellStyle name="Обычный 8 5 3 3 2 2 2" xfId="16482"/>
    <cellStyle name="Обычный 8 5 3 3 2 2 2 2" xfId="46337"/>
    <cellStyle name="Обычный 8 5 3 3 2 2 3" xfId="26432"/>
    <cellStyle name="Обычный 8 5 3 3 2 2 3 2" xfId="56287"/>
    <cellStyle name="Обычный 8 5 3 3 2 2 4" xfId="36387"/>
    <cellStyle name="Обычный 8 5 3 3 2 3" xfId="9697"/>
    <cellStyle name="Обычный 8 5 3 3 2 3 2" xfId="19647"/>
    <cellStyle name="Обычный 8 5 3 3 2 3 2 2" xfId="49502"/>
    <cellStyle name="Обычный 8 5 3 3 2 3 3" xfId="29597"/>
    <cellStyle name="Обычный 8 5 3 3 2 3 3 2" xfId="59452"/>
    <cellStyle name="Обычный 8 5 3 3 2 3 4" xfId="39552"/>
    <cellStyle name="Обычный 8 5 3 3 2 4" xfId="13011"/>
    <cellStyle name="Обычный 8 5 3 3 2 4 2" xfId="42866"/>
    <cellStyle name="Обычный 8 5 3 3 2 5" xfId="22961"/>
    <cellStyle name="Обычный 8 5 3 3 2 5 2" xfId="52816"/>
    <cellStyle name="Обычный 8 5 3 3 2 6" xfId="32916"/>
    <cellStyle name="Обычный 8 5 3 3 3" xfId="4534"/>
    <cellStyle name="Обычный 8 5 3 3 3 2" xfId="14486"/>
    <cellStyle name="Обычный 8 5 3 3 3 2 2" xfId="44341"/>
    <cellStyle name="Обычный 8 5 3 3 3 3" xfId="24436"/>
    <cellStyle name="Обычный 8 5 3 3 3 3 2" xfId="54291"/>
    <cellStyle name="Обычный 8 5 3 3 3 4" xfId="34391"/>
    <cellStyle name="Обычный 8 5 3 3 4" xfId="9696"/>
    <cellStyle name="Обычный 8 5 3 3 4 2" xfId="19646"/>
    <cellStyle name="Обычный 8 5 3 3 4 2 2" xfId="49501"/>
    <cellStyle name="Обычный 8 5 3 3 4 3" xfId="29596"/>
    <cellStyle name="Обычный 8 5 3 3 4 3 2" xfId="59451"/>
    <cellStyle name="Обычный 8 5 3 3 4 4" xfId="39551"/>
    <cellStyle name="Обычный 8 5 3 3 5" xfId="13010"/>
    <cellStyle name="Обычный 8 5 3 3 5 2" xfId="42865"/>
    <cellStyle name="Обычный 8 5 3 3 6" xfId="22960"/>
    <cellStyle name="Обычный 8 5 3 3 6 2" xfId="52815"/>
    <cellStyle name="Обычный 8 5 3 3 7" xfId="32915"/>
    <cellStyle name="Обычный 8 5 3 4" xfId="3056"/>
    <cellStyle name="Обычный 8 5 3 4 2" xfId="6531"/>
    <cellStyle name="Обычный 8 5 3 4 2 2" xfId="16483"/>
    <cellStyle name="Обычный 8 5 3 4 2 2 2" xfId="46338"/>
    <cellStyle name="Обычный 8 5 3 4 2 3" xfId="26433"/>
    <cellStyle name="Обычный 8 5 3 4 2 3 2" xfId="56288"/>
    <cellStyle name="Обычный 8 5 3 4 2 4" xfId="36388"/>
    <cellStyle name="Обычный 8 5 3 4 3" xfId="9698"/>
    <cellStyle name="Обычный 8 5 3 4 3 2" xfId="19648"/>
    <cellStyle name="Обычный 8 5 3 4 3 2 2" xfId="49503"/>
    <cellStyle name="Обычный 8 5 3 4 3 3" xfId="29598"/>
    <cellStyle name="Обычный 8 5 3 4 3 3 2" xfId="59453"/>
    <cellStyle name="Обычный 8 5 3 4 3 4" xfId="39553"/>
    <cellStyle name="Обычный 8 5 3 4 4" xfId="13012"/>
    <cellStyle name="Обычный 8 5 3 4 4 2" xfId="42867"/>
    <cellStyle name="Обычный 8 5 3 4 5" xfId="22962"/>
    <cellStyle name="Обычный 8 5 3 4 5 2" xfId="52817"/>
    <cellStyle name="Обычный 8 5 3 4 6" xfId="32917"/>
    <cellStyle name="Обычный 8 5 3 5" xfId="3711"/>
    <cellStyle name="Обычный 8 5 3 5 2" xfId="13663"/>
    <cellStyle name="Обычный 8 5 3 5 2 2" xfId="43518"/>
    <cellStyle name="Обычный 8 5 3 5 3" xfId="23613"/>
    <cellStyle name="Обычный 8 5 3 5 3 2" xfId="53468"/>
    <cellStyle name="Обычный 8 5 3 5 4" xfId="33568"/>
    <cellStyle name="Обычный 8 5 3 6" xfId="9691"/>
    <cellStyle name="Обычный 8 5 3 6 2" xfId="19641"/>
    <cellStyle name="Обычный 8 5 3 6 2 2" xfId="49496"/>
    <cellStyle name="Обычный 8 5 3 6 3" xfId="29591"/>
    <cellStyle name="Обычный 8 5 3 6 3 2" xfId="59446"/>
    <cellStyle name="Обычный 8 5 3 6 4" xfId="39546"/>
    <cellStyle name="Обычный 8 5 3 7" xfId="13005"/>
    <cellStyle name="Обычный 8 5 3 7 2" xfId="42860"/>
    <cellStyle name="Обычный 8 5 3 8" xfId="22955"/>
    <cellStyle name="Обычный 8 5 3 8 2" xfId="52810"/>
    <cellStyle name="Обычный 8 5 3 9" xfId="32910"/>
    <cellStyle name="Обычный 8 5 4" xfId="3057"/>
    <cellStyle name="Обычный 8 5 4 2" xfId="3058"/>
    <cellStyle name="Обычный 8 5 4 2 2" xfId="3059"/>
    <cellStyle name="Обычный 8 5 4 2 2 2" xfId="6532"/>
    <cellStyle name="Обычный 8 5 4 2 2 2 2" xfId="16484"/>
    <cellStyle name="Обычный 8 5 4 2 2 2 2 2" xfId="46339"/>
    <cellStyle name="Обычный 8 5 4 2 2 2 3" xfId="26434"/>
    <cellStyle name="Обычный 8 5 4 2 2 2 3 2" xfId="56289"/>
    <cellStyle name="Обычный 8 5 4 2 2 2 4" xfId="36389"/>
    <cellStyle name="Обычный 8 5 4 2 2 3" xfId="9701"/>
    <cellStyle name="Обычный 8 5 4 2 2 3 2" xfId="19651"/>
    <cellStyle name="Обычный 8 5 4 2 2 3 2 2" xfId="49506"/>
    <cellStyle name="Обычный 8 5 4 2 2 3 3" xfId="29601"/>
    <cellStyle name="Обычный 8 5 4 2 2 3 3 2" xfId="59456"/>
    <cellStyle name="Обычный 8 5 4 2 2 3 4" xfId="39556"/>
    <cellStyle name="Обычный 8 5 4 2 2 4" xfId="13015"/>
    <cellStyle name="Обычный 8 5 4 2 2 4 2" xfId="42870"/>
    <cellStyle name="Обычный 8 5 4 2 2 5" xfId="22965"/>
    <cellStyle name="Обычный 8 5 4 2 2 5 2" xfId="52820"/>
    <cellStyle name="Обычный 8 5 4 2 2 6" xfId="32920"/>
    <cellStyle name="Обычный 8 5 4 2 3" xfId="4846"/>
    <cellStyle name="Обычный 8 5 4 2 3 2" xfId="14798"/>
    <cellStyle name="Обычный 8 5 4 2 3 2 2" xfId="44653"/>
    <cellStyle name="Обычный 8 5 4 2 3 3" xfId="24748"/>
    <cellStyle name="Обычный 8 5 4 2 3 3 2" xfId="54603"/>
    <cellStyle name="Обычный 8 5 4 2 3 4" xfId="34703"/>
    <cellStyle name="Обычный 8 5 4 2 4" xfId="9700"/>
    <cellStyle name="Обычный 8 5 4 2 4 2" xfId="19650"/>
    <cellStyle name="Обычный 8 5 4 2 4 2 2" xfId="49505"/>
    <cellStyle name="Обычный 8 5 4 2 4 3" xfId="29600"/>
    <cellStyle name="Обычный 8 5 4 2 4 3 2" xfId="59455"/>
    <cellStyle name="Обычный 8 5 4 2 4 4" xfId="39555"/>
    <cellStyle name="Обычный 8 5 4 2 5" xfId="13014"/>
    <cellStyle name="Обычный 8 5 4 2 5 2" xfId="42869"/>
    <cellStyle name="Обычный 8 5 4 2 6" xfId="22964"/>
    <cellStyle name="Обычный 8 5 4 2 6 2" xfId="52819"/>
    <cellStyle name="Обычный 8 5 4 2 7" xfId="32919"/>
    <cellStyle name="Обычный 8 5 4 3" xfId="3060"/>
    <cellStyle name="Обычный 8 5 4 3 2" xfId="6533"/>
    <cellStyle name="Обычный 8 5 4 3 2 2" xfId="16485"/>
    <cellStyle name="Обычный 8 5 4 3 2 2 2" xfId="46340"/>
    <cellStyle name="Обычный 8 5 4 3 2 3" xfId="26435"/>
    <cellStyle name="Обычный 8 5 4 3 2 3 2" xfId="56290"/>
    <cellStyle name="Обычный 8 5 4 3 2 4" xfId="36390"/>
    <cellStyle name="Обычный 8 5 4 3 3" xfId="9702"/>
    <cellStyle name="Обычный 8 5 4 3 3 2" xfId="19652"/>
    <cellStyle name="Обычный 8 5 4 3 3 2 2" xfId="49507"/>
    <cellStyle name="Обычный 8 5 4 3 3 3" xfId="29602"/>
    <cellStyle name="Обычный 8 5 4 3 3 3 2" xfId="59457"/>
    <cellStyle name="Обычный 8 5 4 3 3 4" xfId="39557"/>
    <cellStyle name="Обычный 8 5 4 3 4" xfId="13016"/>
    <cellStyle name="Обычный 8 5 4 3 4 2" xfId="42871"/>
    <cellStyle name="Обычный 8 5 4 3 5" xfId="22966"/>
    <cellStyle name="Обычный 8 5 4 3 5 2" xfId="52821"/>
    <cellStyle name="Обычный 8 5 4 3 6" xfId="32921"/>
    <cellStyle name="Обычный 8 5 4 4" xfId="4023"/>
    <cellStyle name="Обычный 8 5 4 4 2" xfId="13975"/>
    <cellStyle name="Обычный 8 5 4 4 2 2" xfId="43830"/>
    <cellStyle name="Обычный 8 5 4 4 3" xfId="23925"/>
    <cellStyle name="Обычный 8 5 4 4 3 2" xfId="53780"/>
    <cellStyle name="Обычный 8 5 4 4 4" xfId="33880"/>
    <cellStyle name="Обычный 8 5 4 5" xfId="9699"/>
    <cellStyle name="Обычный 8 5 4 5 2" xfId="19649"/>
    <cellStyle name="Обычный 8 5 4 5 2 2" xfId="49504"/>
    <cellStyle name="Обычный 8 5 4 5 3" xfId="29599"/>
    <cellStyle name="Обычный 8 5 4 5 3 2" xfId="59454"/>
    <cellStyle name="Обычный 8 5 4 5 4" xfId="39554"/>
    <cellStyle name="Обычный 8 5 4 6" xfId="13013"/>
    <cellStyle name="Обычный 8 5 4 6 2" xfId="42868"/>
    <cellStyle name="Обычный 8 5 4 7" xfId="22963"/>
    <cellStyle name="Обычный 8 5 4 7 2" xfId="52818"/>
    <cellStyle name="Обычный 8 5 4 8" xfId="32918"/>
    <cellStyle name="Обычный 8 5 5" xfId="3061"/>
    <cellStyle name="Обычный 8 5 5 2" xfId="3062"/>
    <cellStyle name="Обычный 8 5 5 2 2" xfId="3063"/>
    <cellStyle name="Обычный 8 5 5 2 2 2" xfId="6534"/>
    <cellStyle name="Обычный 8 5 5 2 2 2 2" xfId="16486"/>
    <cellStyle name="Обычный 8 5 5 2 2 2 2 2" xfId="46341"/>
    <cellStyle name="Обычный 8 5 5 2 2 2 3" xfId="26436"/>
    <cellStyle name="Обычный 8 5 5 2 2 2 3 2" xfId="56291"/>
    <cellStyle name="Обычный 8 5 5 2 2 2 4" xfId="36391"/>
    <cellStyle name="Обычный 8 5 5 2 2 3" xfId="9705"/>
    <cellStyle name="Обычный 8 5 5 2 2 3 2" xfId="19655"/>
    <cellStyle name="Обычный 8 5 5 2 2 3 2 2" xfId="49510"/>
    <cellStyle name="Обычный 8 5 5 2 2 3 3" xfId="29605"/>
    <cellStyle name="Обычный 8 5 5 2 2 3 3 2" xfId="59460"/>
    <cellStyle name="Обычный 8 5 5 2 2 3 4" xfId="39560"/>
    <cellStyle name="Обычный 8 5 5 2 2 4" xfId="13019"/>
    <cellStyle name="Обычный 8 5 5 2 2 4 2" xfId="42874"/>
    <cellStyle name="Обычный 8 5 5 2 2 5" xfId="22969"/>
    <cellStyle name="Обычный 8 5 5 2 2 5 2" xfId="52824"/>
    <cellStyle name="Обычный 8 5 5 2 2 6" xfId="32924"/>
    <cellStyle name="Обычный 8 5 5 2 3" xfId="4961"/>
    <cellStyle name="Обычный 8 5 5 2 3 2" xfId="14913"/>
    <cellStyle name="Обычный 8 5 5 2 3 2 2" xfId="44768"/>
    <cellStyle name="Обычный 8 5 5 2 3 3" xfId="24863"/>
    <cellStyle name="Обычный 8 5 5 2 3 3 2" xfId="54718"/>
    <cellStyle name="Обычный 8 5 5 2 3 4" xfId="34818"/>
    <cellStyle name="Обычный 8 5 5 2 4" xfId="9704"/>
    <cellStyle name="Обычный 8 5 5 2 4 2" xfId="19654"/>
    <cellStyle name="Обычный 8 5 5 2 4 2 2" xfId="49509"/>
    <cellStyle name="Обычный 8 5 5 2 4 3" xfId="29604"/>
    <cellStyle name="Обычный 8 5 5 2 4 3 2" xfId="59459"/>
    <cellStyle name="Обычный 8 5 5 2 4 4" xfId="39559"/>
    <cellStyle name="Обычный 8 5 5 2 5" xfId="13018"/>
    <cellStyle name="Обычный 8 5 5 2 5 2" xfId="42873"/>
    <cellStyle name="Обычный 8 5 5 2 6" xfId="22968"/>
    <cellStyle name="Обычный 8 5 5 2 6 2" xfId="52823"/>
    <cellStyle name="Обычный 8 5 5 2 7" xfId="32923"/>
    <cellStyle name="Обычный 8 5 5 3" xfId="3064"/>
    <cellStyle name="Обычный 8 5 5 3 2" xfId="6535"/>
    <cellStyle name="Обычный 8 5 5 3 2 2" xfId="16487"/>
    <cellStyle name="Обычный 8 5 5 3 2 2 2" xfId="46342"/>
    <cellStyle name="Обычный 8 5 5 3 2 3" xfId="26437"/>
    <cellStyle name="Обычный 8 5 5 3 2 3 2" xfId="56292"/>
    <cellStyle name="Обычный 8 5 5 3 2 4" xfId="36392"/>
    <cellStyle name="Обычный 8 5 5 3 3" xfId="9706"/>
    <cellStyle name="Обычный 8 5 5 3 3 2" xfId="19656"/>
    <cellStyle name="Обычный 8 5 5 3 3 2 2" xfId="49511"/>
    <cellStyle name="Обычный 8 5 5 3 3 3" xfId="29606"/>
    <cellStyle name="Обычный 8 5 5 3 3 3 2" xfId="59461"/>
    <cellStyle name="Обычный 8 5 5 3 3 4" xfId="39561"/>
    <cellStyle name="Обычный 8 5 5 3 4" xfId="13020"/>
    <cellStyle name="Обычный 8 5 5 3 4 2" xfId="42875"/>
    <cellStyle name="Обычный 8 5 5 3 5" xfId="22970"/>
    <cellStyle name="Обычный 8 5 5 3 5 2" xfId="52825"/>
    <cellStyle name="Обычный 8 5 5 3 6" xfId="32925"/>
    <cellStyle name="Обычный 8 5 5 4" xfId="4138"/>
    <cellStyle name="Обычный 8 5 5 4 2" xfId="14090"/>
    <cellStyle name="Обычный 8 5 5 4 2 2" xfId="43945"/>
    <cellStyle name="Обычный 8 5 5 4 3" xfId="24040"/>
    <cellStyle name="Обычный 8 5 5 4 3 2" xfId="53895"/>
    <cellStyle name="Обычный 8 5 5 4 4" xfId="33995"/>
    <cellStyle name="Обычный 8 5 5 5" xfId="9703"/>
    <cellStyle name="Обычный 8 5 5 5 2" xfId="19653"/>
    <cellStyle name="Обычный 8 5 5 5 2 2" xfId="49508"/>
    <cellStyle name="Обычный 8 5 5 5 3" xfId="29603"/>
    <cellStyle name="Обычный 8 5 5 5 3 2" xfId="59458"/>
    <cellStyle name="Обычный 8 5 5 5 4" xfId="39558"/>
    <cellStyle name="Обычный 8 5 5 6" xfId="13017"/>
    <cellStyle name="Обычный 8 5 5 6 2" xfId="42872"/>
    <cellStyle name="Обычный 8 5 5 7" xfId="22967"/>
    <cellStyle name="Обычный 8 5 5 7 2" xfId="52822"/>
    <cellStyle name="Обычный 8 5 5 8" xfId="32922"/>
    <cellStyle name="Обычный 8 5 6" xfId="3065"/>
    <cellStyle name="Обычный 8 5 6 2" xfId="3066"/>
    <cellStyle name="Обычный 8 5 6 2 2" xfId="3067"/>
    <cellStyle name="Обычный 8 5 6 2 2 2" xfId="6536"/>
    <cellStyle name="Обычный 8 5 6 2 2 2 2" xfId="16488"/>
    <cellStyle name="Обычный 8 5 6 2 2 2 2 2" xfId="46343"/>
    <cellStyle name="Обычный 8 5 6 2 2 2 3" xfId="26438"/>
    <cellStyle name="Обычный 8 5 6 2 2 2 3 2" xfId="56293"/>
    <cellStyle name="Обычный 8 5 6 2 2 2 4" xfId="36393"/>
    <cellStyle name="Обычный 8 5 6 2 2 3" xfId="9709"/>
    <cellStyle name="Обычный 8 5 6 2 2 3 2" xfId="19659"/>
    <cellStyle name="Обычный 8 5 6 2 2 3 2 2" xfId="49514"/>
    <cellStyle name="Обычный 8 5 6 2 2 3 3" xfId="29609"/>
    <cellStyle name="Обычный 8 5 6 2 2 3 3 2" xfId="59464"/>
    <cellStyle name="Обычный 8 5 6 2 2 3 4" xfId="39564"/>
    <cellStyle name="Обычный 8 5 6 2 2 4" xfId="13023"/>
    <cellStyle name="Обычный 8 5 6 2 2 4 2" xfId="42878"/>
    <cellStyle name="Обычный 8 5 6 2 2 5" xfId="22973"/>
    <cellStyle name="Обычный 8 5 6 2 2 5 2" xfId="52828"/>
    <cellStyle name="Обычный 8 5 6 2 2 6" xfId="32928"/>
    <cellStyle name="Обычный 8 5 6 2 3" xfId="5048"/>
    <cellStyle name="Обычный 8 5 6 2 3 2" xfId="15000"/>
    <cellStyle name="Обычный 8 5 6 2 3 2 2" xfId="44855"/>
    <cellStyle name="Обычный 8 5 6 2 3 3" xfId="24950"/>
    <cellStyle name="Обычный 8 5 6 2 3 3 2" xfId="54805"/>
    <cellStyle name="Обычный 8 5 6 2 3 4" xfId="34905"/>
    <cellStyle name="Обычный 8 5 6 2 4" xfId="9708"/>
    <cellStyle name="Обычный 8 5 6 2 4 2" xfId="19658"/>
    <cellStyle name="Обычный 8 5 6 2 4 2 2" xfId="49513"/>
    <cellStyle name="Обычный 8 5 6 2 4 3" xfId="29608"/>
    <cellStyle name="Обычный 8 5 6 2 4 3 2" xfId="59463"/>
    <cellStyle name="Обычный 8 5 6 2 4 4" xfId="39563"/>
    <cellStyle name="Обычный 8 5 6 2 5" xfId="13022"/>
    <cellStyle name="Обычный 8 5 6 2 5 2" xfId="42877"/>
    <cellStyle name="Обычный 8 5 6 2 6" xfId="22972"/>
    <cellStyle name="Обычный 8 5 6 2 6 2" xfId="52827"/>
    <cellStyle name="Обычный 8 5 6 2 7" xfId="32927"/>
    <cellStyle name="Обычный 8 5 6 3" xfId="3068"/>
    <cellStyle name="Обычный 8 5 6 3 2" xfId="6537"/>
    <cellStyle name="Обычный 8 5 6 3 2 2" xfId="16489"/>
    <cellStyle name="Обычный 8 5 6 3 2 2 2" xfId="46344"/>
    <cellStyle name="Обычный 8 5 6 3 2 3" xfId="26439"/>
    <cellStyle name="Обычный 8 5 6 3 2 3 2" xfId="56294"/>
    <cellStyle name="Обычный 8 5 6 3 2 4" xfId="36394"/>
    <cellStyle name="Обычный 8 5 6 3 3" xfId="9710"/>
    <cellStyle name="Обычный 8 5 6 3 3 2" xfId="19660"/>
    <cellStyle name="Обычный 8 5 6 3 3 2 2" xfId="49515"/>
    <cellStyle name="Обычный 8 5 6 3 3 3" xfId="29610"/>
    <cellStyle name="Обычный 8 5 6 3 3 3 2" xfId="59465"/>
    <cellStyle name="Обычный 8 5 6 3 3 4" xfId="39565"/>
    <cellStyle name="Обычный 8 5 6 3 4" xfId="13024"/>
    <cellStyle name="Обычный 8 5 6 3 4 2" xfId="42879"/>
    <cellStyle name="Обычный 8 5 6 3 5" xfId="22974"/>
    <cellStyle name="Обычный 8 5 6 3 5 2" xfId="52829"/>
    <cellStyle name="Обычный 8 5 6 3 6" xfId="32929"/>
    <cellStyle name="Обычный 8 5 6 4" xfId="4225"/>
    <cellStyle name="Обычный 8 5 6 4 2" xfId="14177"/>
    <cellStyle name="Обычный 8 5 6 4 2 2" xfId="44032"/>
    <cellStyle name="Обычный 8 5 6 4 3" xfId="24127"/>
    <cellStyle name="Обычный 8 5 6 4 3 2" xfId="53982"/>
    <cellStyle name="Обычный 8 5 6 4 4" xfId="34082"/>
    <cellStyle name="Обычный 8 5 6 5" xfId="9707"/>
    <cellStyle name="Обычный 8 5 6 5 2" xfId="19657"/>
    <cellStyle name="Обычный 8 5 6 5 2 2" xfId="49512"/>
    <cellStyle name="Обычный 8 5 6 5 3" xfId="29607"/>
    <cellStyle name="Обычный 8 5 6 5 3 2" xfId="59462"/>
    <cellStyle name="Обычный 8 5 6 5 4" xfId="39562"/>
    <cellStyle name="Обычный 8 5 6 6" xfId="13021"/>
    <cellStyle name="Обычный 8 5 6 6 2" xfId="42876"/>
    <cellStyle name="Обычный 8 5 6 7" xfId="22971"/>
    <cellStyle name="Обычный 8 5 6 7 2" xfId="52826"/>
    <cellStyle name="Обычный 8 5 6 8" xfId="32926"/>
    <cellStyle name="Обычный 8 5 7" xfId="3069"/>
    <cellStyle name="Обычный 8 5 7 2" xfId="3070"/>
    <cellStyle name="Обычный 8 5 7 2 2" xfId="6538"/>
    <cellStyle name="Обычный 8 5 7 2 2 2" xfId="16490"/>
    <cellStyle name="Обычный 8 5 7 2 2 2 2" xfId="46345"/>
    <cellStyle name="Обычный 8 5 7 2 2 3" xfId="26440"/>
    <cellStyle name="Обычный 8 5 7 2 2 3 2" xfId="56295"/>
    <cellStyle name="Обычный 8 5 7 2 2 4" xfId="36395"/>
    <cellStyle name="Обычный 8 5 7 2 3" xfId="9712"/>
    <cellStyle name="Обычный 8 5 7 2 3 2" xfId="19662"/>
    <cellStyle name="Обычный 8 5 7 2 3 2 2" xfId="49517"/>
    <cellStyle name="Обычный 8 5 7 2 3 3" xfId="29612"/>
    <cellStyle name="Обычный 8 5 7 2 3 3 2" xfId="59467"/>
    <cellStyle name="Обычный 8 5 7 2 3 4" xfId="39567"/>
    <cellStyle name="Обычный 8 5 7 2 4" xfId="13026"/>
    <cellStyle name="Обычный 8 5 7 2 4 2" xfId="42881"/>
    <cellStyle name="Обычный 8 5 7 2 5" xfId="22976"/>
    <cellStyle name="Обычный 8 5 7 2 5 2" xfId="52831"/>
    <cellStyle name="Обычный 8 5 7 2 6" xfId="32931"/>
    <cellStyle name="Обычный 8 5 7 3" xfId="4318"/>
    <cellStyle name="Обычный 8 5 7 3 2" xfId="14270"/>
    <cellStyle name="Обычный 8 5 7 3 2 2" xfId="44125"/>
    <cellStyle name="Обычный 8 5 7 3 3" xfId="24220"/>
    <cellStyle name="Обычный 8 5 7 3 3 2" xfId="54075"/>
    <cellStyle name="Обычный 8 5 7 3 4" xfId="34175"/>
    <cellStyle name="Обычный 8 5 7 4" xfId="9711"/>
    <cellStyle name="Обычный 8 5 7 4 2" xfId="19661"/>
    <cellStyle name="Обычный 8 5 7 4 2 2" xfId="49516"/>
    <cellStyle name="Обычный 8 5 7 4 3" xfId="29611"/>
    <cellStyle name="Обычный 8 5 7 4 3 2" xfId="59466"/>
    <cellStyle name="Обычный 8 5 7 4 4" xfId="39566"/>
    <cellStyle name="Обычный 8 5 7 5" xfId="13025"/>
    <cellStyle name="Обычный 8 5 7 5 2" xfId="42880"/>
    <cellStyle name="Обычный 8 5 7 6" xfId="22975"/>
    <cellStyle name="Обычный 8 5 7 6 2" xfId="52830"/>
    <cellStyle name="Обычный 8 5 7 7" xfId="32930"/>
    <cellStyle name="Обычный 8 5 8" xfId="3071"/>
    <cellStyle name="Обычный 8 5 8 2" xfId="6539"/>
    <cellStyle name="Обычный 8 5 8 2 2" xfId="16491"/>
    <cellStyle name="Обычный 8 5 8 2 2 2" xfId="46346"/>
    <cellStyle name="Обычный 8 5 8 2 3" xfId="26441"/>
    <cellStyle name="Обычный 8 5 8 2 3 2" xfId="56296"/>
    <cellStyle name="Обычный 8 5 8 2 4" xfId="36396"/>
    <cellStyle name="Обычный 8 5 8 3" xfId="9713"/>
    <cellStyle name="Обычный 8 5 8 3 2" xfId="19663"/>
    <cellStyle name="Обычный 8 5 8 3 2 2" xfId="49518"/>
    <cellStyle name="Обычный 8 5 8 3 3" xfId="29613"/>
    <cellStyle name="Обычный 8 5 8 3 3 2" xfId="59468"/>
    <cellStyle name="Обычный 8 5 8 3 4" xfId="39568"/>
    <cellStyle name="Обычный 8 5 8 4" xfId="13027"/>
    <cellStyle name="Обычный 8 5 8 4 2" xfId="42882"/>
    <cellStyle name="Обычный 8 5 8 5" xfId="22977"/>
    <cellStyle name="Обычный 8 5 8 5 2" xfId="52832"/>
    <cellStyle name="Обычный 8 5 8 6" xfId="32932"/>
    <cellStyle name="Обычный 8 5 9" xfId="3495"/>
    <cellStyle name="Обычный 8 5 9 2" xfId="13447"/>
    <cellStyle name="Обычный 8 5 9 2 2" xfId="43302"/>
    <cellStyle name="Обычный 8 5 9 3" xfId="23397"/>
    <cellStyle name="Обычный 8 5 9 3 2" xfId="53252"/>
    <cellStyle name="Обычный 8 5 9 4" xfId="33352"/>
    <cellStyle name="Обычный 8 6" xfId="3072"/>
    <cellStyle name="Обычный 8 6 2" xfId="3073"/>
    <cellStyle name="Обычный 8 6 2 2" xfId="3074"/>
    <cellStyle name="Обычный 8 6 2 2 2" xfId="3075"/>
    <cellStyle name="Обычный 8 6 2 2 2 2" xfId="6540"/>
    <cellStyle name="Обычный 8 6 2 2 2 2 2" xfId="16492"/>
    <cellStyle name="Обычный 8 6 2 2 2 2 2 2" xfId="46347"/>
    <cellStyle name="Обычный 8 6 2 2 2 2 3" xfId="26442"/>
    <cellStyle name="Обычный 8 6 2 2 2 2 3 2" xfId="56297"/>
    <cellStyle name="Обычный 8 6 2 2 2 2 4" xfId="36397"/>
    <cellStyle name="Обычный 8 6 2 2 2 3" xfId="9717"/>
    <cellStyle name="Обычный 8 6 2 2 2 3 2" xfId="19667"/>
    <cellStyle name="Обычный 8 6 2 2 2 3 2 2" xfId="49522"/>
    <cellStyle name="Обычный 8 6 2 2 2 3 3" xfId="29617"/>
    <cellStyle name="Обычный 8 6 2 2 2 3 3 2" xfId="59472"/>
    <cellStyle name="Обычный 8 6 2 2 2 3 4" xfId="39572"/>
    <cellStyle name="Обычный 8 6 2 2 2 4" xfId="13031"/>
    <cellStyle name="Обычный 8 6 2 2 2 4 2" xfId="42886"/>
    <cellStyle name="Обычный 8 6 2 2 2 5" xfId="22981"/>
    <cellStyle name="Обычный 8 6 2 2 2 5 2" xfId="52836"/>
    <cellStyle name="Обычный 8 6 2 2 2 6" xfId="32936"/>
    <cellStyle name="Обычный 8 6 2 2 3" xfId="4849"/>
    <cellStyle name="Обычный 8 6 2 2 3 2" xfId="14801"/>
    <cellStyle name="Обычный 8 6 2 2 3 2 2" xfId="44656"/>
    <cellStyle name="Обычный 8 6 2 2 3 3" xfId="24751"/>
    <cellStyle name="Обычный 8 6 2 2 3 3 2" xfId="54606"/>
    <cellStyle name="Обычный 8 6 2 2 3 4" xfId="34706"/>
    <cellStyle name="Обычный 8 6 2 2 4" xfId="9716"/>
    <cellStyle name="Обычный 8 6 2 2 4 2" xfId="19666"/>
    <cellStyle name="Обычный 8 6 2 2 4 2 2" xfId="49521"/>
    <cellStyle name="Обычный 8 6 2 2 4 3" xfId="29616"/>
    <cellStyle name="Обычный 8 6 2 2 4 3 2" xfId="59471"/>
    <cellStyle name="Обычный 8 6 2 2 4 4" xfId="39571"/>
    <cellStyle name="Обычный 8 6 2 2 5" xfId="13030"/>
    <cellStyle name="Обычный 8 6 2 2 5 2" xfId="42885"/>
    <cellStyle name="Обычный 8 6 2 2 6" xfId="22980"/>
    <cellStyle name="Обычный 8 6 2 2 6 2" xfId="52835"/>
    <cellStyle name="Обычный 8 6 2 2 7" xfId="32935"/>
    <cellStyle name="Обычный 8 6 2 3" xfId="3076"/>
    <cellStyle name="Обычный 8 6 2 3 2" xfId="6541"/>
    <cellStyle name="Обычный 8 6 2 3 2 2" xfId="16493"/>
    <cellStyle name="Обычный 8 6 2 3 2 2 2" xfId="46348"/>
    <cellStyle name="Обычный 8 6 2 3 2 3" xfId="26443"/>
    <cellStyle name="Обычный 8 6 2 3 2 3 2" xfId="56298"/>
    <cellStyle name="Обычный 8 6 2 3 2 4" xfId="36398"/>
    <cellStyle name="Обычный 8 6 2 3 3" xfId="9718"/>
    <cellStyle name="Обычный 8 6 2 3 3 2" xfId="19668"/>
    <cellStyle name="Обычный 8 6 2 3 3 2 2" xfId="49523"/>
    <cellStyle name="Обычный 8 6 2 3 3 3" xfId="29618"/>
    <cellStyle name="Обычный 8 6 2 3 3 3 2" xfId="59473"/>
    <cellStyle name="Обычный 8 6 2 3 3 4" xfId="39573"/>
    <cellStyle name="Обычный 8 6 2 3 4" xfId="13032"/>
    <cellStyle name="Обычный 8 6 2 3 4 2" xfId="42887"/>
    <cellStyle name="Обычный 8 6 2 3 5" xfId="22982"/>
    <cellStyle name="Обычный 8 6 2 3 5 2" xfId="52837"/>
    <cellStyle name="Обычный 8 6 2 3 6" xfId="32937"/>
    <cellStyle name="Обычный 8 6 2 4" xfId="4026"/>
    <cellStyle name="Обычный 8 6 2 4 2" xfId="13978"/>
    <cellStyle name="Обычный 8 6 2 4 2 2" xfId="43833"/>
    <cellStyle name="Обычный 8 6 2 4 3" xfId="23928"/>
    <cellStyle name="Обычный 8 6 2 4 3 2" xfId="53783"/>
    <cellStyle name="Обычный 8 6 2 4 4" xfId="33883"/>
    <cellStyle name="Обычный 8 6 2 5" xfId="9715"/>
    <cellStyle name="Обычный 8 6 2 5 2" xfId="19665"/>
    <cellStyle name="Обычный 8 6 2 5 2 2" xfId="49520"/>
    <cellStyle name="Обычный 8 6 2 5 3" xfId="29615"/>
    <cellStyle name="Обычный 8 6 2 5 3 2" xfId="59470"/>
    <cellStyle name="Обычный 8 6 2 5 4" xfId="39570"/>
    <cellStyle name="Обычный 8 6 2 6" xfId="13029"/>
    <cellStyle name="Обычный 8 6 2 6 2" xfId="42884"/>
    <cellStyle name="Обычный 8 6 2 7" xfId="22979"/>
    <cellStyle name="Обычный 8 6 2 7 2" xfId="52834"/>
    <cellStyle name="Обычный 8 6 2 8" xfId="32934"/>
    <cellStyle name="Обычный 8 6 3" xfId="3077"/>
    <cellStyle name="Обычный 8 6 3 2" xfId="3078"/>
    <cellStyle name="Обычный 8 6 3 2 2" xfId="6542"/>
    <cellStyle name="Обычный 8 6 3 2 2 2" xfId="16494"/>
    <cellStyle name="Обычный 8 6 3 2 2 2 2" xfId="46349"/>
    <cellStyle name="Обычный 8 6 3 2 2 3" xfId="26444"/>
    <cellStyle name="Обычный 8 6 3 2 2 3 2" xfId="56299"/>
    <cellStyle name="Обычный 8 6 3 2 2 4" xfId="36399"/>
    <cellStyle name="Обычный 8 6 3 2 3" xfId="9720"/>
    <cellStyle name="Обычный 8 6 3 2 3 2" xfId="19670"/>
    <cellStyle name="Обычный 8 6 3 2 3 2 2" xfId="49525"/>
    <cellStyle name="Обычный 8 6 3 2 3 3" xfId="29620"/>
    <cellStyle name="Обычный 8 6 3 2 3 3 2" xfId="59475"/>
    <cellStyle name="Обычный 8 6 3 2 3 4" xfId="39575"/>
    <cellStyle name="Обычный 8 6 3 2 4" xfId="13034"/>
    <cellStyle name="Обычный 8 6 3 2 4 2" xfId="42889"/>
    <cellStyle name="Обычный 8 6 3 2 5" xfId="22984"/>
    <cellStyle name="Обычный 8 6 3 2 5 2" xfId="52839"/>
    <cellStyle name="Обычный 8 6 3 2 6" xfId="32939"/>
    <cellStyle name="Обычный 8 6 3 3" xfId="4339"/>
    <cellStyle name="Обычный 8 6 3 3 2" xfId="14291"/>
    <cellStyle name="Обычный 8 6 3 3 2 2" xfId="44146"/>
    <cellStyle name="Обычный 8 6 3 3 3" xfId="24241"/>
    <cellStyle name="Обычный 8 6 3 3 3 2" xfId="54096"/>
    <cellStyle name="Обычный 8 6 3 3 4" xfId="34196"/>
    <cellStyle name="Обычный 8 6 3 4" xfId="9719"/>
    <cellStyle name="Обычный 8 6 3 4 2" xfId="19669"/>
    <cellStyle name="Обычный 8 6 3 4 2 2" xfId="49524"/>
    <cellStyle name="Обычный 8 6 3 4 3" xfId="29619"/>
    <cellStyle name="Обычный 8 6 3 4 3 2" xfId="59474"/>
    <cellStyle name="Обычный 8 6 3 4 4" xfId="39574"/>
    <cellStyle name="Обычный 8 6 3 5" xfId="13033"/>
    <cellStyle name="Обычный 8 6 3 5 2" xfId="42888"/>
    <cellStyle name="Обычный 8 6 3 6" xfId="22983"/>
    <cellStyle name="Обычный 8 6 3 6 2" xfId="52838"/>
    <cellStyle name="Обычный 8 6 3 7" xfId="32938"/>
    <cellStyle name="Обычный 8 6 4" xfId="3079"/>
    <cellStyle name="Обычный 8 6 4 2" xfId="6543"/>
    <cellStyle name="Обычный 8 6 4 2 2" xfId="16495"/>
    <cellStyle name="Обычный 8 6 4 2 2 2" xfId="46350"/>
    <cellStyle name="Обычный 8 6 4 2 3" xfId="26445"/>
    <cellStyle name="Обычный 8 6 4 2 3 2" xfId="56300"/>
    <cellStyle name="Обычный 8 6 4 2 4" xfId="36400"/>
    <cellStyle name="Обычный 8 6 4 3" xfId="9721"/>
    <cellStyle name="Обычный 8 6 4 3 2" xfId="19671"/>
    <cellStyle name="Обычный 8 6 4 3 2 2" xfId="49526"/>
    <cellStyle name="Обычный 8 6 4 3 3" xfId="29621"/>
    <cellStyle name="Обычный 8 6 4 3 3 2" xfId="59476"/>
    <cellStyle name="Обычный 8 6 4 3 4" xfId="39576"/>
    <cellStyle name="Обычный 8 6 4 4" xfId="13035"/>
    <cellStyle name="Обычный 8 6 4 4 2" xfId="42890"/>
    <cellStyle name="Обычный 8 6 4 5" xfId="22985"/>
    <cellStyle name="Обычный 8 6 4 5 2" xfId="52840"/>
    <cellStyle name="Обычный 8 6 4 6" xfId="32940"/>
    <cellStyle name="Обычный 8 6 5" xfId="3516"/>
    <cellStyle name="Обычный 8 6 5 2" xfId="13468"/>
    <cellStyle name="Обычный 8 6 5 2 2" xfId="43323"/>
    <cellStyle name="Обычный 8 6 5 3" xfId="23418"/>
    <cellStyle name="Обычный 8 6 5 3 2" xfId="53273"/>
    <cellStyle name="Обычный 8 6 5 4" xfId="33373"/>
    <cellStyle name="Обычный 8 6 6" xfId="9714"/>
    <cellStyle name="Обычный 8 6 6 2" xfId="19664"/>
    <cellStyle name="Обычный 8 6 6 2 2" xfId="49519"/>
    <cellStyle name="Обычный 8 6 6 3" xfId="29614"/>
    <cellStyle name="Обычный 8 6 6 3 2" xfId="59469"/>
    <cellStyle name="Обычный 8 6 6 4" xfId="39569"/>
    <cellStyle name="Обычный 8 6 7" xfId="13028"/>
    <cellStyle name="Обычный 8 6 7 2" xfId="42883"/>
    <cellStyle name="Обычный 8 6 8" xfId="22978"/>
    <cellStyle name="Обычный 8 6 8 2" xfId="52833"/>
    <cellStyle name="Обычный 8 6 9" xfId="32933"/>
    <cellStyle name="Обычный 8 7" xfId="3080"/>
    <cellStyle name="Обычный 8 7 2" xfId="3081"/>
    <cellStyle name="Обычный 8 7 2 2" xfId="3082"/>
    <cellStyle name="Обычный 8 7 2 2 2" xfId="3083"/>
    <cellStyle name="Обычный 8 7 2 2 2 2" xfId="6544"/>
    <cellStyle name="Обычный 8 7 2 2 2 2 2" xfId="16496"/>
    <cellStyle name="Обычный 8 7 2 2 2 2 2 2" xfId="46351"/>
    <cellStyle name="Обычный 8 7 2 2 2 2 3" xfId="26446"/>
    <cellStyle name="Обычный 8 7 2 2 2 2 3 2" xfId="56301"/>
    <cellStyle name="Обычный 8 7 2 2 2 2 4" xfId="36401"/>
    <cellStyle name="Обычный 8 7 2 2 2 3" xfId="9725"/>
    <cellStyle name="Обычный 8 7 2 2 2 3 2" xfId="19675"/>
    <cellStyle name="Обычный 8 7 2 2 2 3 2 2" xfId="49530"/>
    <cellStyle name="Обычный 8 7 2 2 2 3 3" xfId="29625"/>
    <cellStyle name="Обычный 8 7 2 2 2 3 3 2" xfId="59480"/>
    <cellStyle name="Обычный 8 7 2 2 2 3 4" xfId="39580"/>
    <cellStyle name="Обычный 8 7 2 2 2 4" xfId="13039"/>
    <cellStyle name="Обычный 8 7 2 2 2 4 2" xfId="42894"/>
    <cellStyle name="Обычный 8 7 2 2 2 5" xfId="22989"/>
    <cellStyle name="Обычный 8 7 2 2 2 5 2" xfId="52844"/>
    <cellStyle name="Обычный 8 7 2 2 2 6" xfId="32944"/>
    <cellStyle name="Обычный 8 7 2 2 3" xfId="4850"/>
    <cellStyle name="Обычный 8 7 2 2 3 2" xfId="14802"/>
    <cellStyle name="Обычный 8 7 2 2 3 2 2" xfId="44657"/>
    <cellStyle name="Обычный 8 7 2 2 3 3" xfId="24752"/>
    <cellStyle name="Обычный 8 7 2 2 3 3 2" xfId="54607"/>
    <cellStyle name="Обычный 8 7 2 2 3 4" xfId="34707"/>
    <cellStyle name="Обычный 8 7 2 2 4" xfId="9724"/>
    <cellStyle name="Обычный 8 7 2 2 4 2" xfId="19674"/>
    <cellStyle name="Обычный 8 7 2 2 4 2 2" xfId="49529"/>
    <cellStyle name="Обычный 8 7 2 2 4 3" xfId="29624"/>
    <cellStyle name="Обычный 8 7 2 2 4 3 2" xfId="59479"/>
    <cellStyle name="Обычный 8 7 2 2 4 4" xfId="39579"/>
    <cellStyle name="Обычный 8 7 2 2 5" xfId="13038"/>
    <cellStyle name="Обычный 8 7 2 2 5 2" xfId="42893"/>
    <cellStyle name="Обычный 8 7 2 2 6" xfId="22988"/>
    <cellStyle name="Обычный 8 7 2 2 6 2" xfId="52843"/>
    <cellStyle name="Обычный 8 7 2 2 7" xfId="32943"/>
    <cellStyle name="Обычный 8 7 2 3" xfId="3084"/>
    <cellStyle name="Обычный 8 7 2 3 2" xfId="6545"/>
    <cellStyle name="Обычный 8 7 2 3 2 2" xfId="16497"/>
    <cellStyle name="Обычный 8 7 2 3 2 2 2" xfId="46352"/>
    <cellStyle name="Обычный 8 7 2 3 2 3" xfId="26447"/>
    <cellStyle name="Обычный 8 7 2 3 2 3 2" xfId="56302"/>
    <cellStyle name="Обычный 8 7 2 3 2 4" xfId="36402"/>
    <cellStyle name="Обычный 8 7 2 3 3" xfId="9726"/>
    <cellStyle name="Обычный 8 7 2 3 3 2" xfId="19676"/>
    <cellStyle name="Обычный 8 7 2 3 3 2 2" xfId="49531"/>
    <cellStyle name="Обычный 8 7 2 3 3 3" xfId="29626"/>
    <cellStyle name="Обычный 8 7 2 3 3 3 2" xfId="59481"/>
    <cellStyle name="Обычный 8 7 2 3 3 4" xfId="39581"/>
    <cellStyle name="Обычный 8 7 2 3 4" xfId="13040"/>
    <cellStyle name="Обычный 8 7 2 3 4 2" xfId="42895"/>
    <cellStyle name="Обычный 8 7 2 3 5" xfId="22990"/>
    <cellStyle name="Обычный 8 7 2 3 5 2" xfId="52845"/>
    <cellStyle name="Обычный 8 7 2 3 6" xfId="32945"/>
    <cellStyle name="Обычный 8 7 2 4" xfId="4027"/>
    <cellStyle name="Обычный 8 7 2 4 2" xfId="13979"/>
    <cellStyle name="Обычный 8 7 2 4 2 2" xfId="43834"/>
    <cellStyle name="Обычный 8 7 2 4 3" xfId="23929"/>
    <cellStyle name="Обычный 8 7 2 4 3 2" xfId="53784"/>
    <cellStyle name="Обычный 8 7 2 4 4" xfId="33884"/>
    <cellStyle name="Обычный 8 7 2 5" xfId="9723"/>
    <cellStyle name="Обычный 8 7 2 5 2" xfId="19673"/>
    <cellStyle name="Обычный 8 7 2 5 2 2" xfId="49528"/>
    <cellStyle name="Обычный 8 7 2 5 3" xfId="29623"/>
    <cellStyle name="Обычный 8 7 2 5 3 2" xfId="59478"/>
    <cellStyle name="Обычный 8 7 2 5 4" xfId="39578"/>
    <cellStyle name="Обычный 8 7 2 6" xfId="13037"/>
    <cellStyle name="Обычный 8 7 2 6 2" xfId="42892"/>
    <cellStyle name="Обычный 8 7 2 7" xfId="22987"/>
    <cellStyle name="Обычный 8 7 2 7 2" xfId="52842"/>
    <cellStyle name="Обычный 8 7 2 8" xfId="32942"/>
    <cellStyle name="Обычный 8 7 3" xfId="3085"/>
    <cellStyle name="Обычный 8 7 3 2" xfId="3086"/>
    <cellStyle name="Обычный 8 7 3 2 2" xfId="6546"/>
    <cellStyle name="Обычный 8 7 3 2 2 2" xfId="16498"/>
    <cellStyle name="Обычный 8 7 3 2 2 2 2" xfId="46353"/>
    <cellStyle name="Обычный 8 7 3 2 2 3" xfId="26448"/>
    <cellStyle name="Обычный 8 7 3 2 2 3 2" xfId="56303"/>
    <cellStyle name="Обычный 8 7 3 2 2 4" xfId="36403"/>
    <cellStyle name="Обычный 8 7 3 2 3" xfId="9728"/>
    <cellStyle name="Обычный 8 7 3 2 3 2" xfId="19678"/>
    <cellStyle name="Обычный 8 7 3 2 3 2 2" xfId="49533"/>
    <cellStyle name="Обычный 8 7 3 2 3 3" xfId="29628"/>
    <cellStyle name="Обычный 8 7 3 2 3 3 2" xfId="59483"/>
    <cellStyle name="Обычный 8 7 3 2 3 4" xfId="39583"/>
    <cellStyle name="Обычный 8 7 3 2 4" xfId="13042"/>
    <cellStyle name="Обычный 8 7 3 2 4 2" xfId="42897"/>
    <cellStyle name="Обычный 8 7 3 2 5" xfId="22992"/>
    <cellStyle name="Обычный 8 7 3 2 5 2" xfId="52847"/>
    <cellStyle name="Обычный 8 7 3 2 6" xfId="32947"/>
    <cellStyle name="Обычный 8 7 3 3" xfId="4348"/>
    <cellStyle name="Обычный 8 7 3 3 2" xfId="14300"/>
    <cellStyle name="Обычный 8 7 3 3 2 2" xfId="44155"/>
    <cellStyle name="Обычный 8 7 3 3 3" xfId="24250"/>
    <cellStyle name="Обычный 8 7 3 3 3 2" xfId="54105"/>
    <cellStyle name="Обычный 8 7 3 3 4" xfId="34205"/>
    <cellStyle name="Обычный 8 7 3 4" xfId="9727"/>
    <cellStyle name="Обычный 8 7 3 4 2" xfId="19677"/>
    <cellStyle name="Обычный 8 7 3 4 2 2" xfId="49532"/>
    <cellStyle name="Обычный 8 7 3 4 3" xfId="29627"/>
    <cellStyle name="Обычный 8 7 3 4 3 2" xfId="59482"/>
    <cellStyle name="Обычный 8 7 3 4 4" xfId="39582"/>
    <cellStyle name="Обычный 8 7 3 5" xfId="13041"/>
    <cellStyle name="Обычный 8 7 3 5 2" xfId="42896"/>
    <cellStyle name="Обычный 8 7 3 6" xfId="22991"/>
    <cellStyle name="Обычный 8 7 3 6 2" xfId="52846"/>
    <cellStyle name="Обычный 8 7 3 7" xfId="32946"/>
    <cellStyle name="Обычный 8 7 4" xfId="3087"/>
    <cellStyle name="Обычный 8 7 4 2" xfId="6547"/>
    <cellStyle name="Обычный 8 7 4 2 2" xfId="16499"/>
    <cellStyle name="Обычный 8 7 4 2 2 2" xfId="46354"/>
    <cellStyle name="Обычный 8 7 4 2 3" xfId="26449"/>
    <cellStyle name="Обычный 8 7 4 2 3 2" xfId="56304"/>
    <cellStyle name="Обычный 8 7 4 2 4" xfId="36404"/>
    <cellStyle name="Обычный 8 7 4 3" xfId="9729"/>
    <cellStyle name="Обычный 8 7 4 3 2" xfId="19679"/>
    <cellStyle name="Обычный 8 7 4 3 2 2" xfId="49534"/>
    <cellStyle name="Обычный 8 7 4 3 3" xfId="29629"/>
    <cellStyle name="Обычный 8 7 4 3 3 2" xfId="59484"/>
    <cellStyle name="Обычный 8 7 4 3 4" xfId="39584"/>
    <cellStyle name="Обычный 8 7 4 4" xfId="13043"/>
    <cellStyle name="Обычный 8 7 4 4 2" xfId="42898"/>
    <cellStyle name="Обычный 8 7 4 5" xfId="22993"/>
    <cellStyle name="Обычный 8 7 4 5 2" xfId="52848"/>
    <cellStyle name="Обычный 8 7 4 6" xfId="32948"/>
    <cellStyle name="Обычный 8 7 5" xfId="3525"/>
    <cellStyle name="Обычный 8 7 5 2" xfId="13477"/>
    <cellStyle name="Обычный 8 7 5 2 2" xfId="43332"/>
    <cellStyle name="Обычный 8 7 5 3" xfId="23427"/>
    <cellStyle name="Обычный 8 7 5 3 2" xfId="53282"/>
    <cellStyle name="Обычный 8 7 5 4" xfId="33382"/>
    <cellStyle name="Обычный 8 7 6" xfId="9722"/>
    <cellStyle name="Обычный 8 7 6 2" xfId="19672"/>
    <cellStyle name="Обычный 8 7 6 2 2" xfId="49527"/>
    <cellStyle name="Обычный 8 7 6 3" xfId="29622"/>
    <cellStyle name="Обычный 8 7 6 3 2" xfId="59477"/>
    <cellStyle name="Обычный 8 7 6 4" xfId="39577"/>
    <cellStyle name="Обычный 8 7 7" xfId="13036"/>
    <cellStyle name="Обычный 8 7 7 2" xfId="42891"/>
    <cellStyle name="Обычный 8 7 8" xfId="22986"/>
    <cellStyle name="Обычный 8 7 8 2" xfId="52841"/>
    <cellStyle name="Обычный 8 7 9" xfId="32941"/>
    <cellStyle name="Обычный 8 8" xfId="3088"/>
    <cellStyle name="Обычный 8 8 2" xfId="3089"/>
    <cellStyle name="Обычный 8 8 2 2" xfId="3090"/>
    <cellStyle name="Обычный 8 8 2 2 2" xfId="3091"/>
    <cellStyle name="Обычный 8 8 2 2 2 2" xfId="6548"/>
    <cellStyle name="Обычный 8 8 2 2 2 2 2" xfId="16500"/>
    <cellStyle name="Обычный 8 8 2 2 2 2 2 2" xfId="46355"/>
    <cellStyle name="Обычный 8 8 2 2 2 2 3" xfId="26450"/>
    <cellStyle name="Обычный 8 8 2 2 2 2 3 2" xfId="56305"/>
    <cellStyle name="Обычный 8 8 2 2 2 2 4" xfId="36405"/>
    <cellStyle name="Обычный 8 8 2 2 2 3" xfId="9733"/>
    <cellStyle name="Обычный 8 8 2 2 2 3 2" xfId="19683"/>
    <cellStyle name="Обычный 8 8 2 2 2 3 2 2" xfId="49538"/>
    <cellStyle name="Обычный 8 8 2 2 2 3 3" xfId="29633"/>
    <cellStyle name="Обычный 8 8 2 2 2 3 3 2" xfId="59488"/>
    <cellStyle name="Обычный 8 8 2 2 2 3 4" xfId="39588"/>
    <cellStyle name="Обычный 8 8 2 2 2 4" xfId="13047"/>
    <cellStyle name="Обычный 8 8 2 2 2 4 2" xfId="42902"/>
    <cellStyle name="Обычный 8 8 2 2 2 5" xfId="22997"/>
    <cellStyle name="Обычный 8 8 2 2 2 5 2" xfId="52852"/>
    <cellStyle name="Обычный 8 8 2 2 2 6" xfId="32952"/>
    <cellStyle name="Обычный 8 8 2 2 3" xfId="4851"/>
    <cellStyle name="Обычный 8 8 2 2 3 2" xfId="14803"/>
    <cellStyle name="Обычный 8 8 2 2 3 2 2" xfId="44658"/>
    <cellStyle name="Обычный 8 8 2 2 3 3" xfId="24753"/>
    <cellStyle name="Обычный 8 8 2 2 3 3 2" xfId="54608"/>
    <cellStyle name="Обычный 8 8 2 2 3 4" xfId="34708"/>
    <cellStyle name="Обычный 8 8 2 2 4" xfId="9732"/>
    <cellStyle name="Обычный 8 8 2 2 4 2" xfId="19682"/>
    <cellStyle name="Обычный 8 8 2 2 4 2 2" xfId="49537"/>
    <cellStyle name="Обычный 8 8 2 2 4 3" xfId="29632"/>
    <cellStyle name="Обычный 8 8 2 2 4 3 2" xfId="59487"/>
    <cellStyle name="Обычный 8 8 2 2 4 4" xfId="39587"/>
    <cellStyle name="Обычный 8 8 2 2 5" xfId="13046"/>
    <cellStyle name="Обычный 8 8 2 2 5 2" xfId="42901"/>
    <cellStyle name="Обычный 8 8 2 2 6" xfId="22996"/>
    <cellStyle name="Обычный 8 8 2 2 6 2" xfId="52851"/>
    <cellStyle name="Обычный 8 8 2 2 7" xfId="32951"/>
    <cellStyle name="Обычный 8 8 2 3" xfId="3092"/>
    <cellStyle name="Обычный 8 8 2 3 2" xfId="6549"/>
    <cellStyle name="Обычный 8 8 2 3 2 2" xfId="16501"/>
    <cellStyle name="Обычный 8 8 2 3 2 2 2" xfId="46356"/>
    <cellStyle name="Обычный 8 8 2 3 2 3" xfId="26451"/>
    <cellStyle name="Обычный 8 8 2 3 2 3 2" xfId="56306"/>
    <cellStyle name="Обычный 8 8 2 3 2 4" xfId="36406"/>
    <cellStyle name="Обычный 8 8 2 3 3" xfId="9734"/>
    <cellStyle name="Обычный 8 8 2 3 3 2" xfId="19684"/>
    <cellStyle name="Обычный 8 8 2 3 3 2 2" xfId="49539"/>
    <cellStyle name="Обычный 8 8 2 3 3 3" xfId="29634"/>
    <cellStyle name="Обычный 8 8 2 3 3 3 2" xfId="59489"/>
    <cellStyle name="Обычный 8 8 2 3 3 4" xfId="39589"/>
    <cellStyle name="Обычный 8 8 2 3 4" xfId="13048"/>
    <cellStyle name="Обычный 8 8 2 3 4 2" xfId="42903"/>
    <cellStyle name="Обычный 8 8 2 3 5" xfId="22998"/>
    <cellStyle name="Обычный 8 8 2 3 5 2" xfId="52853"/>
    <cellStyle name="Обычный 8 8 2 3 6" xfId="32953"/>
    <cellStyle name="Обычный 8 8 2 4" xfId="4028"/>
    <cellStyle name="Обычный 8 8 2 4 2" xfId="13980"/>
    <cellStyle name="Обычный 8 8 2 4 2 2" xfId="43835"/>
    <cellStyle name="Обычный 8 8 2 4 3" xfId="23930"/>
    <cellStyle name="Обычный 8 8 2 4 3 2" xfId="53785"/>
    <cellStyle name="Обычный 8 8 2 4 4" xfId="33885"/>
    <cellStyle name="Обычный 8 8 2 5" xfId="9731"/>
    <cellStyle name="Обычный 8 8 2 5 2" xfId="19681"/>
    <cellStyle name="Обычный 8 8 2 5 2 2" xfId="49536"/>
    <cellStyle name="Обычный 8 8 2 5 3" xfId="29631"/>
    <cellStyle name="Обычный 8 8 2 5 3 2" xfId="59486"/>
    <cellStyle name="Обычный 8 8 2 5 4" xfId="39586"/>
    <cellStyle name="Обычный 8 8 2 6" xfId="13045"/>
    <cellStyle name="Обычный 8 8 2 6 2" xfId="42900"/>
    <cellStyle name="Обычный 8 8 2 7" xfId="22995"/>
    <cellStyle name="Обычный 8 8 2 7 2" xfId="52850"/>
    <cellStyle name="Обычный 8 8 2 8" xfId="32950"/>
    <cellStyle name="Обычный 8 8 3" xfId="3093"/>
    <cellStyle name="Обычный 8 8 3 2" xfId="3094"/>
    <cellStyle name="Обычный 8 8 3 2 2" xfId="6550"/>
    <cellStyle name="Обычный 8 8 3 2 2 2" xfId="16502"/>
    <cellStyle name="Обычный 8 8 3 2 2 2 2" xfId="46357"/>
    <cellStyle name="Обычный 8 8 3 2 2 3" xfId="26452"/>
    <cellStyle name="Обычный 8 8 3 2 2 3 2" xfId="56307"/>
    <cellStyle name="Обычный 8 8 3 2 2 4" xfId="36407"/>
    <cellStyle name="Обычный 8 8 3 2 3" xfId="9736"/>
    <cellStyle name="Обычный 8 8 3 2 3 2" xfId="19686"/>
    <cellStyle name="Обычный 8 8 3 2 3 2 2" xfId="49541"/>
    <cellStyle name="Обычный 8 8 3 2 3 3" xfId="29636"/>
    <cellStyle name="Обычный 8 8 3 2 3 3 2" xfId="59491"/>
    <cellStyle name="Обычный 8 8 3 2 3 4" xfId="39591"/>
    <cellStyle name="Обычный 8 8 3 2 4" xfId="13050"/>
    <cellStyle name="Обычный 8 8 3 2 4 2" xfId="42905"/>
    <cellStyle name="Обычный 8 8 3 2 5" xfId="23000"/>
    <cellStyle name="Обычный 8 8 3 2 5 2" xfId="52855"/>
    <cellStyle name="Обычный 8 8 3 2 6" xfId="32955"/>
    <cellStyle name="Обычный 8 8 3 3" xfId="4369"/>
    <cellStyle name="Обычный 8 8 3 3 2" xfId="14321"/>
    <cellStyle name="Обычный 8 8 3 3 2 2" xfId="44176"/>
    <cellStyle name="Обычный 8 8 3 3 3" xfId="24271"/>
    <cellStyle name="Обычный 8 8 3 3 3 2" xfId="54126"/>
    <cellStyle name="Обычный 8 8 3 3 4" xfId="34226"/>
    <cellStyle name="Обычный 8 8 3 4" xfId="9735"/>
    <cellStyle name="Обычный 8 8 3 4 2" xfId="19685"/>
    <cellStyle name="Обычный 8 8 3 4 2 2" xfId="49540"/>
    <cellStyle name="Обычный 8 8 3 4 3" xfId="29635"/>
    <cellStyle name="Обычный 8 8 3 4 3 2" xfId="59490"/>
    <cellStyle name="Обычный 8 8 3 4 4" xfId="39590"/>
    <cellStyle name="Обычный 8 8 3 5" xfId="13049"/>
    <cellStyle name="Обычный 8 8 3 5 2" xfId="42904"/>
    <cellStyle name="Обычный 8 8 3 6" xfId="22999"/>
    <cellStyle name="Обычный 8 8 3 6 2" xfId="52854"/>
    <cellStyle name="Обычный 8 8 3 7" xfId="32954"/>
    <cellStyle name="Обычный 8 8 4" xfId="3095"/>
    <cellStyle name="Обычный 8 8 4 2" xfId="6551"/>
    <cellStyle name="Обычный 8 8 4 2 2" xfId="16503"/>
    <cellStyle name="Обычный 8 8 4 2 2 2" xfId="46358"/>
    <cellStyle name="Обычный 8 8 4 2 3" xfId="26453"/>
    <cellStyle name="Обычный 8 8 4 2 3 2" xfId="56308"/>
    <cellStyle name="Обычный 8 8 4 2 4" xfId="36408"/>
    <cellStyle name="Обычный 8 8 4 3" xfId="9737"/>
    <cellStyle name="Обычный 8 8 4 3 2" xfId="19687"/>
    <cellStyle name="Обычный 8 8 4 3 2 2" xfId="49542"/>
    <cellStyle name="Обычный 8 8 4 3 3" xfId="29637"/>
    <cellStyle name="Обычный 8 8 4 3 3 2" xfId="59492"/>
    <cellStyle name="Обычный 8 8 4 3 4" xfId="39592"/>
    <cellStyle name="Обычный 8 8 4 4" xfId="13051"/>
    <cellStyle name="Обычный 8 8 4 4 2" xfId="42906"/>
    <cellStyle name="Обычный 8 8 4 5" xfId="23001"/>
    <cellStyle name="Обычный 8 8 4 5 2" xfId="52856"/>
    <cellStyle name="Обычный 8 8 4 6" xfId="32956"/>
    <cellStyle name="Обычный 8 8 5" xfId="3546"/>
    <cellStyle name="Обычный 8 8 5 2" xfId="13498"/>
    <cellStyle name="Обычный 8 8 5 2 2" xfId="43353"/>
    <cellStyle name="Обычный 8 8 5 3" xfId="23448"/>
    <cellStyle name="Обычный 8 8 5 3 2" xfId="53303"/>
    <cellStyle name="Обычный 8 8 5 4" xfId="33403"/>
    <cellStyle name="Обычный 8 8 6" xfId="9730"/>
    <cellStyle name="Обычный 8 8 6 2" xfId="19680"/>
    <cellStyle name="Обычный 8 8 6 2 2" xfId="49535"/>
    <cellStyle name="Обычный 8 8 6 3" xfId="29630"/>
    <cellStyle name="Обычный 8 8 6 3 2" xfId="59485"/>
    <cellStyle name="Обычный 8 8 6 4" xfId="39585"/>
    <cellStyle name="Обычный 8 8 7" xfId="13044"/>
    <cellStyle name="Обычный 8 8 7 2" xfId="42899"/>
    <cellStyle name="Обычный 8 8 8" xfId="22994"/>
    <cellStyle name="Обычный 8 8 8 2" xfId="52849"/>
    <cellStyle name="Обычный 8 8 9" xfId="32949"/>
    <cellStyle name="Обычный 8 9" xfId="3096"/>
    <cellStyle name="Обычный 8 9 2" xfId="3097"/>
    <cellStyle name="Обычный 8 9 2 2" xfId="3098"/>
    <cellStyle name="Обычный 8 9 2 2 2" xfId="3099"/>
    <cellStyle name="Обычный 8 9 2 2 2 2" xfId="6552"/>
    <cellStyle name="Обычный 8 9 2 2 2 2 2" xfId="16504"/>
    <cellStyle name="Обычный 8 9 2 2 2 2 2 2" xfId="46359"/>
    <cellStyle name="Обычный 8 9 2 2 2 2 3" xfId="26454"/>
    <cellStyle name="Обычный 8 9 2 2 2 2 3 2" xfId="56309"/>
    <cellStyle name="Обычный 8 9 2 2 2 2 4" xfId="36409"/>
    <cellStyle name="Обычный 8 9 2 2 2 3" xfId="9741"/>
    <cellStyle name="Обычный 8 9 2 2 2 3 2" xfId="19691"/>
    <cellStyle name="Обычный 8 9 2 2 2 3 2 2" xfId="49546"/>
    <cellStyle name="Обычный 8 9 2 2 2 3 3" xfId="29641"/>
    <cellStyle name="Обычный 8 9 2 2 2 3 3 2" xfId="59496"/>
    <cellStyle name="Обычный 8 9 2 2 2 3 4" xfId="39596"/>
    <cellStyle name="Обычный 8 9 2 2 2 4" xfId="13055"/>
    <cellStyle name="Обычный 8 9 2 2 2 4 2" xfId="42910"/>
    <cellStyle name="Обычный 8 9 2 2 2 5" xfId="23005"/>
    <cellStyle name="Обычный 8 9 2 2 2 5 2" xfId="52860"/>
    <cellStyle name="Обычный 8 9 2 2 2 6" xfId="32960"/>
    <cellStyle name="Обычный 8 9 2 2 3" xfId="4852"/>
    <cellStyle name="Обычный 8 9 2 2 3 2" xfId="14804"/>
    <cellStyle name="Обычный 8 9 2 2 3 2 2" xfId="44659"/>
    <cellStyle name="Обычный 8 9 2 2 3 3" xfId="24754"/>
    <cellStyle name="Обычный 8 9 2 2 3 3 2" xfId="54609"/>
    <cellStyle name="Обычный 8 9 2 2 3 4" xfId="34709"/>
    <cellStyle name="Обычный 8 9 2 2 4" xfId="9740"/>
    <cellStyle name="Обычный 8 9 2 2 4 2" xfId="19690"/>
    <cellStyle name="Обычный 8 9 2 2 4 2 2" xfId="49545"/>
    <cellStyle name="Обычный 8 9 2 2 4 3" xfId="29640"/>
    <cellStyle name="Обычный 8 9 2 2 4 3 2" xfId="59495"/>
    <cellStyle name="Обычный 8 9 2 2 4 4" xfId="39595"/>
    <cellStyle name="Обычный 8 9 2 2 5" xfId="13054"/>
    <cellStyle name="Обычный 8 9 2 2 5 2" xfId="42909"/>
    <cellStyle name="Обычный 8 9 2 2 6" xfId="23004"/>
    <cellStyle name="Обычный 8 9 2 2 6 2" xfId="52859"/>
    <cellStyle name="Обычный 8 9 2 2 7" xfId="32959"/>
    <cellStyle name="Обычный 8 9 2 3" xfId="3100"/>
    <cellStyle name="Обычный 8 9 2 3 2" xfId="6553"/>
    <cellStyle name="Обычный 8 9 2 3 2 2" xfId="16505"/>
    <cellStyle name="Обычный 8 9 2 3 2 2 2" xfId="46360"/>
    <cellStyle name="Обычный 8 9 2 3 2 3" xfId="26455"/>
    <cellStyle name="Обычный 8 9 2 3 2 3 2" xfId="56310"/>
    <cellStyle name="Обычный 8 9 2 3 2 4" xfId="36410"/>
    <cellStyle name="Обычный 8 9 2 3 3" xfId="9742"/>
    <cellStyle name="Обычный 8 9 2 3 3 2" xfId="19692"/>
    <cellStyle name="Обычный 8 9 2 3 3 2 2" xfId="49547"/>
    <cellStyle name="Обычный 8 9 2 3 3 3" xfId="29642"/>
    <cellStyle name="Обычный 8 9 2 3 3 3 2" xfId="59497"/>
    <cellStyle name="Обычный 8 9 2 3 3 4" xfId="39597"/>
    <cellStyle name="Обычный 8 9 2 3 4" xfId="13056"/>
    <cellStyle name="Обычный 8 9 2 3 4 2" xfId="42911"/>
    <cellStyle name="Обычный 8 9 2 3 5" xfId="23006"/>
    <cellStyle name="Обычный 8 9 2 3 5 2" xfId="52861"/>
    <cellStyle name="Обычный 8 9 2 3 6" xfId="32961"/>
    <cellStyle name="Обычный 8 9 2 4" xfId="4029"/>
    <cellStyle name="Обычный 8 9 2 4 2" xfId="13981"/>
    <cellStyle name="Обычный 8 9 2 4 2 2" xfId="43836"/>
    <cellStyle name="Обычный 8 9 2 4 3" xfId="23931"/>
    <cellStyle name="Обычный 8 9 2 4 3 2" xfId="53786"/>
    <cellStyle name="Обычный 8 9 2 4 4" xfId="33886"/>
    <cellStyle name="Обычный 8 9 2 5" xfId="9739"/>
    <cellStyle name="Обычный 8 9 2 5 2" xfId="19689"/>
    <cellStyle name="Обычный 8 9 2 5 2 2" xfId="49544"/>
    <cellStyle name="Обычный 8 9 2 5 3" xfId="29639"/>
    <cellStyle name="Обычный 8 9 2 5 3 2" xfId="59494"/>
    <cellStyle name="Обычный 8 9 2 5 4" xfId="39594"/>
    <cellStyle name="Обычный 8 9 2 6" xfId="13053"/>
    <cellStyle name="Обычный 8 9 2 6 2" xfId="42908"/>
    <cellStyle name="Обычный 8 9 2 7" xfId="23003"/>
    <cellStyle name="Обычный 8 9 2 7 2" xfId="52858"/>
    <cellStyle name="Обычный 8 9 2 8" xfId="32958"/>
    <cellStyle name="Обычный 8 9 3" xfId="3101"/>
    <cellStyle name="Обычный 8 9 3 2" xfId="3102"/>
    <cellStyle name="Обычный 8 9 3 2 2" xfId="6554"/>
    <cellStyle name="Обычный 8 9 3 2 2 2" xfId="16506"/>
    <cellStyle name="Обычный 8 9 3 2 2 2 2" xfId="46361"/>
    <cellStyle name="Обычный 8 9 3 2 2 3" xfId="26456"/>
    <cellStyle name="Обычный 8 9 3 2 2 3 2" xfId="56311"/>
    <cellStyle name="Обычный 8 9 3 2 2 4" xfId="36411"/>
    <cellStyle name="Обычный 8 9 3 2 3" xfId="9744"/>
    <cellStyle name="Обычный 8 9 3 2 3 2" xfId="19694"/>
    <cellStyle name="Обычный 8 9 3 2 3 2 2" xfId="49549"/>
    <cellStyle name="Обычный 8 9 3 2 3 3" xfId="29644"/>
    <cellStyle name="Обычный 8 9 3 2 3 3 2" xfId="59499"/>
    <cellStyle name="Обычный 8 9 3 2 3 4" xfId="39599"/>
    <cellStyle name="Обычный 8 9 3 2 4" xfId="13058"/>
    <cellStyle name="Обычный 8 9 3 2 4 2" xfId="42913"/>
    <cellStyle name="Обычный 8 9 3 2 5" xfId="23008"/>
    <cellStyle name="Обычный 8 9 3 2 5 2" xfId="52863"/>
    <cellStyle name="Обычный 8 9 3 2 6" xfId="32963"/>
    <cellStyle name="Обычный 8 9 3 3" xfId="4456"/>
    <cellStyle name="Обычный 8 9 3 3 2" xfId="14408"/>
    <cellStyle name="Обычный 8 9 3 3 2 2" xfId="44263"/>
    <cellStyle name="Обычный 8 9 3 3 3" xfId="24358"/>
    <cellStyle name="Обычный 8 9 3 3 3 2" xfId="54213"/>
    <cellStyle name="Обычный 8 9 3 3 4" xfId="34313"/>
    <cellStyle name="Обычный 8 9 3 4" xfId="9743"/>
    <cellStyle name="Обычный 8 9 3 4 2" xfId="19693"/>
    <cellStyle name="Обычный 8 9 3 4 2 2" xfId="49548"/>
    <cellStyle name="Обычный 8 9 3 4 3" xfId="29643"/>
    <cellStyle name="Обычный 8 9 3 4 3 2" xfId="59498"/>
    <cellStyle name="Обычный 8 9 3 4 4" xfId="39598"/>
    <cellStyle name="Обычный 8 9 3 5" xfId="13057"/>
    <cellStyle name="Обычный 8 9 3 5 2" xfId="42912"/>
    <cellStyle name="Обычный 8 9 3 6" xfId="23007"/>
    <cellStyle name="Обычный 8 9 3 6 2" xfId="52862"/>
    <cellStyle name="Обычный 8 9 3 7" xfId="32962"/>
    <cellStyle name="Обычный 8 9 4" xfId="3103"/>
    <cellStyle name="Обычный 8 9 4 2" xfId="6555"/>
    <cellStyle name="Обычный 8 9 4 2 2" xfId="16507"/>
    <cellStyle name="Обычный 8 9 4 2 2 2" xfId="46362"/>
    <cellStyle name="Обычный 8 9 4 2 3" xfId="26457"/>
    <cellStyle name="Обычный 8 9 4 2 3 2" xfId="56312"/>
    <cellStyle name="Обычный 8 9 4 2 4" xfId="36412"/>
    <cellStyle name="Обычный 8 9 4 3" xfId="9745"/>
    <cellStyle name="Обычный 8 9 4 3 2" xfId="19695"/>
    <cellStyle name="Обычный 8 9 4 3 2 2" xfId="49550"/>
    <cellStyle name="Обычный 8 9 4 3 3" xfId="29645"/>
    <cellStyle name="Обычный 8 9 4 3 3 2" xfId="59500"/>
    <cellStyle name="Обычный 8 9 4 3 4" xfId="39600"/>
    <cellStyle name="Обычный 8 9 4 4" xfId="13059"/>
    <cellStyle name="Обычный 8 9 4 4 2" xfId="42914"/>
    <cellStyle name="Обычный 8 9 4 5" xfId="23009"/>
    <cellStyle name="Обычный 8 9 4 5 2" xfId="52864"/>
    <cellStyle name="Обычный 8 9 4 6" xfId="32964"/>
    <cellStyle name="Обычный 8 9 5" xfId="3633"/>
    <cellStyle name="Обычный 8 9 5 2" xfId="13585"/>
    <cellStyle name="Обычный 8 9 5 2 2" xfId="43440"/>
    <cellStyle name="Обычный 8 9 5 3" xfId="23535"/>
    <cellStyle name="Обычный 8 9 5 3 2" xfId="53390"/>
    <cellStyle name="Обычный 8 9 5 4" xfId="33490"/>
    <cellStyle name="Обычный 8 9 6" xfId="9738"/>
    <cellStyle name="Обычный 8 9 6 2" xfId="19688"/>
    <cellStyle name="Обычный 8 9 6 2 2" xfId="49543"/>
    <cellStyle name="Обычный 8 9 6 3" xfId="29638"/>
    <cellStyle name="Обычный 8 9 6 3 2" xfId="59493"/>
    <cellStyle name="Обычный 8 9 6 4" xfId="39593"/>
    <cellStyle name="Обычный 8 9 7" xfId="13052"/>
    <cellStyle name="Обычный 8 9 7 2" xfId="42907"/>
    <cellStyle name="Обычный 8 9 8" xfId="23002"/>
    <cellStyle name="Обычный 8 9 8 2" xfId="52857"/>
    <cellStyle name="Обычный 8 9 9" xfId="32957"/>
    <cellStyle name="Обычный 9" xfId="20"/>
    <cellStyle name="Обычный 9 10" xfId="3105"/>
    <cellStyle name="Обычный 9 10 2" xfId="3106"/>
    <cellStyle name="Обычный 9 10 2 2" xfId="3107"/>
    <cellStyle name="Обычный 9 10 2 2 2" xfId="3108"/>
    <cellStyle name="Обычный 9 10 2 2 2 2" xfId="6556"/>
    <cellStyle name="Обычный 9 10 2 2 2 2 2" xfId="16508"/>
    <cellStyle name="Обычный 9 10 2 2 2 2 2 2" xfId="46363"/>
    <cellStyle name="Обычный 9 10 2 2 2 2 3" xfId="26458"/>
    <cellStyle name="Обычный 9 10 2 2 2 2 3 2" xfId="56313"/>
    <cellStyle name="Обычный 9 10 2 2 2 2 4" xfId="36413"/>
    <cellStyle name="Обычный 9 10 2 2 2 3" xfId="9750"/>
    <cellStyle name="Обычный 9 10 2 2 2 3 2" xfId="19700"/>
    <cellStyle name="Обычный 9 10 2 2 2 3 2 2" xfId="49555"/>
    <cellStyle name="Обычный 9 10 2 2 2 3 3" xfId="29650"/>
    <cellStyle name="Обычный 9 10 2 2 2 3 3 2" xfId="59505"/>
    <cellStyle name="Обычный 9 10 2 2 2 3 4" xfId="39605"/>
    <cellStyle name="Обычный 9 10 2 2 2 4" xfId="13064"/>
    <cellStyle name="Обычный 9 10 2 2 2 4 2" xfId="42919"/>
    <cellStyle name="Обычный 9 10 2 2 2 5" xfId="23014"/>
    <cellStyle name="Обычный 9 10 2 2 2 5 2" xfId="52869"/>
    <cellStyle name="Обычный 9 10 2 2 2 6" xfId="32969"/>
    <cellStyle name="Обычный 9 10 2 2 3" xfId="4854"/>
    <cellStyle name="Обычный 9 10 2 2 3 2" xfId="14806"/>
    <cellStyle name="Обычный 9 10 2 2 3 2 2" xfId="44661"/>
    <cellStyle name="Обычный 9 10 2 2 3 3" xfId="24756"/>
    <cellStyle name="Обычный 9 10 2 2 3 3 2" xfId="54611"/>
    <cellStyle name="Обычный 9 10 2 2 3 4" xfId="34711"/>
    <cellStyle name="Обычный 9 10 2 2 4" xfId="9749"/>
    <cellStyle name="Обычный 9 10 2 2 4 2" xfId="19699"/>
    <cellStyle name="Обычный 9 10 2 2 4 2 2" xfId="49554"/>
    <cellStyle name="Обычный 9 10 2 2 4 3" xfId="29649"/>
    <cellStyle name="Обычный 9 10 2 2 4 3 2" xfId="59504"/>
    <cellStyle name="Обычный 9 10 2 2 4 4" xfId="39604"/>
    <cellStyle name="Обычный 9 10 2 2 5" xfId="13063"/>
    <cellStyle name="Обычный 9 10 2 2 5 2" xfId="42918"/>
    <cellStyle name="Обычный 9 10 2 2 6" xfId="23013"/>
    <cellStyle name="Обычный 9 10 2 2 6 2" xfId="52868"/>
    <cellStyle name="Обычный 9 10 2 2 7" xfId="32968"/>
    <cellStyle name="Обычный 9 10 2 3" xfId="3109"/>
    <cellStyle name="Обычный 9 10 2 3 2" xfId="6557"/>
    <cellStyle name="Обычный 9 10 2 3 2 2" xfId="16509"/>
    <cellStyle name="Обычный 9 10 2 3 2 2 2" xfId="46364"/>
    <cellStyle name="Обычный 9 10 2 3 2 3" xfId="26459"/>
    <cellStyle name="Обычный 9 10 2 3 2 3 2" xfId="56314"/>
    <cellStyle name="Обычный 9 10 2 3 2 4" xfId="36414"/>
    <cellStyle name="Обычный 9 10 2 3 3" xfId="9751"/>
    <cellStyle name="Обычный 9 10 2 3 3 2" xfId="19701"/>
    <cellStyle name="Обычный 9 10 2 3 3 2 2" xfId="49556"/>
    <cellStyle name="Обычный 9 10 2 3 3 3" xfId="29651"/>
    <cellStyle name="Обычный 9 10 2 3 3 3 2" xfId="59506"/>
    <cellStyle name="Обычный 9 10 2 3 3 4" xfId="39606"/>
    <cellStyle name="Обычный 9 10 2 3 4" xfId="13065"/>
    <cellStyle name="Обычный 9 10 2 3 4 2" xfId="42920"/>
    <cellStyle name="Обычный 9 10 2 3 5" xfId="23015"/>
    <cellStyle name="Обычный 9 10 2 3 5 2" xfId="52870"/>
    <cellStyle name="Обычный 9 10 2 3 6" xfId="32970"/>
    <cellStyle name="Обычный 9 10 2 4" xfId="4031"/>
    <cellStyle name="Обычный 9 10 2 4 2" xfId="13983"/>
    <cellStyle name="Обычный 9 10 2 4 2 2" xfId="43838"/>
    <cellStyle name="Обычный 9 10 2 4 3" xfId="23933"/>
    <cellStyle name="Обычный 9 10 2 4 3 2" xfId="53788"/>
    <cellStyle name="Обычный 9 10 2 4 4" xfId="33888"/>
    <cellStyle name="Обычный 9 10 2 5" xfId="9748"/>
    <cellStyle name="Обычный 9 10 2 5 2" xfId="19698"/>
    <cellStyle name="Обычный 9 10 2 5 2 2" xfId="49553"/>
    <cellStyle name="Обычный 9 10 2 5 3" xfId="29648"/>
    <cellStyle name="Обычный 9 10 2 5 3 2" xfId="59503"/>
    <cellStyle name="Обычный 9 10 2 5 4" xfId="39603"/>
    <cellStyle name="Обычный 9 10 2 6" xfId="13062"/>
    <cellStyle name="Обычный 9 10 2 6 2" xfId="42917"/>
    <cellStyle name="Обычный 9 10 2 7" xfId="23012"/>
    <cellStyle name="Обычный 9 10 2 7 2" xfId="52867"/>
    <cellStyle name="Обычный 9 10 2 8" xfId="32967"/>
    <cellStyle name="Обычный 9 10 3" xfId="3110"/>
    <cellStyle name="Обычный 9 10 3 2" xfId="3111"/>
    <cellStyle name="Обычный 9 10 3 2 2" xfId="6558"/>
    <cellStyle name="Обычный 9 10 3 2 2 2" xfId="16510"/>
    <cellStyle name="Обычный 9 10 3 2 2 2 2" xfId="46365"/>
    <cellStyle name="Обычный 9 10 3 2 2 3" xfId="26460"/>
    <cellStyle name="Обычный 9 10 3 2 2 3 2" xfId="56315"/>
    <cellStyle name="Обычный 9 10 3 2 2 4" xfId="36415"/>
    <cellStyle name="Обычный 9 10 3 2 3" xfId="9753"/>
    <cellStyle name="Обычный 9 10 3 2 3 2" xfId="19703"/>
    <cellStyle name="Обычный 9 10 3 2 3 2 2" xfId="49558"/>
    <cellStyle name="Обычный 9 10 3 2 3 3" xfId="29653"/>
    <cellStyle name="Обычный 9 10 3 2 3 3 2" xfId="59508"/>
    <cellStyle name="Обычный 9 10 3 2 3 4" xfId="39608"/>
    <cellStyle name="Обычный 9 10 3 2 4" xfId="13067"/>
    <cellStyle name="Обычный 9 10 3 2 4 2" xfId="42922"/>
    <cellStyle name="Обычный 9 10 3 2 5" xfId="23017"/>
    <cellStyle name="Обычный 9 10 3 2 5 2" xfId="52872"/>
    <cellStyle name="Обычный 9 10 3 2 6" xfId="32972"/>
    <cellStyle name="Обычный 9 10 3 3" xfId="4544"/>
    <cellStyle name="Обычный 9 10 3 3 2" xfId="14496"/>
    <cellStyle name="Обычный 9 10 3 3 2 2" xfId="44351"/>
    <cellStyle name="Обычный 9 10 3 3 3" xfId="24446"/>
    <cellStyle name="Обычный 9 10 3 3 3 2" xfId="54301"/>
    <cellStyle name="Обычный 9 10 3 3 4" xfId="34401"/>
    <cellStyle name="Обычный 9 10 3 4" xfId="9752"/>
    <cellStyle name="Обычный 9 10 3 4 2" xfId="19702"/>
    <cellStyle name="Обычный 9 10 3 4 2 2" xfId="49557"/>
    <cellStyle name="Обычный 9 10 3 4 3" xfId="29652"/>
    <cellStyle name="Обычный 9 10 3 4 3 2" xfId="59507"/>
    <cellStyle name="Обычный 9 10 3 4 4" xfId="39607"/>
    <cellStyle name="Обычный 9 10 3 5" xfId="13066"/>
    <cellStyle name="Обычный 9 10 3 5 2" xfId="42921"/>
    <cellStyle name="Обычный 9 10 3 6" xfId="23016"/>
    <cellStyle name="Обычный 9 10 3 6 2" xfId="52871"/>
    <cellStyle name="Обычный 9 10 3 7" xfId="32971"/>
    <cellStyle name="Обычный 9 10 4" xfId="3112"/>
    <cellStyle name="Обычный 9 10 4 2" xfId="6559"/>
    <cellStyle name="Обычный 9 10 4 2 2" xfId="16511"/>
    <cellStyle name="Обычный 9 10 4 2 2 2" xfId="46366"/>
    <cellStyle name="Обычный 9 10 4 2 3" xfId="26461"/>
    <cellStyle name="Обычный 9 10 4 2 3 2" xfId="56316"/>
    <cellStyle name="Обычный 9 10 4 2 4" xfId="36416"/>
    <cellStyle name="Обычный 9 10 4 3" xfId="9754"/>
    <cellStyle name="Обычный 9 10 4 3 2" xfId="19704"/>
    <cellStyle name="Обычный 9 10 4 3 2 2" xfId="49559"/>
    <cellStyle name="Обычный 9 10 4 3 3" xfId="29654"/>
    <cellStyle name="Обычный 9 10 4 3 3 2" xfId="59509"/>
    <cellStyle name="Обычный 9 10 4 3 4" xfId="39609"/>
    <cellStyle name="Обычный 9 10 4 4" xfId="13068"/>
    <cellStyle name="Обычный 9 10 4 4 2" xfId="42923"/>
    <cellStyle name="Обычный 9 10 4 5" xfId="23018"/>
    <cellStyle name="Обычный 9 10 4 5 2" xfId="52873"/>
    <cellStyle name="Обычный 9 10 4 6" xfId="32973"/>
    <cellStyle name="Обычный 9 10 5" xfId="3721"/>
    <cellStyle name="Обычный 9 10 5 2" xfId="13673"/>
    <cellStyle name="Обычный 9 10 5 2 2" xfId="43528"/>
    <cellStyle name="Обычный 9 10 5 3" xfId="23623"/>
    <cellStyle name="Обычный 9 10 5 3 2" xfId="53478"/>
    <cellStyle name="Обычный 9 10 5 4" xfId="33578"/>
    <cellStyle name="Обычный 9 10 6" xfId="9747"/>
    <cellStyle name="Обычный 9 10 6 2" xfId="19697"/>
    <cellStyle name="Обычный 9 10 6 2 2" xfId="49552"/>
    <cellStyle name="Обычный 9 10 6 3" xfId="29647"/>
    <cellStyle name="Обычный 9 10 6 3 2" xfId="59502"/>
    <cellStyle name="Обычный 9 10 6 4" xfId="39602"/>
    <cellStyle name="Обычный 9 10 7" xfId="13061"/>
    <cellStyle name="Обычный 9 10 7 2" xfId="42916"/>
    <cellStyle name="Обычный 9 10 8" xfId="23011"/>
    <cellStyle name="Обычный 9 10 8 2" xfId="52866"/>
    <cellStyle name="Обычный 9 10 9" xfId="32966"/>
    <cellStyle name="Обычный 9 11" xfId="3113"/>
    <cellStyle name="Обычный 9 11 2" xfId="3114"/>
    <cellStyle name="Обычный 9 11 2 2" xfId="3115"/>
    <cellStyle name="Обычный 9 11 2 2 2" xfId="6560"/>
    <cellStyle name="Обычный 9 11 2 2 2 2" xfId="16512"/>
    <cellStyle name="Обычный 9 11 2 2 2 2 2" xfId="46367"/>
    <cellStyle name="Обычный 9 11 2 2 2 3" xfId="26462"/>
    <cellStyle name="Обычный 9 11 2 2 2 3 2" xfId="56317"/>
    <cellStyle name="Обычный 9 11 2 2 2 4" xfId="36417"/>
    <cellStyle name="Обычный 9 11 2 2 3" xfId="9757"/>
    <cellStyle name="Обычный 9 11 2 2 3 2" xfId="19707"/>
    <cellStyle name="Обычный 9 11 2 2 3 2 2" xfId="49562"/>
    <cellStyle name="Обычный 9 11 2 2 3 3" xfId="29657"/>
    <cellStyle name="Обычный 9 11 2 2 3 3 2" xfId="59512"/>
    <cellStyle name="Обычный 9 11 2 2 3 4" xfId="39612"/>
    <cellStyle name="Обычный 9 11 2 2 4" xfId="13071"/>
    <cellStyle name="Обычный 9 11 2 2 4 2" xfId="42926"/>
    <cellStyle name="Обычный 9 11 2 2 5" xfId="23021"/>
    <cellStyle name="Обычный 9 11 2 2 5 2" xfId="52876"/>
    <cellStyle name="Обычный 9 11 2 2 6" xfId="32976"/>
    <cellStyle name="Обычный 9 11 2 3" xfId="4853"/>
    <cellStyle name="Обычный 9 11 2 3 2" xfId="14805"/>
    <cellStyle name="Обычный 9 11 2 3 2 2" xfId="44660"/>
    <cellStyle name="Обычный 9 11 2 3 3" xfId="24755"/>
    <cellStyle name="Обычный 9 11 2 3 3 2" xfId="54610"/>
    <cellStyle name="Обычный 9 11 2 3 4" xfId="34710"/>
    <cellStyle name="Обычный 9 11 2 4" xfId="9756"/>
    <cellStyle name="Обычный 9 11 2 4 2" xfId="19706"/>
    <cellStyle name="Обычный 9 11 2 4 2 2" xfId="49561"/>
    <cellStyle name="Обычный 9 11 2 4 3" xfId="29656"/>
    <cellStyle name="Обычный 9 11 2 4 3 2" xfId="59511"/>
    <cellStyle name="Обычный 9 11 2 4 4" xfId="39611"/>
    <cellStyle name="Обычный 9 11 2 5" xfId="13070"/>
    <cellStyle name="Обычный 9 11 2 5 2" xfId="42925"/>
    <cellStyle name="Обычный 9 11 2 6" xfId="23020"/>
    <cellStyle name="Обычный 9 11 2 6 2" xfId="52875"/>
    <cellStyle name="Обычный 9 11 2 7" xfId="32975"/>
    <cellStyle name="Обычный 9 11 3" xfId="3116"/>
    <cellStyle name="Обычный 9 11 3 2" xfId="6561"/>
    <cellStyle name="Обычный 9 11 3 2 2" xfId="16513"/>
    <cellStyle name="Обычный 9 11 3 2 2 2" xfId="46368"/>
    <cellStyle name="Обычный 9 11 3 2 3" xfId="26463"/>
    <cellStyle name="Обычный 9 11 3 2 3 2" xfId="56318"/>
    <cellStyle name="Обычный 9 11 3 2 4" xfId="36418"/>
    <cellStyle name="Обычный 9 11 3 3" xfId="9758"/>
    <cellStyle name="Обычный 9 11 3 3 2" xfId="19708"/>
    <cellStyle name="Обычный 9 11 3 3 2 2" xfId="49563"/>
    <cellStyle name="Обычный 9 11 3 3 3" xfId="29658"/>
    <cellStyle name="Обычный 9 11 3 3 3 2" xfId="59513"/>
    <cellStyle name="Обычный 9 11 3 3 4" xfId="39613"/>
    <cellStyle name="Обычный 9 11 3 4" xfId="13072"/>
    <cellStyle name="Обычный 9 11 3 4 2" xfId="42927"/>
    <cellStyle name="Обычный 9 11 3 5" xfId="23022"/>
    <cellStyle name="Обычный 9 11 3 5 2" xfId="52877"/>
    <cellStyle name="Обычный 9 11 3 6" xfId="32977"/>
    <cellStyle name="Обычный 9 11 4" xfId="4030"/>
    <cellStyle name="Обычный 9 11 4 2" xfId="13982"/>
    <cellStyle name="Обычный 9 11 4 2 2" xfId="43837"/>
    <cellStyle name="Обычный 9 11 4 3" xfId="23932"/>
    <cellStyle name="Обычный 9 11 4 3 2" xfId="53787"/>
    <cellStyle name="Обычный 9 11 4 4" xfId="33887"/>
    <cellStyle name="Обычный 9 11 5" xfId="9755"/>
    <cellStyle name="Обычный 9 11 5 2" xfId="19705"/>
    <cellStyle name="Обычный 9 11 5 2 2" xfId="49560"/>
    <cellStyle name="Обычный 9 11 5 3" xfId="29655"/>
    <cellStyle name="Обычный 9 11 5 3 2" xfId="59510"/>
    <cellStyle name="Обычный 9 11 5 4" xfId="39610"/>
    <cellStyle name="Обычный 9 11 6" xfId="13069"/>
    <cellStyle name="Обычный 9 11 6 2" xfId="42924"/>
    <cellStyle name="Обычный 9 11 7" xfId="23019"/>
    <cellStyle name="Обычный 9 11 7 2" xfId="52874"/>
    <cellStyle name="Обычный 9 11 8" xfId="32974"/>
    <cellStyle name="Обычный 9 12" xfId="3117"/>
    <cellStyle name="Обычный 9 12 2" xfId="3118"/>
    <cellStyle name="Обычный 9 12 2 2" xfId="3119"/>
    <cellStyle name="Обычный 9 12 2 2 2" xfId="6562"/>
    <cellStyle name="Обычный 9 12 2 2 2 2" xfId="16514"/>
    <cellStyle name="Обычный 9 12 2 2 2 2 2" xfId="46369"/>
    <cellStyle name="Обычный 9 12 2 2 2 3" xfId="26464"/>
    <cellStyle name="Обычный 9 12 2 2 2 3 2" xfId="56319"/>
    <cellStyle name="Обычный 9 12 2 2 2 4" xfId="36419"/>
    <cellStyle name="Обычный 9 12 2 2 3" xfId="9761"/>
    <cellStyle name="Обычный 9 12 2 2 3 2" xfId="19711"/>
    <cellStyle name="Обычный 9 12 2 2 3 2 2" xfId="49566"/>
    <cellStyle name="Обычный 9 12 2 2 3 3" xfId="29661"/>
    <cellStyle name="Обычный 9 12 2 2 3 3 2" xfId="59516"/>
    <cellStyle name="Обычный 9 12 2 2 3 4" xfId="39616"/>
    <cellStyle name="Обычный 9 12 2 2 4" xfId="13075"/>
    <cellStyle name="Обычный 9 12 2 2 4 2" xfId="42930"/>
    <cellStyle name="Обычный 9 12 2 2 5" xfId="23025"/>
    <cellStyle name="Обычный 9 12 2 2 5 2" xfId="52880"/>
    <cellStyle name="Обычный 9 12 2 2 6" xfId="32980"/>
    <cellStyle name="Обычный 9 12 2 3" xfId="4962"/>
    <cellStyle name="Обычный 9 12 2 3 2" xfId="14914"/>
    <cellStyle name="Обычный 9 12 2 3 2 2" xfId="44769"/>
    <cellStyle name="Обычный 9 12 2 3 3" xfId="24864"/>
    <cellStyle name="Обычный 9 12 2 3 3 2" xfId="54719"/>
    <cellStyle name="Обычный 9 12 2 3 4" xfId="34819"/>
    <cellStyle name="Обычный 9 12 2 4" xfId="9760"/>
    <cellStyle name="Обычный 9 12 2 4 2" xfId="19710"/>
    <cellStyle name="Обычный 9 12 2 4 2 2" xfId="49565"/>
    <cellStyle name="Обычный 9 12 2 4 3" xfId="29660"/>
    <cellStyle name="Обычный 9 12 2 4 3 2" xfId="59515"/>
    <cellStyle name="Обычный 9 12 2 4 4" xfId="39615"/>
    <cellStyle name="Обычный 9 12 2 5" xfId="13074"/>
    <cellStyle name="Обычный 9 12 2 5 2" xfId="42929"/>
    <cellStyle name="Обычный 9 12 2 6" xfId="23024"/>
    <cellStyle name="Обычный 9 12 2 6 2" xfId="52879"/>
    <cellStyle name="Обычный 9 12 2 7" xfId="32979"/>
    <cellStyle name="Обычный 9 12 3" xfId="3120"/>
    <cellStyle name="Обычный 9 12 3 2" xfId="6563"/>
    <cellStyle name="Обычный 9 12 3 2 2" xfId="16515"/>
    <cellStyle name="Обычный 9 12 3 2 2 2" xfId="46370"/>
    <cellStyle name="Обычный 9 12 3 2 3" xfId="26465"/>
    <cellStyle name="Обычный 9 12 3 2 3 2" xfId="56320"/>
    <cellStyle name="Обычный 9 12 3 2 4" xfId="36420"/>
    <cellStyle name="Обычный 9 12 3 3" xfId="9762"/>
    <cellStyle name="Обычный 9 12 3 3 2" xfId="19712"/>
    <cellStyle name="Обычный 9 12 3 3 2 2" xfId="49567"/>
    <cellStyle name="Обычный 9 12 3 3 3" xfId="29662"/>
    <cellStyle name="Обычный 9 12 3 3 3 2" xfId="59517"/>
    <cellStyle name="Обычный 9 12 3 3 4" xfId="39617"/>
    <cellStyle name="Обычный 9 12 3 4" xfId="13076"/>
    <cellStyle name="Обычный 9 12 3 4 2" xfId="42931"/>
    <cellStyle name="Обычный 9 12 3 5" xfId="23026"/>
    <cellStyle name="Обычный 9 12 3 5 2" xfId="52881"/>
    <cellStyle name="Обычный 9 12 3 6" xfId="32981"/>
    <cellStyle name="Обычный 9 12 4" xfId="4139"/>
    <cellStyle name="Обычный 9 12 4 2" xfId="14091"/>
    <cellStyle name="Обычный 9 12 4 2 2" xfId="43946"/>
    <cellStyle name="Обычный 9 12 4 3" xfId="24041"/>
    <cellStyle name="Обычный 9 12 4 3 2" xfId="53896"/>
    <cellStyle name="Обычный 9 12 4 4" xfId="33996"/>
    <cellStyle name="Обычный 9 12 5" xfId="9759"/>
    <cellStyle name="Обычный 9 12 5 2" xfId="19709"/>
    <cellStyle name="Обычный 9 12 5 2 2" xfId="49564"/>
    <cellStyle name="Обычный 9 12 5 3" xfId="29659"/>
    <cellStyle name="Обычный 9 12 5 3 2" xfId="59514"/>
    <cellStyle name="Обычный 9 12 5 4" xfId="39614"/>
    <cellStyle name="Обычный 9 12 6" xfId="13073"/>
    <cellStyle name="Обычный 9 12 6 2" xfId="42928"/>
    <cellStyle name="Обычный 9 12 7" xfId="23023"/>
    <cellStyle name="Обычный 9 12 7 2" xfId="52878"/>
    <cellStyle name="Обычный 9 12 8" xfId="32978"/>
    <cellStyle name="Обычный 9 13" xfId="3121"/>
    <cellStyle name="Обычный 9 13 2" xfId="3122"/>
    <cellStyle name="Обычный 9 13 2 2" xfId="3123"/>
    <cellStyle name="Обычный 9 13 2 2 2" xfId="6564"/>
    <cellStyle name="Обычный 9 13 2 2 2 2" xfId="16516"/>
    <cellStyle name="Обычный 9 13 2 2 2 2 2" xfId="46371"/>
    <cellStyle name="Обычный 9 13 2 2 2 3" xfId="26466"/>
    <cellStyle name="Обычный 9 13 2 2 2 3 2" xfId="56321"/>
    <cellStyle name="Обычный 9 13 2 2 2 4" xfId="36421"/>
    <cellStyle name="Обычный 9 13 2 2 3" xfId="9765"/>
    <cellStyle name="Обычный 9 13 2 2 3 2" xfId="19715"/>
    <cellStyle name="Обычный 9 13 2 2 3 2 2" xfId="49570"/>
    <cellStyle name="Обычный 9 13 2 2 3 3" xfId="29665"/>
    <cellStyle name="Обычный 9 13 2 2 3 3 2" xfId="59520"/>
    <cellStyle name="Обычный 9 13 2 2 3 4" xfId="39620"/>
    <cellStyle name="Обычный 9 13 2 2 4" xfId="13079"/>
    <cellStyle name="Обычный 9 13 2 2 4 2" xfId="42934"/>
    <cellStyle name="Обычный 9 13 2 2 5" xfId="23029"/>
    <cellStyle name="Обычный 9 13 2 2 5 2" xfId="52884"/>
    <cellStyle name="Обычный 9 13 2 2 6" xfId="32984"/>
    <cellStyle name="Обычный 9 13 2 3" xfId="5049"/>
    <cellStyle name="Обычный 9 13 2 3 2" xfId="15001"/>
    <cellStyle name="Обычный 9 13 2 3 2 2" xfId="44856"/>
    <cellStyle name="Обычный 9 13 2 3 3" xfId="24951"/>
    <cellStyle name="Обычный 9 13 2 3 3 2" xfId="54806"/>
    <cellStyle name="Обычный 9 13 2 3 4" xfId="34906"/>
    <cellStyle name="Обычный 9 13 2 4" xfId="9764"/>
    <cellStyle name="Обычный 9 13 2 4 2" xfId="19714"/>
    <cellStyle name="Обычный 9 13 2 4 2 2" xfId="49569"/>
    <cellStyle name="Обычный 9 13 2 4 3" xfId="29664"/>
    <cellStyle name="Обычный 9 13 2 4 3 2" xfId="59519"/>
    <cellStyle name="Обычный 9 13 2 4 4" xfId="39619"/>
    <cellStyle name="Обычный 9 13 2 5" xfId="13078"/>
    <cellStyle name="Обычный 9 13 2 5 2" xfId="42933"/>
    <cellStyle name="Обычный 9 13 2 6" xfId="23028"/>
    <cellStyle name="Обычный 9 13 2 6 2" xfId="52883"/>
    <cellStyle name="Обычный 9 13 2 7" xfId="32983"/>
    <cellStyle name="Обычный 9 13 3" xfId="3124"/>
    <cellStyle name="Обычный 9 13 3 2" xfId="6565"/>
    <cellStyle name="Обычный 9 13 3 2 2" xfId="16517"/>
    <cellStyle name="Обычный 9 13 3 2 2 2" xfId="46372"/>
    <cellStyle name="Обычный 9 13 3 2 3" xfId="26467"/>
    <cellStyle name="Обычный 9 13 3 2 3 2" xfId="56322"/>
    <cellStyle name="Обычный 9 13 3 2 4" xfId="36422"/>
    <cellStyle name="Обычный 9 13 3 3" xfId="9766"/>
    <cellStyle name="Обычный 9 13 3 3 2" xfId="19716"/>
    <cellStyle name="Обычный 9 13 3 3 2 2" xfId="49571"/>
    <cellStyle name="Обычный 9 13 3 3 3" xfId="29666"/>
    <cellStyle name="Обычный 9 13 3 3 3 2" xfId="59521"/>
    <cellStyle name="Обычный 9 13 3 3 4" xfId="39621"/>
    <cellStyle name="Обычный 9 13 3 4" xfId="13080"/>
    <cellStyle name="Обычный 9 13 3 4 2" xfId="42935"/>
    <cellStyle name="Обычный 9 13 3 5" xfId="23030"/>
    <cellStyle name="Обычный 9 13 3 5 2" xfId="52885"/>
    <cellStyle name="Обычный 9 13 3 6" xfId="32985"/>
    <cellStyle name="Обычный 9 13 4" xfId="4226"/>
    <cellStyle name="Обычный 9 13 4 2" xfId="14178"/>
    <cellStyle name="Обычный 9 13 4 2 2" xfId="44033"/>
    <cellStyle name="Обычный 9 13 4 3" xfId="24128"/>
    <cellStyle name="Обычный 9 13 4 3 2" xfId="53983"/>
    <cellStyle name="Обычный 9 13 4 4" xfId="34083"/>
    <cellStyle name="Обычный 9 13 5" xfId="9763"/>
    <cellStyle name="Обычный 9 13 5 2" xfId="19713"/>
    <cellStyle name="Обычный 9 13 5 2 2" xfId="49568"/>
    <cellStyle name="Обычный 9 13 5 3" xfId="29663"/>
    <cellStyle name="Обычный 9 13 5 3 2" xfId="59518"/>
    <cellStyle name="Обычный 9 13 5 4" xfId="39618"/>
    <cellStyle name="Обычный 9 13 6" xfId="13077"/>
    <cellStyle name="Обычный 9 13 6 2" xfId="42932"/>
    <cellStyle name="Обычный 9 13 7" xfId="23027"/>
    <cellStyle name="Обычный 9 13 7 2" xfId="52882"/>
    <cellStyle name="Обычный 9 13 8" xfId="32982"/>
    <cellStyle name="Обычный 9 14" xfId="3125"/>
    <cellStyle name="Обычный 9 14 2" xfId="3126"/>
    <cellStyle name="Обычный 9 14 2 2" xfId="6566"/>
    <cellStyle name="Обычный 9 14 2 2 2" xfId="16518"/>
    <cellStyle name="Обычный 9 14 2 2 2 2" xfId="46373"/>
    <cellStyle name="Обычный 9 14 2 2 3" xfId="26468"/>
    <cellStyle name="Обычный 9 14 2 2 3 2" xfId="56323"/>
    <cellStyle name="Обычный 9 14 2 2 4" xfId="36423"/>
    <cellStyle name="Обычный 9 14 2 3" xfId="9768"/>
    <cellStyle name="Обычный 9 14 2 3 2" xfId="19718"/>
    <cellStyle name="Обычный 9 14 2 3 2 2" xfId="49573"/>
    <cellStyle name="Обычный 9 14 2 3 3" xfId="29668"/>
    <cellStyle name="Обычный 9 14 2 3 3 2" xfId="59523"/>
    <cellStyle name="Обычный 9 14 2 3 4" xfId="39623"/>
    <cellStyle name="Обычный 9 14 2 4" xfId="13082"/>
    <cellStyle name="Обычный 9 14 2 4 2" xfId="42937"/>
    <cellStyle name="Обычный 9 14 2 5" xfId="23032"/>
    <cellStyle name="Обычный 9 14 2 5 2" xfId="52887"/>
    <cellStyle name="Обычный 9 14 2 6" xfId="32987"/>
    <cellStyle name="Обычный 9 14 3" xfId="4241"/>
    <cellStyle name="Обычный 9 14 3 2" xfId="14193"/>
    <cellStyle name="Обычный 9 14 3 2 2" xfId="44048"/>
    <cellStyle name="Обычный 9 14 3 3" xfId="24143"/>
    <cellStyle name="Обычный 9 14 3 3 2" xfId="53998"/>
    <cellStyle name="Обычный 9 14 3 4" xfId="34098"/>
    <cellStyle name="Обычный 9 14 4" xfId="9767"/>
    <cellStyle name="Обычный 9 14 4 2" xfId="19717"/>
    <cellStyle name="Обычный 9 14 4 2 2" xfId="49572"/>
    <cellStyle name="Обычный 9 14 4 3" xfId="29667"/>
    <cellStyle name="Обычный 9 14 4 3 2" xfId="59522"/>
    <cellStyle name="Обычный 9 14 4 4" xfId="39622"/>
    <cellStyle name="Обычный 9 14 5" xfId="13081"/>
    <cellStyle name="Обычный 9 14 5 2" xfId="42936"/>
    <cellStyle name="Обычный 9 14 6" xfId="23031"/>
    <cellStyle name="Обычный 9 14 6 2" xfId="52886"/>
    <cellStyle name="Обычный 9 14 7" xfId="32986"/>
    <cellStyle name="Обычный 9 15" xfId="3127"/>
    <cellStyle name="Обычный 9 15 2" xfId="5062"/>
    <cellStyle name="Обычный 9 15 2 2" xfId="15014"/>
    <cellStyle name="Обычный 9 15 2 2 2" xfId="44869"/>
    <cellStyle name="Обычный 9 15 2 3" xfId="24964"/>
    <cellStyle name="Обычный 9 15 2 3 2" xfId="54819"/>
    <cellStyle name="Обычный 9 15 2 4" xfId="34919"/>
    <cellStyle name="Обычный 9 15 3" xfId="9769"/>
    <cellStyle name="Обычный 9 15 3 2" xfId="19719"/>
    <cellStyle name="Обычный 9 15 3 2 2" xfId="49574"/>
    <cellStyle name="Обычный 9 15 3 3" xfId="29669"/>
    <cellStyle name="Обычный 9 15 3 3 2" xfId="59524"/>
    <cellStyle name="Обычный 9 15 3 4" xfId="39624"/>
    <cellStyle name="Обычный 9 15 4" xfId="13083"/>
    <cellStyle name="Обычный 9 15 4 2" xfId="42938"/>
    <cellStyle name="Обычный 9 15 5" xfId="23033"/>
    <cellStyle name="Обычный 9 15 5 2" xfId="52888"/>
    <cellStyle name="Обычный 9 15 6" xfId="32988"/>
    <cellStyle name="Обычный 9 16" xfId="3104"/>
    <cellStyle name="Обычный 9 16 2" xfId="6724"/>
    <cellStyle name="Обычный 9 16 2 2" xfId="16674"/>
    <cellStyle name="Обычный 9 16 2 2 2" xfId="46529"/>
    <cellStyle name="Обычный 9 16 2 3" xfId="26624"/>
    <cellStyle name="Обычный 9 16 2 3 2" xfId="56479"/>
    <cellStyle name="Обычный 9 16 2 4" xfId="36579"/>
    <cellStyle name="Обычный 9 16 3" xfId="9746"/>
    <cellStyle name="Обычный 9 16 3 2" xfId="19696"/>
    <cellStyle name="Обычный 9 16 3 2 2" xfId="49551"/>
    <cellStyle name="Обычный 9 16 3 3" xfId="29646"/>
    <cellStyle name="Обычный 9 16 3 3 2" xfId="59501"/>
    <cellStyle name="Обычный 9 16 3 4" xfId="39601"/>
    <cellStyle name="Обычный 9 16 4" xfId="13060"/>
    <cellStyle name="Обычный 9 16 4 2" xfId="42915"/>
    <cellStyle name="Обычный 9 16 5" xfId="23010"/>
    <cellStyle name="Обычный 9 16 5 2" xfId="52865"/>
    <cellStyle name="Обычный 9 16 6" xfId="32965"/>
    <cellStyle name="Обычный 9 17" xfId="3417"/>
    <cellStyle name="Обычный 9 17 2" xfId="13370"/>
    <cellStyle name="Обычный 9 17 2 2" xfId="43225"/>
    <cellStyle name="Обычный 9 17 3" xfId="23320"/>
    <cellStyle name="Обычный 9 17 3 2" xfId="53175"/>
    <cellStyle name="Обычный 9 17 4" xfId="33275"/>
    <cellStyle name="Обычный 9 2" xfId="3128"/>
    <cellStyle name="Обычный 9 2 10" xfId="3129"/>
    <cellStyle name="Обычный 9 2 10 2" xfId="3130"/>
    <cellStyle name="Обычный 9 2 10 2 2" xfId="3131"/>
    <cellStyle name="Обычный 9 2 10 2 2 2" xfId="6567"/>
    <cellStyle name="Обычный 9 2 10 2 2 2 2" xfId="16519"/>
    <cellStyle name="Обычный 9 2 10 2 2 2 2 2" xfId="46374"/>
    <cellStyle name="Обычный 9 2 10 2 2 2 3" xfId="26469"/>
    <cellStyle name="Обычный 9 2 10 2 2 2 3 2" xfId="56324"/>
    <cellStyle name="Обычный 9 2 10 2 2 2 4" xfId="36424"/>
    <cellStyle name="Обычный 9 2 10 2 2 3" xfId="9773"/>
    <cellStyle name="Обычный 9 2 10 2 2 3 2" xfId="19723"/>
    <cellStyle name="Обычный 9 2 10 2 2 3 2 2" xfId="49578"/>
    <cellStyle name="Обычный 9 2 10 2 2 3 3" xfId="29673"/>
    <cellStyle name="Обычный 9 2 10 2 2 3 3 2" xfId="59528"/>
    <cellStyle name="Обычный 9 2 10 2 2 3 4" xfId="39628"/>
    <cellStyle name="Обычный 9 2 10 2 2 4" xfId="13087"/>
    <cellStyle name="Обычный 9 2 10 2 2 4 2" xfId="42942"/>
    <cellStyle name="Обычный 9 2 10 2 2 5" xfId="23037"/>
    <cellStyle name="Обычный 9 2 10 2 2 5 2" xfId="52892"/>
    <cellStyle name="Обычный 9 2 10 2 2 6" xfId="32992"/>
    <cellStyle name="Обычный 9 2 10 2 3" xfId="4855"/>
    <cellStyle name="Обычный 9 2 10 2 3 2" xfId="14807"/>
    <cellStyle name="Обычный 9 2 10 2 3 2 2" xfId="44662"/>
    <cellStyle name="Обычный 9 2 10 2 3 3" xfId="24757"/>
    <cellStyle name="Обычный 9 2 10 2 3 3 2" xfId="54612"/>
    <cellStyle name="Обычный 9 2 10 2 3 4" xfId="34712"/>
    <cellStyle name="Обычный 9 2 10 2 4" xfId="9772"/>
    <cellStyle name="Обычный 9 2 10 2 4 2" xfId="19722"/>
    <cellStyle name="Обычный 9 2 10 2 4 2 2" xfId="49577"/>
    <cellStyle name="Обычный 9 2 10 2 4 3" xfId="29672"/>
    <cellStyle name="Обычный 9 2 10 2 4 3 2" xfId="59527"/>
    <cellStyle name="Обычный 9 2 10 2 4 4" xfId="39627"/>
    <cellStyle name="Обычный 9 2 10 2 5" xfId="13086"/>
    <cellStyle name="Обычный 9 2 10 2 5 2" xfId="42941"/>
    <cellStyle name="Обычный 9 2 10 2 6" xfId="23036"/>
    <cellStyle name="Обычный 9 2 10 2 6 2" xfId="52891"/>
    <cellStyle name="Обычный 9 2 10 2 7" xfId="32991"/>
    <cellStyle name="Обычный 9 2 10 3" xfId="3132"/>
    <cellStyle name="Обычный 9 2 10 3 2" xfId="6568"/>
    <cellStyle name="Обычный 9 2 10 3 2 2" xfId="16520"/>
    <cellStyle name="Обычный 9 2 10 3 2 2 2" xfId="46375"/>
    <cellStyle name="Обычный 9 2 10 3 2 3" xfId="26470"/>
    <cellStyle name="Обычный 9 2 10 3 2 3 2" xfId="56325"/>
    <cellStyle name="Обычный 9 2 10 3 2 4" xfId="36425"/>
    <cellStyle name="Обычный 9 2 10 3 3" xfId="9774"/>
    <cellStyle name="Обычный 9 2 10 3 3 2" xfId="19724"/>
    <cellStyle name="Обычный 9 2 10 3 3 2 2" xfId="49579"/>
    <cellStyle name="Обычный 9 2 10 3 3 3" xfId="29674"/>
    <cellStyle name="Обычный 9 2 10 3 3 3 2" xfId="59529"/>
    <cellStyle name="Обычный 9 2 10 3 3 4" xfId="39629"/>
    <cellStyle name="Обычный 9 2 10 3 4" xfId="13088"/>
    <cellStyle name="Обычный 9 2 10 3 4 2" xfId="42943"/>
    <cellStyle name="Обычный 9 2 10 3 5" xfId="23038"/>
    <cellStyle name="Обычный 9 2 10 3 5 2" xfId="52893"/>
    <cellStyle name="Обычный 9 2 10 3 6" xfId="32993"/>
    <cellStyle name="Обычный 9 2 10 4" xfId="4032"/>
    <cellStyle name="Обычный 9 2 10 4 2" xfId="13984"/>
    <cellStyle name="Обычный 9 2 10 4 2 2" xfId="43839"/>
    <cellStyle name="Обычный 9 2 10 4 3" xfId="23934"/>
    <cellStyle name="Обычный 9 2 10 4 3 2" xfId="53789"/>
    <cellStyle name="Обычный 9 2 10 4 4" xfId="33889"/>
    <cellStyle name="Обычный 9 2 10 5" xfId="9771"/>
    <cellStyle name="Обычный 9 2 10 5 2" xfId="19721"/>
    <cellStyle name="Обычный 9 2 10 5 2 2" xfId="49576"/>
    <cellStyle name="Обычный 9 2 10 5 3" xfId="29671"/>
    <cellStyle name="Обычный 9 2 10 5 3 2" xfId="59526"/>
    <cellStyle name="Обычный 9 2 10 5 4" xfId="39626"/>
    <cellStyle name="Обычный 9 2 10 6" xfId="13085"/>
    <cellStyle name="Обычный 9 2 10 6 2" xfId="42940"/>
    <cellStyle name="Обычный 9 2 10 7" xfId="23035"/>
    <cellStyle name="Обычный 9 2 10 7 2" xfId="52890"/>
    <cellStyle name="Обычный 9 2 10 8" xfId="32990"/>
    <cellStyle name="Обычный 9 2 11" xfId="3133"/>
    <cellStyle name="Обычный 9 2 11 2" xfId="3134"/>
    <cellStyle name="Обычный 9 2 11 2 2" xfId="3135"/>
    <cellStyle name="Обычный 9 2 11 2 2 2" xfId="6569"/>
    <cellStyle name="Обычный 9 2 11 2 2 2 2" xfId="16521"/>
    <cellStyle name="Обычный 9 2 11 2 2 2 2 2" xfId="46376"/>
    <cellStyle name="Обычный 9 2 11 2 2 2 3" xfId="26471"/>
    <cellStyle name="Обычный 9 2 11 2 2 2 3 2" xfId="56326"/>
    <cellStyle name="Обычный 9 2 11 2 2 2 4" xfId="36426"/>
    <cellStyle name="Обычный 9 2 11 2 2 3" xfId="9777"/>
    <cellStyle name="Обычный 9 2 11 2 2 3 2" xfId="19727"/>
    <cellStyle name="Обычный 9 2 11 2 2 3 2 2" xfId="49582"/>
    <cellStyle name="Обычный 9 2 11 2 2 3 3" xfId="29677"/>
    <cellStyle name="Обычный 9 2 11 2 2 3 3 2" xfId="59532"/>
    <cellStyle name="Обычный 9 2 11 2 2 3 4" xfId="39632"/>
    <cellStyle name="Обычный 9 2 11 2 2 4" xfId="13091"/>
    <cellStyle name="Обычный 9 2 11 2 2 4 2" xfId="42946"/>
    <cellStyle name="Обычный 9 2 11 2 2 5" xfId="23041"/>
    <cellStyle name="Обычный 9 2 11 2 2 5 2" xfId="52896"/>
    <cellStyle name="Обычный 9 2 11 2 2 6" xfId="32996"/>
    <cellStyle name="Обычный 9 2 11 2 3" xfId="4963"/>
    <cellStyle name="Обычный 9 2 11 2 3 2" xfId="14915"/>
    <cellStyle name="Обычный 9 2 11 2 3 2 2" xfId="44770"/>
    <cellStyle name="Обычный 9 2 11 2 3 3" xfId="24865"/>
    <cellStyle name="Обычный 9 2 11 2 3 3 2" xfId="54720"/>
    <cellStyle name="Обычный 9 2 11 2 3 4" xfId="34820"/>
    <cellStyle name="Обычный 9 2 11 2 4" xfId="9776"/>
    <cellStyle name="Обычный 9 2 11 2 4 2" xfId="19726"/>
    <cellStyle name="Обычный 9 2 11 2 4 2 2" xfId="49581"/>
    <cellStyle name="Обычный 9 2 11 2 4 3" xfId="29676"/>
    <cellStyle name="Обычный 9 2 11 2 4 3 2" xfId="59531"/>
    <cellStyle name="Обычный 9 2 11 2 4 4" xfId="39631"/>
    <cellStyle name="Обычный 9 2 11 2 5" xfId="13090"/>
    <cellStyle name="Обычный 9 2 11 2 5 2" xfId="42945"/>
    <cellStyle name="Обычный 9 2 11 2 6" xfId="23040"/>
    <cellStyle name="Обычный 9 2 11 2 6 2" xfId="52895"/>
    <cellStyle name="Обычный 9 2 11 2 7" xfId="32995"/>
    <cellStyle name="Обычный 9 2 11 3" xfId="3136"/>
    <cellStyle name="Обычный 9 2 11 3 2" xfId="6570"/>
    <cellStyle name="Обычный 9 2 11 3 2 2" xfId="16522"/>
    <cellStyle name="Обычный 9 2 11 3 2 2 2" xfId="46377"/>
    <cellStyle name="Обычный 9 2 11 3 2 3" xfId="26472"/>
    <cellStyle name="Обычный 9 2 11 3 2 3 2" xfId="56327"/>
    <cellStyle name="Обычный 9 2 11 3 2 4" xfId="36427"/>
    <cellStyle name="Обычный 9 2 11 3 3" xfId="9778"/>
    <cellStyle name="Обычный 9 2 11 3 3 2" xfId="19728"/>
    <cellStyle name="Обычный 9 2 11 3 3 2 2" xfId="49583"/>
    <cellStyle name="Обычный 9 2 11 3 3 3" xfId="29678"/>
    <cellStyle name="Обычный 9 2 11 3 3 3 2" xfId="59533"/>
    <cellStyle name="Обычный 9 2 11 3 3 4" xfId="39633"/>
    <cellStyle name="Обычный 9 2 11 3 4" xfId="13092"/>
    <cellStyle name="Обычный 9 2 11 3 4 2" xfId="42947"/>
    <cellStyle name="Обычный 9 2 11 3 5" xfId="23042"/>
    <cellStyle name="Обычный 9 2 11 3 5 2" xfId="52897"/>
    <cellStyle name="Обычный 9 2 11 3 6" xfId="32997"/>
    <cellStyle name="Обычный 9 2 11 4" xfId="4140"/>
    <cellStyle name="Обычный 9 2 11 4 2" xfId="14092"/>
    <cellStyle name="Обычный 9 2 11 4 2 2" xfId="43947"/>
    <cellStyle name="Обычный 9 2 11 4 3" xfId="24042"/>
    <cellStyle name="Обычный 9 2 11 4 3 2" xfId="53897"/>
    <cellStyle name="Обычный 9 2 11 4 4" xfId="33997"/>
    <cellStyle name="Обычный 9 2 11 5" xfId="9775"/>
    <cellStyle name="Обычный 9 2 11 5 2" xfId="19725"/>
    <cellStyle name="Обычный 9 2 11 5 2 2" xfId="49580"/>
    <cellStyle name="Обычный 9 2 11 5 3" xfId="29675"/>
    <cellStyle name="Обычный 9 2 11 5 3 2" xfId="59530"/>
    <cellStyle name="Обычный 9 2 11 5 4" xfId="39630"/>
    <cellStyle name="Обычный 9 2 11 6" xfId="13089"/>
    <cellStyle name="Обычный 9 2 11 6 2" xfId="42944"/>
    <cellStyle name="Обычный 9 2 11 7" xfId="23039"/>
    <cellStyle name="Обычный 9 2 11 7 2" xfId="52894"/>
    <cellStyle name="Обычный 9 2 11 8" xfId="32994"/>
    <cellStyle name="Обычный 9 2 12" xfId="3137"/>
    <cellStyle name="Обычный 9 2 12 2" xfId="3138"/>
    <cellStyle name="Обычный 9 2 12 2 2" xfId="3139"/>
    <cellStyle name="Обычный 9 2 12 2 2 2" xfId="6571"/>
    <cellStyle name="Обычный 9 2 12 2 2 2 2" xfId="16523"/>
    <cellStyle name="Обычный 9 2 12 2 2 2 2 2" xfId="46378"/>
    <cellStyle name="Обычный 9 2 12 2 2 2 3" xfId="26473"/>
    <cellStyle name="Обычный 9 2 12 2 2 2 3 2" xfId="56328"/>
    <cellStyle name="Обычный 9 2 12 2 2 2 4" xfId="36428"/>
    <cellStyle name="Обычный 9 2 12 2 2 3" xfId="9781"/>
    <cellStyle name="Обычный 9 2 12 2 2 3 2" xfId="19731"/>
    <cellStyle name="Обычный 9 2 12 2 2 3 2 2" xfId="49586"/>
    <cellStyle name="Обычный 9 2 12 2 2 3 3" xfId="29681"/>
    <cellStyle name="Обычный 9 2 12 2 2 3 3 2" xfId="59536"/>
    <cellStyle name="Обычный 9 2 12 2 2 3 4" xfId="39636"/>
    <cellStyle name="Обычный 9 2 12 2 2 4" xfId="13095"/>
    <cellStyle name="Обычный 9 2 12 2 2 4 2" xfId="42950"/>
    <cellStyle name="Обычный 9 2 12 2 2 5" xfId="23045"/>
    <cellStyle name="Обычный 9 2 12 2 2 5 2" xfId="52900"/>
    <cellStyle name="Обычный 9 2 12 2 2 6" xfId="33000"/>
    <cellStyle name="Обычный 9 2 12 2 3" xfId="5050"/>
    <cellStyle name="Обычный 9 2 12 2 3 2" xfId="15002"/>
    <cellStyle name="Обычный 9 2 12 2 3 2 2" xfId="44857"/>
    <cellStyle name="Обычный 9 2 12 2 3 3" xfId="24952"/>
    <cellStyle name="Обычный 9 2 12 2 3 3 2" xfId="54807"/>
    <cellStyle name="Обычный 9 2 12 2 3 4" xfId="34907"/>
    <cellStyle name="Обычный 9 2 12 2 4" xfId="9780"/>
    <cellStyle name="Обычный 9 2 12 2 4 2" xfId="19730"/>
    <cellStyle name="Обычный 9 2 12 2 4 2 2" xfId="49585"/>
    <cellStyle name="Обычный 9 2 12 2 4 3" xfId="29680"/>
    <cellStyle name="Обычный 9 2 12 2 4 3 2" xfId="59535"/>
    <cellStyle name="Обычный 9 2 12 2 4 4" xfId="39635"/>
    <cellStyle name="Обычный 9 2 12 2 5" xfId="13094"/>
    <cellStyle name="Обычный 9 2 12 2 5 2" xfId="42949"/>
    <cellStyle name="Обычный 9 2 12 2 6" xfId="23044"/>
    <cellStyle name="Обычный 9 2 12 2 6 2" xfId="52899"/>
    <cellStyle name="Обычный 9 2 12 2 7" xfId="32999"/>
    <cellStyle name="Обычный 9 2 12 3" xfId="3140"/>
    <cellStyle name="Обычный 9 2 12 3 2" xfId="6572"/>
    <cellStyle name="Обычный 9 2 12 3 2 2" xfId="16524"/>
    <cellStyle name="Обычный 9 2 12 3 2 2 2" xfId="46379"/>
    <cellStyle name="Обычный 9 2 12 3 2 3" xfId="26474"/>
    <cellStyle name="Обычный 9 2 12 3 2 3 2" xfId="56329"/>
    <cellStyle name="Обычный 9 2 12 3 2 4" xfId="36429"/>
    <cellStyle name="Обычный 9 2 12 3 3" xfId="9782"/>
    <cellStyle name="Обычный 9 2 12 3 3 2" xfId="19732"/>
    <cellStyle name="Обычный 9 2 12 3 3 2 2" xfId="49587"/>
    <cellStyle name="Обычный 9 2 12 3 3 3" xfId="29682"/>
    <cellStyle name="Обычный 9 2 12 3 3 3 2" xfId="59537"/>
    <cellStyle name="Обычный 9 2 12 3 3 4" xfId="39637"/>
    <cellStyle name="Обычный 9 2 12 3 4" xfId="13096"/>
    <cellStyle name="Обычный 9 2 12 3 4 2" xfId="42951"/>
    <cellStyle name="Обычный 9 2 12 3 5" xfId="23046"/>
    <cellStyle name="Обычный 9 2 12 3 5 2" xfId="52901"/>
    <cellStyle name="Обычный 9 2 12 3 6" xfId="33001"/>
    <cellStyle name="Обычный 9 2 12 4" xfId="4227"/>
    <cellStyle name="Обычный 9 2 12 4 2" xfId="14179"/>
    <cellStyle name="Обычный 9 2 12 4 2 2" xfId="44034"/>
    <cellStyle name="Обычный 9 2 12 4 3" xfId="24129"/>
    <cellStyle name="Обычный 9 2 12 4 3 2" xfId="53984"/>
    <cellStyle name="Обычный 9 2 12 4 4" xfId="34084"/>
    <cellStyle name="Обычный 9 2 12 5" xfId="9779"/>
    <cellStyle name="Обычный 9 2 12 5 2" xfId="19729"/>
    <cellStyle name="Обычный 9 2 12 5 2 2" xfId="49584"/>
    <cellStyle name="Обычный 9 2 12 5 3" xfId="29679"/>
    <cellStyle name="Обычный 9 2 12 5 3 2" xfId="59534"/>
    <cellStyle name="Обычный 9 2 12 5 4" xfId="39634"/>
    <cellStyle name="Обычный 9 2 12 6" xfId="13093"/>
    <cellStyle name="Обычный 9 2 12 6 2" xfId="42948"/>
    <cellStyle name="Обычный 9 2 12 7" xfId="23043"/>
    <cellStyle name="Обычный 9 2 12 7 2" xfId="52898"/>
    <cellStyle name="Обычный 9 2 12 8" xfId="32998"/>
    <cellStyle name="Обычный 9 2 13" xfId="3141"/>
    <cellStyle name="Обычный 9 2 13 2" xfId="3142"/>
    <cellStyle name="Обычный 9 2 13 2 2" xfId="6573"/>
    <cellStyle name="Обычный 9 2 13 2 2 2" xfId="16525"/>
    <cellStyle name="Обычный 9 2 13 2 2 2 2" xfId="46380"/>
    <cellStyle name="Обычный 9 2 13 2 2 3" xfId="26475"/>
    <cellStyle name="Обычный 9 2 13 2 2 3 2" xfId="56330"/>
    <cellStyle name="Обычный 9 2 13 2 2 4" xfId="36430"/>
    <cellStyle name="Обычный 9 2 13 2 3" xfId="9784"/>
    <cellStyle name="Обычный 9 2 13 2 3 2" xfId="19734"/>
    <cellStyle name="Обычный 9 2 13 2 3 2 2" xfId="49589"/>
    <cellStyle name="Обычный 9 2 13 2 3 3" xfId="29684"/>
    <cellStyle name="Обычный 9 2 13 2 3 3 2" xfId="59539"/>
    <cellStyle name="Обычный 9 2 13 2 3 4" xfId="39639"/>
    <cellStyle name="Обычный 9 2 13 2 4" xfId="13098"/>
    <cellStyle name="Обычный 9 2 13 2 4 2" xfId="42953"/>
    <cellStyle name="Обычный 9 2 13 2 5" xfId="23048"/>
    <cellStyle name="Обычный 9 2 13 2 5 2" xfId="52903"/>
    <cellStyle name="Обычный 9 2 13 2 6" xfId="33003"/>
    <cellStyle name="Обычный 9 2 13 3" xfId="4250"/>
    <cellStyle name="Обычный 9 2 13 3 2" xfId="14202"/>
    <cellStyle name="Обычный 9 2 13 3 2 2" xfId="44057"/>
    <cellStyle name="Обычный 9 2 13 3 3" xfId="24152"/>
    <cellStyle name="Обычный 9 2 13 3 3 2" xfId="54007"/>
    <cellStyle name="Обычный 9 2 13 3 4" xfId="34107"/>
    <cellStyle name="Обычный 9 2 13 4" xfId="9783"/>
    <cellStyle name="Обычный 9 2 13 4 2" xfId="19733"/>
    <cellStyle name="Обычный 9 2 13 4 2 2" xfId="49588"/>
    <cellStyle name="Обычный 9 2 13 4 3" xfId="29683"/>
    <cellStyle name="Обычный 9 2 13 4 3 2" xfId="59538"/>
    <cellStyle name="Обычный 9 2 13 4 4" xfId="39638"/>
    <cellStyle name="Обычный 9 2 13 5" xfId="13097"/>
    <cellStyle name="Обычный 9 2 13 5 2" xfId="42952"/>
    <cellStyle name="Обычный 9 2 13 6" xfId="23047"/>
    <cellStyle name="Обычный 9 2 13 6 2" xfId="52902"/>
    <cellStyle name="Обычный 9 2 13 7" xfId="33002"/>
    <cellStyle name="Обычный 9 2 14" xfId="3143"/>
    <cellStyle name="Обычный 9 2 14 2" xfId="6574"/>
    <cellStyle name="Обычный 9 2 14 2 2" xfId="16526"/>
    <cellStyle name="Обычный 9 2 14 2 2 2" xfId="46381"/>
    <cellStyle name="Обычный 9 2 14 2 3" xfId="26476"/>
    <cellStyle name="Обычный 9 2 14 2 3 2" xfId="56331"/>
    <cellStyle name="Обычный 9 2 14 2 4" xfId="36431"/>
    <cellStyle name="Обычный 9 2 14 3" xfId="9785"/>
    <cellStyle name="Обычный 9 2 14 3 2" xfId="19735"/>
    <cellStyle name="Обычный 9 2 14 3 2 2" xfId="49590"/>
    <cellStyle name="Обычный 9 2 14 3 3" xfId="29685"/>
    <cellStyle name="Обычный 9 2 14 3 3 2" xfId="59540"/>
    <cellStyle name="Обычный 9 2 14 3 4" xfId="39640"/>
    <cellStyle name="Обычный 9 2 14 4" xfId="13099"/>
    <cellStyle name="Обычный 9 2 14 4 2" xfId="42954"/>
    <cellStyle name="Обычный 9 2 14 5" xfId="23049"/>
    <cellStyle name="Обычный 9 2 14 5 2" xfId="52904"/>
    <cellStyle name="Обычный 9 2 14 6" xfId="33004"/>
    <cellStyle name="Обычный 9 2 15" xfId="3426"/>
    <cellStyle name="Обычный 9 2 15 2" xfId="13379"/>
    <cellStyle name="Обычный 9 2 15 2 2" xfId="43234"/>
    <cellStyle name="Обычный 9 2 15 3" xfId="23329"/>
    <cellStyle name="Обычный 9 2 15 3 2" xfId="53184"/>
    <cellStyle name="Обычный 9 2 15 4" xfId="33284"/>
    <cellStyle name="Обычный 9 2 16" xfId="9770"/>
    <cellStyle name="Обычный 9 2 16 2" xfId="19720"/>
    <cellStyle name="Обычный 9 2 16 2 2" xfId="49575"/>
    <cellStyle name="Обычный 9 2 16 3" xfId="29670"/>
    <cellStyle name="Обычный 9 2 16 3 2" xfId="59525"/>
    <cellStyle name="Обычный 9 2 16 4" xfId="39625"/>
    <cellStyle name="Обычный 9 2 17" xfId="13084"/>
    <cellStyle name="Обычный 9 2 17 2" xfId="42939"/>
    <cellStyle name="Обычный 9 2 18" xfId="23034"/>
    <cellStyle name="Обычный 9 2 18 2" xfId="52889"/>
    <cellStyle name="Обычный 9 2 19" xfId="32989"/>
    <cellStyle name="Обычный 9 2 2" xfId="3144"/>
    <cellStyle name="Обычный 9 2 2 10" xfId="9786"/>
    <cellStyle name="Обычный 9 2 2 10 2" xfId="19736"/>
    <cellStyle name="Обычный 9 2 2 10 2 2" xfId="49591"/>
    <cellStyle name="Обычный 9 2 2 10 3" xfId="29686"/>
    <cellStyle name="Обычный 9 2 2 10 3 2" xfId="59541"/>
    <cellStyle name="Обычный 9 2 2 10 4" xfId="39641"/>
    <cellStyle name="Обычный 9 2 2 11" xfId="13100"/>
    <cellStyle name="Обычный 9 2 2 11 2" xfId="42955"/>
    <cellStyle name="Обычный 9 2 2 12" xfId="23050"/>
    <cellStyle name="Обычный 9 2 2 12 2" xfId="52905"/>
    <cellStyle name="Обычный 9 2 2 13" xfId="33005"/>
    <cellStyle name="Обычный 9 2 2 2" xfId="3145"/>
    <cellStyle name="Обычный 9 2 2 2 2" xfId="3146"/>
    <cellStyle name="Обычный 9 2 2 2 2 2" xfId="3147"/>
    <cellStyle name="Обычный 9 2 2 2 2 2 2" xfId="3148"/>
    <cellStyle name="Обычный 9 2 2 2 2 2 2 2" xfId="6575"/>
    <cellStyle name="Обычный 9 2 2 2 2 2 2 2 2" xfId="16527"/>
    <cellStyle name="Обычный 9 2 2 2 2 2 2 2 2 2" xfId="46382"/>
    <cellStyle name="Обычный 9 2 2 2 2 2 2 2 3" xfId="26477"/>
    <cellStyle name="Обычный 9 2 2 2 2 2 2 2 3 2" xfId="56332"/>
    <cellStyle name="Обычный 9 2 2 2 2 2 2 2 4" xfId="36432"/>
    <cellStyle name="Обычный 9 2 2 2 2 2 2 3" xfId="9790"/>
    <cellStyle name="Обычный 9 2 2 2 2 2 2 3 2" xfId="19740"/>
    <cellStyle name="Обычный 9 2 2 2 2 2 2 3 2 2" xfId="49595"/>
    <cellStyle name="Обычный 9 2 2 2 2 2 2 3 3" xfId="29690"/>
    <cellStyle name="Обычный 9 2 2 2 2 2 2 3 3 2" xfId="59545"/>
    <cellStyle name="Обычный 9 2 2 2 2 2 2 3 4" xfId="39645"/>
    <cellStyle name="Обычный 9 2 2 2 2 2 2 4" xfId="13104"/>
    <cellStyle name="Обычный 9 2 2 2 2 2 2 4 2" xfId="42959"/>
    <cellStyle name="Обычный 9 2 2 2 2 2 2 5" xfId="23054"/>
    <cellStyle name="Обычный 9 2 2 2 2 2 2 5 2" xfId="52909"/>
    <cellStyle name="Обычный 9 2 2 2 2 2 2 6" xfId="33009"/>
    <cellStyle name="Обычный 9 2 2 2 2 2 3" xfId="4857"/>
    <cellStyle name="Обычный 9 2 2 2 2 2 3 2" xfId="14809"/>
    <cellStyle name="Обычный 9 2 2 2 2 2 3 2 2" xfId="44664"/>
    <cellStyle name="Обычный 9 2 2 2 2 2 3 3" xfId="24759"/>
    <cellStyle name="Обычный 9 2 2 2 2 2 3 3 2" xfId="54614"/>
    <cellStyle name="Обычный 9 2 2 2 2 2 3 4" xfId="34714"/>
    <cellStyle name="Обычный 9 2 2 2 2 2 4" xfId="9789"/>
    <cellStyle name="Обычный 9 2 2 2 2 2 4 2" xfId="19739"/>
    <cellStyle name="Обычный 9 2 2 2 2 2 4 2 2" xfId="49594"/>
    <cellStyle name="Обычный 9 2 2 2 2 2 4 3" xfId="29689"/>
    <cellStyle name="Обычный 9 2 2 2 2 2 4 3 2" xfId="59544"/>
    <cellStyle name="Обычный 9 2 2 2 2 2 4 4" xfId="39644"/>
    <cellStyle name="Обычный 9 2 2 2 2 2 5" xfId="13103"/>
    <cellStyle name="Обычный 9 2 2 2 2 2 5 2" xfId="42958"/>
    <cellStyle name="Обычный 9 2 2 2 2 2 6" xfId="23053"/>
    <cellStyle name="Обычный 9 2 2 2 2 2 6 2" xfId="52908"/>
    <cellStyle name="Обычный 9 2 2 2 2 2 7" xfId="33008"/>
    <cellStyle name="Обычный 9 2 2 2 2 3" xfId="3149"/>
    <cellStyle name="Обычный 9 2 2 2 2 3 2" xfId="6576"/>
    <cellStyle name="Обычный 9 2 2 2 2 3 2 2" xfId="16528"/>
    <cellStyle name="Обычный 9 2 2 2 2 3 2 2 2" xfId="46383"/>
    <cellStyle name="Обычный 9 2 2 2 2 3 2 3" xfId="26478"/>
    <cellStyle name="Обычный 9 2 2 2 2 3 2 3 2" xfId="56333"/>
    <cellStyle name="Обычный 9 2 2 2 2 3 2 4" xfId="36433"/>
    <cellStyle name="Обычный 9 2 2 2 2 3 3" xfId="9791"/>
    <cellStyle name="Обычный 9 2 2 2 2 3 3 2" xfId="19741"/>
    <cellStyle name="Обычный 9 2 2 2 2 3 3 2 2" xfId="49596"/>
    <cellStyle name="Обычный 9 2 2 2 2 3 3 3" xfId="29691"/>
    <cellStyle name="Обычный 9 2 2 2 2 3 3 3 2" xfId="59546"/>
    <cellStyle name="Обычный 9 2 2 2 2 3 3 4" xfId="39646"/>
    <cellStyle name="Обычный 9 2 2 2 2 3 4" xfId="13105"/>
    <cellStyle name="Обычный 9 2 2 2 2 3 4 2" xfId="42960"/>
    <cellStyle name="Обычный 9 2 2 2 2 3 5" xfId="23055"/>
    <cellStyle name="Обычный 9 2 2 2 2 3 5 2" xfId="52910"/>
    <cellStyle name="Обычный 9 2 2 2 2 3 6" xfId="33010"/>
    <cellStyle name="Обычный 9 2 2 2 2 4" xfId="4034"/>
    <cellStyle name="Обычный 9 2 2 2 2 4 2" xfId="13986"/>
    <cellStyle name="Обычный 9 2 2 2 2 4 2 2" xfId="43841"/>
    <cellStyle name="Обычный 9 2 2 2 2 4 3" xfId="23936"/>
    <cellStyle name="Обычный 9 2 2 2 2 4 3 2" xfId="53791"/>
    <cellStyle name="Обычный 9 2 2 2 2 4 4" xfId="33891"/>
    <cellStyle name="Обычный 9 2 2 2 2 5" xfId="9788"/>
    <cellStyle name="Обычный 9 2 2 2 2 5 2" xfId="19738"/>
    <cellStyle name="Обычный 9 2 2 2 2 5 2 2" xfId="49593"/>
    <cellStyle name="Обычный 9 2 2 2 2 5 3" xfId="29688"/>
    <cellStyle name="Обычный 9 2 2 2 2 5 3 2" xfId="59543"/>
    <cellStyle name="Обычный 9 2 2 2 2 5 4" xfId="39643"/>
    <cellStyle name="Обычный 9 2 2 2 2 6" xfId="13102"/>
    <cellStyle name="Обычный 9 2 2 2 2 6 2" xfId="42957"/>
    <cellStyle name="Обычный 9 2 2 2 2 7" xfId="23052"/>
    <cellStyle name="Обычный 9 2 2 2 2 7 2" xfId="52907"/>
    <cellStyle name="Обычный 9 2 2 2 2 8" xfId="33007"/>
    <cellStyle name="Обычный 9 2 2 2 3" xfId="3150"/>
    <cellStyle name="Обычный 9 2 2 2 3 2" xfId="3151"/>
    <cellStyle name="Обычный 9 2 2 2 3 2 2" xfId="6577"/>
    <cellStyle name="Обычный 9 2 2 2 3 2 2 2" xfId="16529"/>
    <cellStyle name="Обычный 9 2 2 2 3 2 2 2 2" xfId="46384"/>
    <cellStyle name="Обычный 9 2 2 2 3 2 2 3" xfId="26479"/>
    <cellStyle name="Обычный 9 2 2 2 3 2 2 3 2" xfId="56334"/>
    <cellStyle name="Обычный 9 2 2 2 3 2 2 4" xfId="36434"/>
    <cellStyle name="Обычный 9 2 2 2 3 2 3" xfId="9793"/>
    <cellStyle name="Обычный 9 2 2 2 3 2 3 2" xfId="19743"/>
    <cellStyle name="Обычный 9 2 2 2 3 2 3 2 2" xfId="49598"/>
    <cellStyle name="Обычный 9 2 2 2 3 2 3 3" xfId="29693"/>
    <cellStyle name="Обычный 9 2 2 2 3 2 3 3 2" xfId="59548"/>
    <cellStyle name="Обычный 9 2 2 2 3 2 3 4" xfId="39648"/>
    <cellStyle name="Обычный 9 2 2 2 3 2 4" xfId="13107"/>
    <cellStyle name="Обычный 9 2 2 2 3 2 4 2" xfId="42962"/>
    <cellStyle name="Обычный 9 2 2 2 3 2 5" xfId="23057"/>
    <cellStyle name="Обычный 9 2 2 2 3 2 5 2" xfId="52912"/>
    <cellStyle name="Обычный 9 2 2 2 3 2 6" xfId="33012"/>
    <cellStyle name="Обычный 9 2 2 2 3 3" xfId="4397"/>
    <cellStyle name="Обычный 9 2 2 2 3 3 2" xfId="14349"/>
    <cellStyle name="Обычный 9 2 2 2 3 3 2 2" xfId="44204"/>
    <cellStyle name="Обычный 9 2 2 2 3 3 3" xfId="24299"/>
    <cellStyle name="Обычный 9 2 2 2 3 3 3 2" xfId="54154"/>
    <cellStyle name="Обычный 9 2 2 2 3 3 4" xfId="34254"/>
    <cellStyle name="Обычный 9 2 2 2 3 4" xfId="9792"/>
    <cellStyle name="Обычный 9 2 2 2 3 4 2" xfId="19742"/>
    <cellStyle name="Обычный 9 2 2 2 3 4 2 2" xfId="49597"/>
    <cellStyle name="Обычный 9 2 2 2 3 4 3" xfId="29692"/>
    <cellStyle name="Обычный 9 2 2 2 3 4 3 2" xfId="59547"/>
    <cellStyle name="Обычный 9 2 2 2 3 4 4" xfId="39647"/>
    <cellStyle name="Обычный 9 2 2 2 3 5" xfId="13106"/>
    <cellStyle name="Обычный 9 2 2 2 3 5 2" xfId="42961"/>
    <cellStyle name="Обычный 9 2 2 2 3 6" xfId="23056"/>
    <cellStyle name="Обычный 9 2 2 2 3 6 2" xfId="52911"/>
    <cellStyle name="Обычный 9 2 2 2 3 7" xfId="33011"/>
    <cellStyle name="Обычный 9 2 2 2 4" xfId="3152"/>
    <cellStyle name="Обычный 9 2 2 2 4 2" xfId="6578"/>
    <cellStyle name="Обычный 9 2 2 2 4 2 2" xfId="16530"/>
    <cellStyle name="Обычный 9 2 2 2 4 2 2 2" xfId="46385"/>
    <cellStyle name="Обычный 9 2 2 2 4 2 3" xfId="26480"/>
    <cellStyle name="Обычный 9 2 2 2 4 2 3 2" xfId="56335"/>
    <cellStyle name="Обычный 9 2 2 2 4 2 4" xfId="36435"/>
    <cellStyle name="Обычный 9 2 2 2 4 3" xfId="9794"/>
    <cellStyle name="Обычный 9 2 2 2 4 3 2" xfId="19744"/>
    <cellStyle name="Обычный 9 2 2 2 4 3 2 2" xfId="49599"/>
    <cellStyle name="Обычный 9 2 2 2 4 3 3" xfId="29694"/>
    <cellStyle name="Обычный 9 2 2 2 4 3 3 2" xfId="59549"/>
    <cellStyle name="Обычный 9 2 2 2 4 3 4" xfId="39649"/>
    <cellStyle name="Обычный 9 2 2 2 4 4" xfId="13108"/>
    <cellStyle name="Обычный 9 2 2 2 4 4 2" xfId="42963"/>
    <cellStyle name="Обычный 9 2 2 2 4 5" xfId="23058"/>
    <cellStyle name="Обычный 9 2 2 2 4 5 2" xfId="52913"/>
    <cellStyle name="Обычный 9 2 2 2 4 6" xfId="33013"/>
    <cellStyle name="Обычный 9 2 2 2 5" xfId="3574"/>
    <cellStyle name="Обычный 9 2 2 2 5 2" xfId="13526"/>
    <cellStyle name="Обычный 9 2 2 2 5 2 2" xfId="43381"/>
    <cellStyle name="Обычный 9 2 2 2 5 3" xfId="23476"/>
    <cellStyle name="Обычный 9 2 2 2 5 3 2" xfId="53331"/>
    <cellStyle name="Обычный 9 2 2 2 5 4" xfId="33431"/>
    <cellStyle name="Обычный 9 2 2 2 6" xfId="9787"/>
    <cellStyle name="Обычный 9 2 2 2 6 2" xfId="19737"/>
    <cellStyle name="Обычный 9 2 2 2 6 2 2" xfId="49592"/>
    <cellStyle name="Обычный 9 2 2 2 6 3" xfId="29687"/>
    <cellStyle name="Обычный 9 2 2 2 6 3 2" xfId="59542"/>
    <cellStyle name="Обычный 9 2 2 2 6 4" xfId="39642"/>
    <cellStyle name="Обычный 9 2 2 2 7" xfId="13101"/>
    <cellStyle name="Обычный 9 2 2 2 7 2" xfId="42956"/>
    <cellStyle name="Обычный 9 2 2 2 8" xfId="23051"/>
    <cellStyle name="Обычный 9 2 2 2 8 2" xfId="52906"/>
    <cellStyle name="Обычный 9 2 2 2 9" xfId="33006"/>
    <cellStyle name="Обычный 9 2 2 3" xfId="3153"/>
    <cellStyle name="Обычный 9 2 2 3 2" xfId="3154"/>
    <cellStyle name="Обычный 9 2 2 3 2 2" xfId="3155"/>
    <cellStyle name="Обычный 9 2 2 3 2 2 2" xfId="3156"/>
    <cellStyle name="Обычный 9 2 2 3 2 2 2 2" xfId="6579"/>
    <cellStyle name="Обычный 9 2 2 3 2 2 2 2 2" xfId="16531"/>
    <cellStyle name="Обычный 9 2 2 3 2 2 2 2 2 2" xfId="46386"/>
    <cellStyle name="Обычный 9 2 2 3 2 2 2 2 3" xfId="26481"/>
    <cellStyle name="Обычный 9 2 2 3 2 2 2 2 3 2" xfId="56336"/>
    <cellStyle name="Обычный 9 2 2 3 2 2 2 2 4" xfId="36436"/>
    <cellStyle name="Обычный 9 2 2 3 2 2 2 3" xfId="9798"/>
    <cellStyle name="Обычный 9 2 2 3 2 2 2 3 2" xfId="19748"/>
    <cellStyle name="Обычный 9 2 2 3 2 2 2 3 2 2" xfId="49603"/>
    <cellStyle name="Обычный 9 2 2 3 2 2 2 3 3" xfId="29698"/>
    <cellStyle name="Обычный 9 2 2 3 2 2 2 3 3 2" xfId="59553"/>
    <cellStyle name="Обычный 9 2 2 3 2 2 2 3 4" xfId="39653"/>
    <cellStyle name="Обычный 9 2 2 3 2 2 2 4" xfId="13112"/>
    <cellStyle name="Обычный 9 2 2 3 2 2 2 4 2" xfId="42967"/>
    <cellStyle name="Обычный 9 2 2 3 2 2 2 5" xfId="23062"/>
    <cellStyle name="Обычный 9 2 2 3 2 2 2 5 2" xfId="52917"/>
    <cellStyle name="Обычный 9 2 2 3 2 2 2 6" xfId="33017"/>
    <cellStyle name="Обычный 9 2 2 3 2 2 3" xfId="4858"/>
    <cellStyle name="Обычный 9 2 2 3 2 2 3 2" xfId="14810"/>
    <cellStyle name="Обычный 9 2 2 3 2 2 3 2 2" xfId="44665"/>
    <cellStyle name="Обычный 9 2 2 3 2 2 3 3" xfId="24760"/>
    <cellStyle name="Обычный 9 2 2 3 2 2 3 3 2" xfId="54615"/>
    <cellStyle name="Обычный 9 2 2 3 2 2 3 4" xfId="34715"/>
    <cellStyle name="Обычный 9 2 2 3 2 2 4" xfId="9797"/>
    <cellStyle name="Обычный 9 2 2 3 2 2 4 2" xfId="19747"/>
    <cellStyle name="Обычный 9 2 2 3 2 2 4 2 2" xfId="49602"/>
    <cellStyle name="Обычный 9 2 2 3 2 2 4 3" xfId="29697"/>
    <cellStyle name="Обычный 9 2 2 3 2 2 4 3 2" xfId="59552"/>
    <cellStyle name="Обычный 9 2 2 3 2 2 4 4" xfId="39652"/>
    <cellStyle name="Обычный 9 2 2 3 2 2 5" xfId="13111"/>
    <cellStyle name="Обычный 9 2 2 3 2 2 5 2" xfId="42966"/>
    <cellStyle name="Обычный 9 2 2 3 2 2 6" xfId="23061"/>
    <cellStyle name="Обычный 9 2 2 3 2 2 6 2" xfId="52916"/>
    <cellStyle name="Обычный 9 2 2 3 2 2 7" xfId="33016"/>
    <cellStyle name="Обычный 9 2 2 3 2 3" xfId="3157"/>
    <cellStyle name="Обычный 9 2 2 3 2 3 2" xfId="6580"/>
    <cellStyle name="Обычный 9 2 2 3 2 3 2 2" xfId="16532"/>
    <cellStyle name="Обычный 9 2 2 3 2 3 2 2 2" xfId="46387"/>
    <cellStyle name="Обычный 9 2 2 3 2 3 2 3" xfId="26482"/>
    <cellStyle name="Обычный 9 2 2 3 2 3 2 3 2" xfId="56337"/>
    <cellStyle name="Обычный 9 2 2 3 2 3 2 4" xfId="36437"/>
    <cellStyle name="Обычный 9 2 2 3 2 3 3" xfId="9799"/>
    <cellStyle name="Обычный 9 2 2 3 2 3 3 2" xfId="19749"/>
    <cellStyle name="Обычный 9 2 2 3 2 3 3 2 2" xfId="49604"/>
    <cellStyle name="Обычный 9 2 2 3 2 3 3 3" xfId="29699"/>
    <cellStyle name="Обычный 9 2 2 3 2 3 3 3 2" xfId="59554"/>
    <cellStyle name="Обычный 9 2 2 3 2 3 3 4" xfId="39654"/>
    <cellStyle name="Обычный 9 2 2 3 2 3 4" xfId="13113"/>
    <cellStyle name="Обычный 9 2 2 3 2 3 4 2" xfId="42968"/>
    <cellStyle name="Обычный 9 2 2 3 2 3 5" xfId="23063"/>
    <cellStyle name="Обычный 9 2 2 3 2 3 5 2" xfId="52918"/>
    <cellStyle name="Обычный 9 2 2 3 2 3 6" xfId="33018"/>
    <cellStyle name="Обычный 9 2 2 3 2 4" xfId="4035"/>
    <cellStyle name="Обычный 9 2 2 3 2 4 2" xfId="13987"/>
    <cellStyle name="Обычный 9 2 2 3 2 4 2 2" xfId="43842"/>
    <cellStyle name="Обычный 9 2 2 3 2 4 3" xfId="23937"/>
    <cellStyle name="Обычный 9 2 2 3 2 4 3 2" xfId="53792"/>
    <cellStyle name="Обычный 9 2 2 3 2 4 4" xfId="33892"/>
    <cellStyle name="Обычный 9 2 2 3 2 5" xfId="9796"/>
    <cellStyle name="Обычный 9 2 2 3 2 5 2" xfId="19746"/>
    <cellStyle name="Обычный 9 2 2 3 2 5 2 2" xfId="49601"/>
    <cellStyle name="Обычный 9 2 2 3 2 5 3" xfId="29696"/>
    <cellStyle name="Обычный 9 2 2 3 2 5 3 2" xfId="59551"/>
    <cellStyle name="Обычный 9 2 2 3 2 5 4" xfId="39651"/>
    <cellStyle name="Обычный 9 2 2 3 2 6" xfId="13110"/>
    <cellStyle name="Обычный 9 2 2 3 2 6 2" xfId="42965"/>
    <cellStyle name="Обычный 9 2 2 3 2 7" xfId="23060"/>
    <cellStyle name="Обычный 9 2 2 3 2 7 2" xfId="52915"/>
    <cellStyle name="Обычный 9 2 2 3 2 8" xfId="33015"/>
    <cellStyle name="Обычный 9 2 2 3 3" xfId="3158"/>
    <cellStyle name="Обычный 9 2 2 3 3 2" xfId="3159"/>
    <cellStyle name="Обычный 9 2 2 3 3 2 2" xfId="6581"/>
    <cellStyle name="Обычный 9 2 2 3 3 2 2 2" xfId="16533"/>
    <cellStyle name="Обычный 9 2 2 3 3 2 2 2 2" xfId="46388"/>
    <cellStyle name="Обычный 9 2 2 3 3 2 2 3" xfId="26483"/>
    <cellStyle name="Обычный 9 2 2 3 3 2 2 3 2" xfId="56338"/>
    <cellStyle name="Обычный 9 2 2 3 3 2 2 4" xfId="36438"/>
    <cellStyle name="Обычный 9 2 2 3 3 2 3" xfId="9801"/>
    <cellStyle name="Обычный 9 2 2 3 3 2 3 2" xfId="19751"/>
    <cellStyle name="Обычный 9 2 2 3 3 2 3 2 2" xfId="49606"/>
    <cellStyle name="Обычный 9 2 2 3 3 2 3 3" xfId="29701"/>
    <cellStyle name="Обычный 9 2 2 3 3 2 3 3 2" xfId="59556"/>
    <cellStyle name="Обычный 9 2 2 3 3 2 3 4" xfId="39656"/>
    <cellStyle name="Обычный 9 2 2 3 3 2 4" xfId="13115"/>
    <cellStyle name="Обычный 9 2 2 3 3 2 4 2" xfId="42970"/>
    <cellStyle name="Обычный 9 2 2 3 3 2 5" xfId="23065"/>
    <cellStyle name="Обычный 9 2 2 3 3 2 5 2" xfId="52920"/>
    <cellStyle name="Обычный 9 2 2 3 3 2 6" xfId="33020"/>
    <cellStyle name="Обычный 9 2 2 3 3 3" xfId="4487"/>
    <cellStyle name="Обычный 9 2 2 3 3 3 2" xfId="14439"/>
    <cellStyle name="Обычный 9 2 2 3 3 3 2 2" xfId="44294"/>
    <cellStyle name="Обычный 9 2 2 3 3 3 3" xfId="24389"/>
    <cellStyle name="Обычный 9 2 2 3 3 3 3 2" xfId="54244"/>
    <cellStyle name="Обычный 9 2 2 3 3 3 4" xfId="34344"/>
    <cellStyle name="Обычный 9 2 2 3 3 4" xfId="9800"/>
    <cellStyle name="Обычный 9 2 2 3 3 4 2" xfId="19750"/>
    <cellStyle name="Обычный 9 2 2 3 3 4 2 2" xfId="49605"/>
    <cellStyle name="Обычный 9 2 2 3 3 4 3" xfId="29700"/>
    <cellStyle name="Обычный 9 2 2 3 3 4 3 2" xfId="59555"/>
    <cellStyle name="Обычный 9 2 2 3 3 4 4" xfId="39655"/>
    <cellStyle name="Обычный 9 2 2 3 3 5" xfId="13114"/>
    <cellStyle name="Обычный 9 2 2 3 3 5 2" xfId="42969"/>
    <cellStyle name="Обычный 9 2 2 3 3 6" xfId="23064"/>
    <cellStyle name="Обычный 9 2 2 3 3 6 2" xfId="52919"/>
    <cellStyle name="Обычный 9 2 2 3 3 7" xfId="33019"/>
    <cellStyle name="Обычный 9 2 2 3 4" xfId="3160"/>
    <cellStyle name="Обычный 9 2 2 3 4 2" xfId="6582"/>
    <cellStyle name="Обычный 9 2 2 3 4 2 2" xfId="16534"/>
    <cellStyle name="Обычный 9 2 2 3 4 2 2 2" xfId="46389"/>
    <cellStyle name="Обычный 9 2 2 3 4 2 3" xfId="26484"/>
    <cellStyle name="Обычный 9 2 2 3 4 2 3 2" xfId="56339"/>
    <cellStyle name="Обычный 9 2 2 3 4 2 4" xfId="36439"/>
    <cellStyle name="Обычный 9 2 2 3 4 3" xfId="9802"/>
    <cellStyle name="Обычный 9 2 2 3 4 3 2" xfId="19752"/>
    <cellStyle name="Обычный 9 2 2 3 4 3 2 2" xfId="49607"/>
    <cellStyle name="Обычный 9 2 2 3 4 3 3" xfId="29702"/>
    <cellStyle name="Обычный 9 2 2 3 4 3 3 2" xfId="59557"/>
    <cellStyle name="Обычный 9 2 2 3 4 3 4" xfId="39657"/>
    <cellStyle name="Обычный 9 2 2 3 4 4" xfId="13116"/>
    <cellStyle name="Обычный 9 2 2 3 4 4 2" xfId="42971"/>
    <cellStyle name="Обычный 9 2 2 3 4 5" xfId="23066"/>
    <cellStyle name="Обычный 9 2 2 3 4 5 2" xfId="52921"/>
    <cellStyle name="Обычный 9 2 2 3 4 6" xfId="33021"/>
    <cellStyle name="Обычный 9 2 2 3 5" xfId="3664"/>
    <cellStyle name="Обычный 9 2 2 3 5 2" xfId="13616"/>
    <cellStyle name="Обычный 9 2 2 3 5 2 2" xfId="43471"/>
    <cellStyle name="Обычный 9 2 2 3 5 3" xfId="23566"/>
    <cellStyle name="Обычный 9 2 2 3 5 3 2" xfId="53421"/>
    <cellStyle name="Обычный 9 2 2 3 5 4" xfId="33521"/>
    <cellStyle name="Обычный 9 2 2 3 6" xfId="9795"/>
    <cellStyle name="Обычный 9 2 2 3 6 2" xfId="19745"/>
    <cellStyle name="Обычный 9 2 2 3 6 2 2" xfId="49600"/>
    <cellStyle name="Обычный 9 2 2 3 6 3" xfId="29695"/>
    <cellStyle name="Обычный 9 2 2 3 6 3 2" xfId="59550"/>
    <cellStyle name="Обычный 9 2 2 3 6 4" xfId="39650"/>
    <cellStyle name="Обычный 9 2 2 3 7" xfId="13109"/>
    <cellStyle name="Обычный 9 2 2 3 7 2" xfId="42964"/>
    <cellStyle name="Обычный 9 2 2 3 8" xfId="23059"/>
    <cellStyle name="Обычный 9 2 2 3 8 2" xfId="52914"/>
    <cellStyle name="Обычный 9 2 2 3 9" xfId="33014"/>
    <cellStyle name="Обычный 9 2 2 4" xfId="3161"/>
    <cellStyle name="Обычный 9 2 2 4 2" xfId="3162"/>
    <cellStyle name="Обычный 9 2 2 4 2 2" xfId="3163"/>
    <cellStyle name="Обычный 9 2 2 4 2 2 2" xfId="6583"/>
    <cellStyle name="Обычный 9 2 2 4 2 2 2 2" xfId="16535"/>
    <cellStyle name="Обычный 9 2 2 4 2 2 2 2 2" xfId="46390"/>
    <cellStyle name="Обычный 9 2 2 4 2 2 2 3" xfId="26485"/>
    <cellStyle name="Обычный 9 2 2 4 2 2 2 3 2" xfId="56340"/>
    <cellStyle name="Обычный 9 2 2 4 2 2 2 4" xfId="36440"/>
    <cellStyle name="Обычный 9 2 2 4 2 2 3" xfId="9805"/>
    <cellStyle name="Обычный 9 2 2 4 2 2 3 2" xfId="19755"/>
    <cellStyle name="Обычный 9 2 2 4 2 2 3 2 2" xfId="49610"/>
    <cellStyle name="Обычный 9 2 2 4 2 2 3 3" xfId="29705"/>
    <cellStyle name="Обычный 9 2 2 4 2 2 3 3 2" xfId="59560"/>
    <cellStyle name="Обычный 9 2 2 4 2 2 3 4" xfId="39660"/>
    <cellStyle name="Обычный 9 2 2 4 2 2 4" xfId="13119"/>
    <cellStyle name="Обычный 9 2 2 4 2 2 4 2" xfId="42974"/>
    <cellStyle name="Обычный 9 2 2 4 2 2 5" xfId="23069"/>
    <cellStyle name="Обычный 9 2 2 4 2 2 5 2" xfId="52924"/>
    <cellStyle name="Обычный 9 2 2 4 2 2 6" xfId="33024"/>
    <cellStyle name="Обычный 9 2 2 4 2 3" xfId="4856"/>
    <cellStyle name="Обычный 9 2 2 4 2 3 2" xfId="14808"/>
    <cellStyle name="Обычный 9 2 2 4 2 3 2 2" xfId="44663"/>
    <cellStyle name="Обычный 9 2 2 4 2 3 3" xfId="24758"/>
    <cellStyle name="Обычный 9 2 2 4 2 3 3 2" xfId="54613"/>
    <cellStyle name="Обычный 9 2 2 4 2 3 4" xfId="34713"/>
    <cellStyle name="Обычный 9 2 2 4 2 4" xfId="9804"/>
    <cellStyle name="Обычный 9 2 2 4 2 4 2" xfId="19754"/>
    <cellStyle name="Обычный 9 2 2 4 2 4 2 2" xfId="49609"/>
    <cellStyle name="Обычный 9 2 2 4 2 4 3" xfId="29704"/>
    <cellStyle name="Обычный 9 2 2 4 2 4 3 2" xfId="59559"/>
    <cellStyle name="Обычный 9 2 2 4 2 4 4" xfId="39659"/>
    <cellStyle name="Обычный 9 2 2 4 2 5" xfId="13118"/>
    <cellStyle name="Обычный 9 2 2 4 2 5 2" xfId="42973"/>
    <cellStyle name="Обычный 9 2 2 4 2 6" xfId="23068"/>
    <cellStyle name="Обычный 9 2 2 4 2 6 2" xfId="52923"/>
    <cellStyle name="Обычный 9 2 2 4 2 7" xfId="33023"/>
    <cellStyle name="Обычный 9 2 2 4 3" xfId="3164"/>
    <cellStyle name="Обычный 9 2 2 4 3 2" xfId="6584"/>
    <cellStyle name="Обычный 9 2 2 4 3 2 2" xfId="16536"/>
    <cellStyle name="Обычный 9 2 2 4 3 2 2 2" xfId="46391"/>
    <cellStyle name="Обычный 9 2 2 4 3 2 3" xfId="26486"/>
    <cellStyle name="Обычный 9 2 2 4 3 2 3 2" xfId="56341"/>
    <cellStyle name="Обычный 9 2 2 4 3 2 4" xfId="36441"/>
    <cellStyle name="Обычный 9 2 2 4 3 3" xfId="9806"/>
    <cellStyle name="Обычный 9 2 2 4 3 3 2" xfId="19756"/>
    <cellStyle name="Обычный 9 2 2 4 3 3 2 2" xfId="49611"/>
    <cellStyle name="Обычный 9 2 2 4 3 3 3" xfId="29706"/>
    <cellStyle name="Обычный 9 2 2 4 3 3 3 2" xfId="59561"/>
    <cellStyle name="Обычный 9 2 2 4 3 3 4" xfId="39661"/>
    <cellStyle name="Обычный 9 2 2 4 3 4" xfId="13120"/>
    <cellStyle name="Обычный 9 2 2 4 3 4 2" xfId="42975"/>
    <cellStyle name="Обычный 9 2 2 4 3 5" xfId="23070"/>
    <cellStyle name="Обычный 9 2 2 4 3 5 2" xfId="52925"/>
    <cellStyle name="Обычный 9 2 2 4 3 6" xfId="33025"/>
    <cellStyle name="Обычный 9 2 2 4 4" xfId="4033"/>
    <cellStyle name="Обычный 9 2 2 4 4 2" xfId="13985"/>
    <cellStyle name="Обычный 9 2 2 4 4 2 2" xfId="43840"/>
    <cellStyle name="Обычный 9 2 2 4 4 3" xfId="23935"/>
    <cellStyle name="Обычный 9 2 2 4 4 3 2" xfId="53790"/>
    <cellStyle name="Обычный 9 2 2 4 4 4" xfId="33890"/>
    <cellStyle name="Обычный 9 2 2 4 5" xfId="9803"/>
    <cellStyle name="Обычный 9 2 2 4 5 2" xfId="19753"/>
    <cellStyle name="Обычный 9 2 2 4 5 2 2" xfId="49608"/>
    <cellStyle name="Обычный 9 2 2 4 5 3" xfId="29703"/>
    <cellStyle name="Обычный 9 2 2 4 5 3 2" xfId="59558"/>
    <cellStyle name="Обычный 9 2 2 4 5 4" xfId="39658"/>
    <cellStyle name="Обычный 9 2 2 4 6" xfId="13117"/>
    <cellStyle name="Обычный 9 2 2 4 6 2" xfId="42972"/>
    <cellStyle name="Обычный 9 2 2 4 7" xfId="23067"/>
    <cellStyle name="Обычный 9 2 2 4 7 2" xfId="52922"/>
    <cellStyle name="Обычный 9 2 2 4 8" xfId="33022"/>
    <cellStyle name="Обычный 9 2 2 5" xfId="3165"/>
    <cellStyle name="Обычный 9 2 2 5 2" xfId="3166"/>
    <cellStyle name="Обычный 9 2 2 5 2 2" xfId="3167"/>
    <cellStyle name="Обычный 9 2 2 5 2 2 2" xfId="6585"/>
    <cellStyle name="Обычный 9 2 2 5 2 2 2 2" xfId="16537"/>
    <cellStyle name="Обычный 9 2 2 5 2 2 2 2 2" xfId="46392"/>
    <cellStyle name="Обычный 9 2 2 5 2 2 2 3" xfId="26487"/>
    <cellStyle name="Обычный 9 2 2 5 2 2 2 3 2" xfId="56342"/>
    <cellStyle name="Обычный 9 2 2 5 2 2 2 4" xfId="36442"/>
    <cellStyle name="Обычный 9 2 2 5 2 2 3" xfId="9809"/>
    <cellStyle name="Обычный 9 2 2 5 2 2 3 2" xfId="19759"/>
    <cellStyle name="Обычный 9 2 2 5 2 2 3 2 2" xfId="49614"/>
    <cellStyle name="Обычный 9 2 2 5 2 2 3 3" xfId="29709"/>
    <cellStyle name="Обычный 9 2 2 5 2 2 3 3 2" xfId="59564"/>
    <cellStyle name="Обычный 9 2 2 5 2 2 3 4" xfId="39664"/>
    <cellStyle name="Обычный 9 2 2 5 2 2 4" xfId="13123"/>
    <cellStyle name="Обычный 9 2 2 5 2 2 4 2" xfId="42978"/>
    <cellStyle name="Обычный 9 2 2 5 2 2 5" xfId="23073"/>
    <cellStyle name="Обычный 9 2 2 5 2 2 5 2" xfId="52928"/>
    <cellStyle name="Обычный 9 2 2 5 2 2 6" xfId="33028"/>
    <cellStyle name="Обычный 9 2 2 5 2 3" xfId="4964"/>
    <cellStyle name="Обычный 9 2 2 5 2 3 2" xfId="14916"/>
    <cellStyle name="Обычный 9 2 2 5 2 3 2 2" xfId="44771"/>
    <cellStyle name="Обычный 9 2 2 5 2 3 3" xfId="24866"/>
    <cellStyle name="Обычный 9 2 2 5 2 3 3 2" xfId="54721"/>
    <cellStyle name="Обычный 9 2 2 5 2 3 4" xfId="34821"/>
    <cellStyle name="Обычный 9 2 2 5 2 4" xfId="9808"/>
    <cellStyle name="Обычный 9 2 2 5 2 4 2" xfId="19758"/>
    <cellStyle name="Обычный 9 2 2 5 2 4 2 2" xfId="49613"/>
    <cellStyle name="Обычный 9 2 2 5 2 4 3" xfId="29708"/>
    <cellStyle name="Обычный 9 2 2 5 2 4 3 2" xfId="59563"/>
    <cellStyle name="Обычный 9 2 2 5 2 4 4" xfId="39663"/>
    <cellStyle name="Обычный 9 2 2 5 2 5" xfId="13122"/>
    <cellStyle name="Обычный 9 2 2 5 2 5 2" xfId="42977"/>
    <cellStyle name="Обычный 9 2 2 5 2 6" xfId="23072"/>
    <cellStyle name="Обычный 9 2 2 5 2 6 2" xfId="52927"/>
    <cellStyle name="Обычный 9 2 2 5 2 7" xfId="33027"/>
    <cellStyle name="Обычный 9 2 2 5 3" xfId="3168"/>
    <cellStyle name="Обычный 9 2 2 5 3 2" xfId="6586"/>
    <cellStyle name="Обычный 9 2 2 5 3 2 2" xfId="16538"/>
    <cellStyle name="Обычный 9 2 2 5 3 2 2 2" xfId="46393"/>
    <cellStyle name="Обычный 9 2 2 5 3 2 3" xfId="26488"/>
    <cellStyle name="Обычный 9 2 2 5 3 2 3 2" xfId="56343"/>
    <cellStyle name="Обычный 9 2 2 5 3 2 4" xfId="36443"/>
    <cellStyle name="Обычный 9 2 2 5 3 3" xfId="9810"/>
    <cellStyle name="Обычный 9 2 2 5 3 3 2" xfId="19760"/>
    <cellStyle name="Обычный 9 2 2 5 3 3 2 2" xfId="49615"/>
    <cellStyle name="Обычный 9 2 2 5 3 3 3" xfId="29710"/>
    <cellStyle name="Обычный 9 2 2 5 3 3 3 2" xfId="59565"/>
    <cellStyle name="Обычный 9 2 2 5 3 3 4" xfId="39665"/>
    <cellStyle name="Обычный 9 2 2 5 3 4" xfId="13124"/>
    <cellStyle name="Обычный 9 2 2 5 3 4 2" xfId="42979"/>
    <cellStyle name="Обычный 9 2 2 5 3 5" xfId="23074"/>
    <cellStyle name="Обычный 9 2 2 5 3 5 2" xfId="52929"/>
    <cellStyle name="Обычный 9 2 2 5 3 6" xfId="33029"/>
    <cellStyle name="Обычный 9 2 2 5 4" xfId="4141"/>
    <cellStyle name="Обычный 9 2 2 5 4 2" xfId="14093"/>
    <cellStyle name="Обычный 9 2 2 5 4 2 2" xfId="43948"/>
    <cellStyle name="Обычный 9 2 2 5 4 3" xfId="24043"/>
    <cellStyle name="Обычный 9 2 2 5 4 3 2" xfId="53898"/>
    <cellStyle name="Обычный 9 2 2 5 4 4" xfId="33998"/>
    <cellStyle name="Обычный 9 2 2 5 5" xfId="9807"/>
    <cellStyle name="Обычный 9 2 2 5 5 2" xfId="19757"/>
    <cellStyle name="Обычный 9 2 2 5 5 2 2" xfId="49612"/>
    <cellStyle name="Обычный 9 2 2 5 5 3" xfId="29707"/>
    <cellStyle name="Обычный 9 2 2 5 5 3 2" xfId="59562"/>
    <cellStyle name="Обычный 9 2 2 5 5 4" xfId="39662"/>
    <cellStyle name="Обычный 9 2 2 5 6" xfId="13121"/>
    <cellStyle name="Обычный 9 2 2 5 6 2" xfId="42976"/>
    <cellStyle name="Обычный 9 2 2 5 7" xfId="23071"/>
    <cellStyle name="Обычный 9 2 2 5 7 2" xfId="52926"/>
    <cellStyle name="Обычный 9 2 2 5 8" xfId="33026"/>
    <cellStyle name="Обычный 9 2 2 6" xfId="3169"/>
    <cellStyle name="Обычный 9 2 2 6 2" xfId="3170"/>
    <cellStyle name="Обычный 9 2 2 6 2 2" xfId="3171"/>
    <cellStyle name="Обычный 9 2 2 6 2 2 2" xfId="6587"/>
    <cellStyle name="Обычный 9 2 2 6 2 2 2 2" xfId="16539"/>
    <cellStyle name="Обычный 9 2 2 6 2 2 2 2 2" xfId="46394"/>
    <cellStyle name="Обычный 9 2 2 6 2 2 2 3" xfId="26489"/>
    <cellStyle name="Обычный 9 2 2 6 2 2 2 3 2" xfId="56344"/>
    <cellStyle name="Обычный 9 2 2 6 2 2 2 4" xfId="36444"/>
    <cellStyle name="Обычный 9 2 2 6 2 2 3" xfId="9813"/>
    <cellStyle name="Обычный 9 2 2 6 2 2 3 2" xfId="19763"/>
    <cellStyle name="Обычный 9 2 2 6 2 2 3 2 2" xfId="49618"/>
    <cellStyle name="Обычный 9 2 2 6 2 2 3 3" xfId="29713"/>
    <cellStyle name="Обычный 9 2 2 6 2 2 3 3 2" xfId="59568"/>
    <cellStyle name="Обычный 9 2 2 6 2 2 3 4" xfId="39668"/>
    <cellStyle name="Обычный 9 2 2 6 2 2 4" xfId="13127"/>
    <cellStyle name="Обычный 9 2 2 6 2 2 4 2" xfId="42982"/>
    <cellStyle name="Обычный 9 2 2 6 2 2 5" xfId="23077"/>
    <cellStyle name="Обычный 9 2 2 6 2 2 5 2" xfId="52932"/>
    <cellStyle name="Обычный 9 2 2 6 2 2 6" xfId="33032"/>
    <cellStyle name="Обычный 9 2 2 6 2 3" xfId="5051"/>
    <cellStyle name="Обычный 9 2 2 6 2 3 2" xfId="15003"/>
    <cellStyle name="Обычный 9 2 2 6 2 3 2 2" xfId="44858"/>
    <cellStyle name="Обычный 9 2 2 6 2 3 3" xfId="24953"/>
    <cellStyle name="Обычный 9 2 2 6 2 3 3 2" xfId="54808"/>
    <cellStyle name="Обычный 9 2 2 6 2 3 4" xfId="34908"/>
    <cellStyle name="Обычный 9 2 2 6 2 4" xfId="9812"/>
    <cellStyle name="Обычный 9 2 2 6 2 4 2" xfId="19762"/>
    <cellStyle name="Обычный 9 2 2 6 2 4 2 2" xfId="49617"/>
    <cellStyle name="Обычный 9 2 2 6 2 4 3" xfId="29712"/>
    <cellStyle name="Обычный 9 2 2 6 2 4 3 2" xfId="59567"/>
    <cellStyle name="Обычный 9 2 2 6 2 4 4" xfId="39667"/>
    <cellStyle name="Обычный 9 2 2 6 2 5" xfId="13126"/>
    <cellStyle name="Обычный 9 2 2 6 2 5 2" xfId="42981"/>
    <cellStyle name="Обычный 9 2 2 6 2 6" xfId="23076"/>
    <cellStyle name="Обычный 9 2 2 6 2 6 2" xfId="52931"/>
    <cellStyle name="Обычный 9 2 2 6 2 7" xfId="33031"/>
    <cellStyle name="Обычный 9 2 2 6 3" xfId="3172"/>
    <cellStyle name="Обычный 9 2 2 6 3 2" xfId="6588"/>
    <cellStyle name="Обычный 9 2 2 6 3 2 2" xfId="16540"/>
    <cellStyle name="Обычный 9 2 2 6 3 2 2 2" xfId="46395"/>
    <cellStyle name="Обычный 9 2 2 6 3 2 3" xfId="26490"/>
    <cellStyle name="Обычный 9 2 2 6 3 2 3 2" xfId="56345"/>
    <cellStyle name="Обычный 9 2 2 6 3 2 4" xfId="36445"/>
    <cellStyle name="Обычный 9 2 2 6 3 3" xfId="9814"/>
    <cellStyle name="Обычный 9 2 2 6 3 3 2" xfId="19764"/>
    <cellStyle name="Обычный 9 2 2 6 3 3 2 2" xfId="49619"/>
    <cellStyle name="Обычный 9 2 2 6 3 3 3" xfId="29714"/>
    <cellStyle name="Обычный 9 2 2 6 3 3 3 2" xfId="59569"/>
    <cellStyle name="Обычный 9 2 2 6 3 3 4" xfId="39669"/>
    <cellStyle name="Обычный 9 2 2 6 3 4" xfId="13128"/>
    <cellStyle name="Обычный 9 2 2 6 3 4 2" xfId="42983"/>
    <cellStyle name="Обычный 9 2 2 6 3 5" xfId="23078"/>
    <cellStyle name="Обычный 9 2 2 6 3 5 2" xfId="52933"/>
    <cellStyle name="Обычный 9 2 2 6 3 6" xfId="33033"/>
    <cellStyle name="Обычный 9 2 2 6 4" xfId="4228"/>
    <cellStyle name="Обычный 9 2 2 6 4 2" xfId="14180"/>
    <cellStyle name="Обычный 9 2 2 6 4 2 2" xfId="44035"/>
    <cellStyle name="Обычный 9 2 2 6 4 3" xfId="24130"/>
    <cellStyle name="Обычный 9 2 2 6 4 3 2" xfId="53985"/>
    <cellStyle name="Обычный 9 2 2 6 4 4" xfId="34085"/>
    <cellStyle name="Обычный 9 2 2 6 5" xfId="9811"/>
    <cellStyle name="Обычный 9 2 2 6 5 2" xfId="19761"/>
    <cellStyle name="Обычный 9 2 2 6 5 2 2" xfId="49616"/>
    <cellStyle name="Обычный 9 2 2 6 5 3" xfId="29711"/>
    <cellStyle name="Обычный 9 2 2 6 5 3 2" xfId="59566"/>
    <cellStyle name="Обычный 9 2 2 6 5 4" xfId="39666"/>
    <cellStyle name="Обычный 9 2 2 6 6" xfId="13125"/>
    <cellStyle name="Обычный 9 2 2 6 6 2" xfId="42980"/>
    <cellStyle name="Обычный 9 2 2 6 7" xfId="23075"/>
    <cellStyle name="Обычный 9 2 2 6 7 2" xfId="52930"/>
    <cellStyle name="Обычный 9 2 2 6 8" xfId="33030"/>
    <cellStyle name="Обычный 9 2 2 7" xfId="3173"/>
    <cellStyle name="Обычный 9 2 2 7 2" xfId="3174"/>
    <cellStyle name="Обычный 9 2 2 7 2 2" xfId="6589"/>
    <cellStyle name="Обычный 9 2 2 7 2 2 2" xfId="16541"/>
    <cellStyle name="Обычный 9 2 2 7 2 2 2 2" xfId="46396"/>
    <cellStyle name="Обычный 9 2 2 7 2 2 3" xfId="26491"/>
    <cellStyle name="Обычный 9 2 2 7 2 2 3 2" xfId="56346"/>
    <cellStyle name="Обычный 9 2 2 7 2 2 4" xfId="36446"/>
    <cellStyle name="Обычный 9 2 2 7 2 3" xfId="9816"/>
    <cellStyle name="Обычный 9 2 2 7 2 3 2" xfId="19766"/>
    <cellStyle name="Обычный 9 2 2 7 2 3 2 2" xfId="49621"/>
    <cellStyle name="Обычный 9 2 2 7 2 3 3" xfId="29716"/>
    <cellStyle name="Обычный 9 2 2 7 2 3 3 2" xfId="59571"/>
    <cellStyle name="Обычный 9 2 2 7 2 3 4" xfId="39671"/>
    <cellStyle name="Обычный 9 2 2 7 2 4" xfId="13130"/>
    <cellStyle name="Обычный 9 2 2 7 2 4 2" xfId="42985"/>
    <cellStyle name="Обычный 9 2 2 7 2 5" xfId="23080"/>
    <cellStyle name="Обычный 9 2 2 7 2 5 2" xfId="52935"/>
    <cellStyle name="Обычный 9 2 2 7 2 6" xfId="33035"/>
    <cellStyle name="Обычный 9 2 2 7 3" xfId="4271"/>
    <cellStyle name="Обычный 9 2 2 7 3 2" xfId="14223"/>
    <cellStyle name="Обычный 9 2 2 7 3 2 2" xfId="44078"/>
    <cellStyle name="Обычный 9 2 2 7 3 3" xfId="24173"/>
    <cellStyle name="Обычный 9 2 2 7 3 3 2" xfId="54028"/>
    <cellStyle name="Обычный 9 2 2 7 3 4" xfId="34128"/>
    <cellStyle name="Обычный 9 2 2 7 4" xfId="9815"/>
    <cellStyle name="Обычный 9 2 2 7 4 2" xfId="19765"/>
    <cellStyle name="Обычный 9 2 2 7 4 2 2" xfId="49620"/>
    <cellStyle name="Обычный 9 2 2 7 4 3" xfId="29715"/>
    <cellStyle name="Обычный 9 2 2 7 4 3 2" xfId="59570"/>
    <cellStyle name="Обычный 9 2 2 7 4 4" xfId="39670"/>
    <cellStyle name="Обычный 9 2 2 7 5" xfId="13129"/>
    <cellStyle name="Обычный 9 2 2 7 5 2" xfId="42984"/>
    <cellStyle name="Обычный 9 2 2 7 6" xfId="23079"/>
    <cellStyle name="Обычный 9 2 2 7 6 2" xfId="52934"/>
    <cellStyle name="Обычный 9 2 2 7 7" xfId="33034"/>
    <cellStyle name="Обычный 9 2 2 8" xfId="3175"/>
    <cellStyle name="Обычный 9 2 2 8 2" xfId="6590"/>
    <cellStyle name="Обычный 9 2 2 8 2 2" xfId="16542"/>
    <cellStyle name="Обычный 9 2 2 8 2 2 2" xfId="46397"/>
    <cellStyle name="Обычный 9 2 2 8 2 3" xfId="26492"/>
    <cellStyle name="Обычный 9 2 2 8 2 3 2" xfId="56347"/>
    <cellStyle name="Обычный 9 2 2 8 2 4" xfId="36447"/>
    <cellStyle name="Обычный 9 2 2 8 3" xfId="9817"/>
    <cellStyle name="Обычный 9 2 2 8 3 2" xfId="19767"/>
    <cellStyle name="Обычный 9 2 2 8 3 2 2" xfId="49622"/>
    <cellStyle name="Обычный 9 2 2 8 3 3" xfId="29717"/>
    <cellStyle name="Обычный 9 2 2 8 3 3 2" xfId="59572"/>
    <cellStyle name="Обычный 9 2 2 8 3 4" xfId="39672"/>
    <cellStyle name="Обычный 9 2 2 8 4" xfId="13131"/>
    <cellStyle name="Обычный 9 2 2 8 4 2" xfId="42986"/>
    <cellStyle name="Обычный 9 2 2 8 5" xfId="23081"/>
    <cellStyle name="Обычный 9 2 2 8 5 2" xfId="52936"/>
    <cellStyle name="Обычный 9 2 2 8 6" xfId="33036"/>
    <cellStyle name="Обычный 9 2 2 9" xfId="3448"/>
    <cellStyle name="Обычный 9 2 2 9 2" xfId="13400"/>
    <cellStyle name="Обычный 9 2 2 9 2 2" xfId="43255"/>
    <cellStyle name="Обычный 9 2 2 9 3" xfId="23350"/>
    <cellStyle name="Обычный 9 2 2 9 3 2" xfId="53205"/>
    <cellStyle name="Обычный 9 2 2 9 4" xfId="33305"/>
    <cellStyle name="Обычный 9 2 3" xfId="3176"/>
    <cellStyle name="Обычный 9 2 3 10" xfId="9818"/>
    <cellStyle name="Обычный 9 2 3 10 2" xfId="19768"/>
    <cellStyle name="Обычный 9 2 3 10 2 2" xfId="49623"/>
    <cellStyle name="Обычный 9 2 3 10 3" xfId="29718"/>
    <cellStyle name="Обычный 9 2 3 10 3 2" xfId="59573"/>
    <cellStyle name="Обычный 9 2 3 10 4" xfId="39673"/>
    <cellStyle name="Обычный 9 2 3 11" xfId="13132"/>
    <cellStyle name="Обычный 9 2 3 11 2" xfId="42987"/>
    <cellStyle name="Обычный 9 2 3 12" xfId="23082"/>
    <cellStyle name="Обычный 9 2 3 12 2" xfId="52937"/>
    <cellStyle name="Обычный 9 2 3 13" xfId="33037"/>
    <cellStyle name="Обычный 9 2 3 2" xfId="3177"/>
    <cellStyle name="Обычный 9 2 3 2 2" xfId="3178"/>
    <cellStyle name="Обычный 9 2 3 2 2 2" xfId="3179"/>
    <cellStyle name="Обычный 9 2 3 2 2 2 2" xfId="3180"/>
    <cellStyle name="Обычный 9 2 3 2 2 2 2 2" xfId="6591"/>
    <cellStyle name="Обычный 9 2 3 2 2 2 2 2 2" xfId="16543"/>
    <cellStyle name="Обычный 9 2 3 2 2 2 2 2 2 2" xfId="46398"/>
    <cellStyle name="Обычный 9 2 3 2 2 2 2 2 3" xfId="26493"/>
    <cellStyle name="Обычный 9 2 3 2 2 2 2 2 3 2" xfId="56348"/>
    <cellStyle name="Обычный 9 2 3 2 2 2 2 2 4" xfId="36448"/>
    <cellStyle name="Обычный 9 2 3 2 2 2 2 3" xfId="9822"/>
    <cellStyle name="Обычный 9 2 3 2 2 2 2 3 2" xfId="19772"/>
    <cellStyle name="Обычный 9 2 3 2 2 2 2 3 2 2" xfId="49627"/>
    <cellStyle name="Обычный 9 2 3 2 2 2 2 3 3" xfId="29722"/>
    <cellStyle name="Обычный 9 2 3 2 2 2 2 3 3 2" xfId="59577"/>
    <cellStyle name="Обычный 9 2 3 2 2 2 2 3 4" xfId="39677"/>
    <cellStyle name="Обычный 9 2 3 2 2 2 2 4" xfId="13136"/>
    <cellStyle name="Обычный 9 2 3 2 2 2 2 4 2" xfId="42991"/>
    <cellStyle name="Обычный 9 2 3 2 2 2 2 5" xfId="23086"/>
    <cellStyle name="Обычный 9 2 3 2 2 2 2 5 2" xfId="52941"/>
    <cellStyle name="Обычный 9 2 3 2 2 2 2 6" xfId="33041"/>
    <cellStyle name="Обычный 9 2 3 2 2 2 3" xfId="4860"/>
    <cellStyle name="Обычный 9 2 3 2 2 2 3 2" xfId="14812"/>
    <cellStyle name="Обычный 9 2 3 2 2 2 3 2 2" xfId="44667"/>
    <cellStyle name="Обычный 9 2 3 2 2 2 3 3" xfId="24762"/>
    <cellStyle name="Обычный 9 2 3 2 2 2 3 3 2" xfId="54617"/>
    <cellStyle name="Обычный 9 2 3 2 2 2 3 4" xfId="34717"/>
    <cellStyle name="Обычный 9 2 3 2 2 2 4" xfId="9821"/>
    <cellStyle name="Обычный 9 2 3 2 2 2 4 2" xfId="19771"/>
    <cellStyle name="Обычный 9 2 3 2 2 2 4 2 2" xfId="49626"/>
    <cellStyle name="Обычный 9 2 3 2 2 2 4 3" xfId="29721"/>
    <cellStyle name="Обычный 9 2 3 2 2 2 4 3 2" xfId="59576"/>
    <cellStyle name="Обычный 9 2 3 2 2 2 4 4" xfId="39676"/>
    <cellStyle name="Обычный 9 2 3 2 2 2 5" xfId="13135"/>
    <cellStyle name="Обычный 9 2 3 2 2 2 5 2" xfId="42990"/>
    <cellStyle name="Обычный 9 2 3 2 2 2 6" xfId="23085"/>
    <cellStyle name="Обычный 9 2 3 2 2 2 6 2" xfId="52940"/>
    <cellStyle name="Обычный 9 2 3 2 2 2 7" xfId="33040"/>
    <cellStyle name="Обычный 9 2 3 2 2 3" xfId="3181"/>
    <cellStyle name="Обычный 9 2 3 2 2 3 2" xfId="6592"/>
    <cellStyle name="Обычный 9 2 3 2 2 3 2 2" xfId="16544"/>
    <cellStyle name="Обычный 9 2 3 2 2 3 2 2 2" xfId="46399"/>
    <cellStyle name="Обычный 9 2 3 2 2 3 2 3" xfId="26494"/>
    <cellStyle name="Обычный 9 2 3 2 2 3 2 3 2" xfId="56349"/>
    <cellStyle name="Обычный 9 2 3 2 2 3 2 4" xfId="36449"/>
    <cellStyle name="Обычный 9 2 3 2 2 3 3" xfId="9823"/>
    <cellStyle name="Обычный 9 2 3 2 2 3 3 2" xfId="19773"/>
    <cellStyle name="Обычный 9 2 3 2 2 3 3 2 2" xfId="49628"/>
    <cellStyle name="Обычный 9 2 3 2 2 3 3 3" xfId="29723"/>
    <cellStyle name="Обычный 9 2 3 2 2 3 3 3 2" xfId="59578"/>
    <cellStyle name="Обычный 9 2 3 2 2 3 3 4" xfId="39678"/>
    <cellStyle name="Обычный 9 2 3 2 2 3 4" xfId="13137"/>
    <cellStyle name="Обычный 9 2 3 2 2 3 4 2" xfId="42992"/>
    <cellStyle name="Обычный 9 2 3 2 2 3 5" xfId="23087"/>
    <cellStyle name="Обычный 9 2 3 2 2 3 5 2" xfId="52942"/>
    <cellStyle name="Обычный 9 2 3 2 2 3 6" xfId="33042"/>
    <cellStyle name="Обычный 9 2 3 2 2 4" xfId="4037"/>
    <cellStyle name="Обычный 9 2 3 2 2 4 2" xfId="13989"/>
    <cellStyle name="Обычный 9 2 3 2 2 4 2 2" xfId="43844"/>
    <cellStyle name="Обычный 9 2 3 2 2 4 3" xfId="23939"/>
    <cellStyle name="Обычный 9 2 3 2 2 4 3 2" xfId="53794"/>
    <cellStyle name="Обычный 9 2 3 2 2 4 4" xfId="33894"/>
    <cellStyle name="Обычный 9 2 3 2 2 5" xfId="9820"/>
    <cellStyle name="Обычный 9 2 3 2 2 5 2" xfId="19770"/>
    <cellStyle name="Обычный 9 2 3 2 2 5 2 2" xfId="49625"/>
    <cellStyle name="Обычный 9 2 3 2 2 5 3" xfId="29720"/>
    <cellStyle name="Обычный 9 2 3 2 2 5 3 2" xfId="59575"/>
    <cellStyle name="Обычный 9 2 3 2 2 5 4" xfId="39675"/>
    <cellStyle name="Обычный 9 2 3 2 2 6" xfId="13134"/>
    <cellStyle name="Обычный 9 2 3 2 2 6 2" xfId="42989"/>
    <cellStyle name="Обычный 9 2 3 2 2 7" xfId="23084"/>
    <cellStyle name="Обычный 9 2 3 2 2 7 2" xfId="52939"/>
    <cellStyle name="Обычный 9 2 3 2 2 8" xfId="33039"/>
    <cellStyle name="Обычный 9 2 3 2 3" xfId="3182"/>
    <cellStyle name="Обычный 9 2 3 2 3 2" xfId="3183"/>
    <cellStyle name="Обычный 9 2 3 2 3 2 2" xfId="6593"/>
    <cellStyle name="Обычный 9 2 3 2 3 2 2 2" xfId="16545"/>
    <cellStyle name="Обычный 9 2 3 2 3 2 2 2 2" xfId="46400"/>
    <cellStyle name="Обычный 9 2 3 2 3 2 2 3" xfId="26495"/>
    <cellStyle name="Обычный 9 2 3 2 3 2 2 3 2" xfId="56350"/>
    <cellStyle name="Обычный 9 2 3 2 3 2 2 4" xfId="36450"/>
    <cellStyle name="Обычный 9 2 3 2 3 2 3" xfId="9825"/>
    <cellStyle name="Обычный 9 2 3 2 3 2 3 2" xfId="19775"/>
    <cellStyle name="Обычный 9 2 3 2 3 2 3 2 2" xfId="49630"/>
    <cellStyle name="Обычный 9 2 3 2 3 2 3 3" xfId="29725"/>
    <cellStyle name="Обычный 9 2 3 2 3 2 3 3 2" xfId="59580"/>
    <cellStyle name="Обычный 9 2 3 2 3 2 3 4" xfId="39680"/>
    <cellStyle name="Обычный 9 2 3 2 3 2 4" xfId="13139"/>
    <cellStyle name="Обычный 9 2 3 2 3 2 4 2" xfId="42994"/>
    <cellStyle name="Обычный 9 2 3 2 3 2 5" xfId="23089"/>
    <cellStyle name="Обычный 9 2 3 2 3 2 5 2" xfId="52944"/>
    <cellStyle name="Обычный 9 2 3 2 3 2 6" xfId="33044"/>
    <cellStyle name="Обычный 9 2 3 2 3 3" xfId="4422"/>
    <cellStyle name="Обычный 9 2 3 2 3 3 2" xfId="14374"/>
    <cellStyle name="Обычный 9 2 3 2 3 3 2 2" xfId="44229"/>
    <cellStyle name="Обычный 9 2 3 2 3 3 3" xfId="24324"/>
    <cellStyle name="Обычный 9 2 3 2 3 3 3 2" xfId="54179"/>
    <cellStyle name="Обычный 9 2 3 2 3 3 4" xfId="34279"/>
    <cellStyle name="Обычный 9 2 3 2 3 4" xfId="9824"/>
    <cellStyle name="Обычный 9 2 3 2 3 4 2" xfId="19774"/>
    <cellStyle name="Обычный 9 2 3 2 3 4 2 2" xfId="49629"/>
    <cellStyle name="Обычный 9 2 3 2 3 4 3" xfId="29724"/>
    <cellStyle name="Обычный 9 2 3 2 3 4 3 2" xfId="59579"/>
    <cellStyle name="Обычный 9 2 3 2 3 4 4" xfId="39679"/>
    <cellStyle name="Обычный 9 2 3 2 3 5" xfId="13138"/>
    <cellStyle name="Обычный 9 2 3 2 3 5 2" xfId="42993"/>
    <cellStyle name="Обычный 9 2 3 2 3 6" xfId="23088"/>
    <cellStyle name="Обычный 9 2 3 2 3 6 2" xfId="52943"/>
    <cellStyle name="Обычный 9 2 3 2 3 7" xfId="33043"/>
    <cellStyle name="Обычный 9 2 3 2 4" xfId="3184"/>
    <cellStyle name="Обычный 9 2 3 2 4 2" xfId="6594"/>
    <cellStyle name="Обычный 9 2 3 2 4 2 2" xfId="16546"/>
    <cellStyle name="Обычный 9 2 3 2 4 2 2 2" xfId="46401"/>
    <cellStyle name="Обычный 9 2 3 2 4 2 3" xfId="26496"/>
    <cellStyle name="Обычный 9 2 3 2 4 2 3 2" xfId="56351"/>
    <cellStyle name="Обычный 9 2 3 2 4 2 4" xfId="36451"/>
    <cellStyle name="Обычный 9 2 3 2 4 3" xfId="9826"/>
    <cellStyle name="Обычный 9 2 3 2 4 3 2" xfId="19776"/>
    <cellStyle name="Обычный 9 2 3 2 4 3 2 2" xfId="49631"/>
    <cellStyle name="Обычный 9 2 3 2 4 3 3" xfId="29726"/>
    <cellStyle name="Обычный 9 2 3 2 4 3 3 2" xfId="59581"/>
    <cellStyle name="Обычный 9 2 3 2 4 3 4" xfId="39681"/>
    <cellStyle name="Обычный 9 2 3 2 4 4" xfId="13140"/>
    <cellStyle name="Обычный 9 2 3 2 4 4 2" xfId="42995"/>
    <cellStyle name="Обычный 9 2 3 2 4 5" xfId="23090"/>
    <cellStyle name="Обычный 9 2 3 2 4 5 2" xfId="52945"/>
    <cellStyle name="Обычный 9 2 3 2 4 6" xfId="33045"/>
    <cellStyle name="Обычный 9 2 3 2 5" xfId="3599"/>
    <cellStyle name="Обычный 9 2 3 2 5 2" xfId="13551"/>
    <cellStyle name="Обычный 9 2 3 2 5 2 2" xfId="43406"/>
    <cellStyle name="Обычный 9 2 3 2 5 3" xfId="23501"/>
    <cellStyle name="Обычный 9 2 3 2 5 3 2" xfId="53356"/>
    <cellStyle name="Обычный 9 2 3 2 5 4" xfId="33456"/>
    <cellStyle name="Обычный 9 2 3 2 6" xfId="9819"/>
    <cellStyle name="Обычный 9 2 3 2 6 2" xfId="19769"/>
    <cellStyle name="Обычный 9 2 3 2 6 2 2" xfId="49624"/>
    <cellStyle name="Обычный 9 2 3 2 6 3" xfId="29719"/>
    <cellStyle name="Обычный 9 2 3 2 6 3 2" xfId="59574"/>
    <cellStyle name="Обычный 9 2 3 2 6 4" xfId="39674"/>
    <cellStyle name="Обычный 9 2 3 2 7" xfId="13133"/>
    <cellStyle name="Обычный 9 2 3 2 7 2" xfId="42988"/>
    <cellStyle name="Обычный 9 2 3 2 8" xfId="23083"/>
    <cellStyle name="Обычный 9 2 3 2 8 2" xfId="52938"/>
    <cellStyle name="Обычный 9 2 3 2 9" xfId="33038"/>
    <cellStyle name="Обычный 9 2 3 3" xfId="3185"/>
    <cellStyle name="Обычный 9 2 3 3 2" xfId="3186"/>
    <cellStyle name="Обычный 9 2 3 3 2 2" xfId="3187"/>
    <cellStyle name="Обычный 9 2 3 3 2 2 2" xfId="3188"/>
    <cellStyle name="Обычный 9 2 3 3 2 2 2 2" xfId="6595"/>
    <cellStyle name="Обычный 9 2 3 3 2 2 2 2 2" xfId="16547"/>
    <cellStyle name="Обычный 9 2 3 3 2 2 2 2 2 2" xfId="46402"/>
    <cellStyle name="Обычный 9 2 3 3 2 2 2 2 3" xfId="26497"/>
    <cellStyle name="Обычный 9 2 3 3 2 2 2 2 3 2" xfId="56352"/>
    <cellStyle name="Обычный 9 2 3 3 2 2 2 2 4" xfId="36452"/>
    <cellStyle name="Обычный 9 2 3 3 2 2 2 3" xfId="9830"/>
    <cellStyle name="Обычный 9 2 3 3 2 2 2 3 2" xfId="19780"/>
    <cellStyle name="Обычный 9 2 3 3 2 2 2 3 2 2" xfId="49635"/>
    <cellStyle name="Обычный 9 2 3 3 2 2 2 3 3" xfId="29730"/>
    <cellStyle name="Обычный 9 2 3 3 2 2 2 3 3 2" xfId="59585"/>
    <cellStyle name="Обычный 9 2 3 3 2 2 2 3 4" xfId="39685"/>
    <cellStyle name="Обычный 9 2 3 3 2 2 2 4" xfId="13144"/>
    <cellStyle name="Обычный 9 2 3 3 2 2 2 4 2" xfId="42999"/>
    <cellStyle name="Обычный 9 2 3 3 2 2 2 5" xfId="23094"/>
    <cellStyle name="Обычный 9 2 3 3 2 2 2 5 2" xfId="52949"/>
    <cellStyle name="Обычный 9 2 3 3 2 2 2 6" xfId="33049"/>
    <cellStyle name="Обычный 9 2 3 3 2 2 3" xfId="4861"/>
    <cellStyle name="Обычный 9 2 3 3 2 2 3 2" xfId="14813"/>
    <cellStyle name="Обычный 9 2 3 3 2 2 3 2 2" xfId="44668"/>
    <cellStyle name="Обычный 9 2 3 3 2 2 3 3" xfId="24763"/>
    <cellStyle name="Обычный 9 2 3 3 2 2 3 3 2" xfId="54618"/>
    <cellStyle name="Обычный 9 2 3 3 2 2 3 4" xfId="34718"/>
    <cellStyle name="Обычный 9 2 3 3 2 2 4" xfId="9829"/>
    <cellStyle name="Обычный 9 2 3 3 2 2 4 2" xfId="19779"/>
    <cellStyle name="Обычный 9 2 3 3 2 2 4 2 2" xfId="49634"/>
    <cellStyle name="Обычный 9 2 3 3 2 2 4 3" xfId="29729"/>
    <cellStyle name="Обычный 9 2 3 3 2 2 4 3 2" xfId="59584"/>
    <cellStyle name="Обычный 9 2 3 3 2 2 4 4" xfId="39684"/>
    <cellStyle name="Обычный 9 2 3 3 2 2 5" xfId="13143"/>
    <cellStyle name="Обычный 9 2 3 3 2 2 5 2" xfId="42998"/>
    <cellStyle name="Обычный 9 2 3 3 2 2 6" xfId="23093"/>
    <cellStyle name="Обычный 9 2 3 3 2 2 6 2" xfId="52948"/>
    <cellStyle name="Обычный 9 2 3 3 2 2 7" xfId="33048"/>
    <cellStyle name="Обычный 9 2 3 3 2 3" xfId="3189"/>
    <cellStyle name="Обычный 9 2 3 3 2 3 2" xfId="6596"/>
    <cellStyle name="Обычный 9 2 3 3 2 3 2 2" xfId="16548"/>
    <cellStyle name="Обычный 9 2 3 3 2 3 2 2 2" xfId="46403"/>
    <cellStyle name="Обычный 9 2 3 3 2 3 2 3" xfId="26498"/>
    <cellStyle name="Обычный 9 2 3 3 2 3 2 3 2" xfId="56353"/>
    <cellStyle name="Обычный 9 2 3 3 2 3 2 4" xfId="36453"/>
    <cellStyle name="Обычный 9 2 3 3 2 3 3" xfId="9831"/>
    <cellStyle name="Обычный 9 2 3 3 2 3 3 2" xfId="19781"/>
    <cellStyle name="Обычный 9 2 3 3 2 3 3 2 2" xfId="49636"/>
    <cellStyle name="Обычный 9 2 3 3 2 3 3 3" xfId="29731"/>
    <cellStyle name="Обычный 9 2 3 3 2 3 3 3 2" xfId="59586"/>
    <cellStyle name="Обычный 9 2 3 3 2 3 3 4" xfId="39686"/>
    <cellStyle name="Обычный 9 2 3 3 2 3 4" xfId="13145"/>
    <cellStyle name="Обычный 9 2 3 3 2 3 4 2" xfId="43000"/>
    <cellStyle name="Обычный 9 2 3 3 2 3 5" xfId="23095"/>
    <cellStyle name="Обычный 9 2 3 3 2 3 5 2" xfId="52950"/>
    <cellStyle name="Обычный 9 2 3 3 2 3 6" xfId="33050"/>
    <cellStyle name="Обычный 9 2 3 3 2 4" xfId="4038"/>
    <cellStyle name="Обычный 9 2 3 3 2 4 2" xfId="13990"/>
    <cellStyle name="Обычный 9 2 3 3 2 4 2 2" xfId="43845"/>
    <cellStyle name="Обычный 9 2 3 3 2 4 3" xfId="23940"/>
    <cellStyle name="Обычный 9 2 3 3 2 4 3 2" xfId="53795"/>
    <cellStyle name="Обычный 9 2 3 3 2 4 4" xfId="33895"/>
    <cellStyle name="Обычный 9 2 3 3 2 5" xfId="9828"/>
    <cellStyle name="Обычный 9 2 3 3 2 5 2" xfId="19778"/>
    <cellStyle name="Обычный 9 2 3 3 2 5 2 2" xfId="49633"/>
    <cellStyle name="Обычный 9 2 3 3 2 5 3" xfId="29728"/>
    <cellStyle name="Обычный 9 2 3 3 2 5 3 2" xfId="59583"/>
    <cellStyle name="Обычный 9 2 3 3 2 5 4" xfId="39683"/>
    <cellStyle name="Обычный 9 2 3 3 2 6" xfId="13142"/>
    <cellStyle name="Обычный 9 2 3 3 2 6 2" xfId="42997"/>
    <cellStyle name="Обычный 9 2 3 3 2 7" xfId="23092"/>
    <cellStyle name="Обычный 9 2 3 3 2 7 2" xfId="52947"/>
    <cellStyle name="Обычный 9 2 3 3 2 8" xfId="33047"/>
    <cellStyle name="Обычный 9 2 3 3 3" xfId="3190"/>
    <cellStyle name="Обычный 9 2 3 3 3 2" xfId="3191"/>
    <cellStyle name="Обычный 9 2 3 3 3 2 2" xfId="6597"/>
    <cellStyle name="Обычный 9 2 3 3 3 2 2 2" xfId="16549"/>
    <cellStyle name="Обычный 9 2 3 3 3 2 2 2 2" xfId="46404"/>
    <cellStyle name="Обычный 9 2 3 3 3 2 2 3" xfId="26499"/>
    <cellStyle name="Обычный 9 2 3 3 3 2 2 3 2" xfId="56354"/>
    <cellStyle name="Обычный 9 2 3 3 3 2 2 4" xfId="36454"/>
    <cellStyle name="Обычный 9 2 3 3 3 2 3" xfId="9833"/>
    <cellStyle name="Обычный 9 2 3 3 3 2 3 2" xfId="19783"/>
    <cellStyle name="Обычный 9 2 3 3 3 2 3 2 2" xfId="49638"/>
    <cellStyle name="Обычный 9 2 3 3 3 2 3 3" xfId="29733"/>
    <cellStyle name="Обычный 9 2 3 3 3 2 3 3 2" xfId="59588"/>
    <cellStyle name="Обычный 9 2 3 3 3 2 3 4" xfId="39688"/>
    <cellStyle name="Обычный 9 2 3 3 3 2 4" xfId="13147"/>
    <cellStyle name="Обычный 9 2 3 3 3 2 4 2" xfId="43002"/>
    <cellStyle name="Обычный 9 2 3 3 3 2 5" xfId="23097"/>
    <cellStyle name="Обычный 9 2 3 3 3 2 5 2" xfId="52952"/>
    <cellStyle name="Обычный 9 2 3 3 3 2 6" xfId="33052"/>
    <cellStyle name="Обычный 9 2 3 3 3 3" xfId="4508"/>
    <cellStyle name="Обычный 9 2 3 3 3 3 2" xfId="14460"/>
    <cellStyle name="Обычный 9 2 3 3 3 3 2 2" xfId="44315"/>
    <cellStyle name="Обычный 9 2 3 3 3 3 3" xfId="24410"/>
    <cellStyle name="Обычный 9 2 3 3 3 3 3 2" xfId="54265"/>
    <cellStyle name="Обычный 9 2 3 3 3 3 4" xfId="34365"/>
    <cellStyle name="Обычный 9 2 3 3 3 4" xfId="9832"/>
    <cellStyle name="Обычный 9 2 3 3 3 4 2" xfId="19782"/>
    <cellStyle name="Обычный 9 2 3 3 3 4 2 2" xfId="49637"/>
    <cellStyle name="Обычный 9 2 3 3 3 4 3" xfId="29732"/>
    <cellStyle name="Обычный 9 2 3 3 3 4 3 2" xfId="59587"/>
    <cellStyle name="Обычный 9 2 3 3 3 4 4" xfId="39687"/>
    <cellStyle name="Обычный 9 2 3 3 3 5" xfId="13146"/>
    <cellStyle name="Обычный 9 2 3 3 3 5 2" xfId="43001"/>
    <cellStyle name="Обычный 9 2 3 3 3 6" xfId="23096"/>
    <cellStyle name="Обычный 9 2 3 3 3 6 2" xfId="52951"/>
    <cellStyle name="Обычный 9 2 3 3 3 7" xfId="33051"/>
    <cellStyle name="Обычный 9 2 3 3 4" xfId="3192"/>
    <cellStyle name="Обычный 9 2 3 3 4 2" xfId="6598"/>
    <cellStyle name="Обычный 9 2 3 3 4 2 2" xfId="16550"/>
    <cellStyle name="Обычный 9 2 3 3 4 2 2 2" xfId="46405"/>
    <cellStyle name="Обычный 9 2 3 3 4 2 3" xfId="26500"/>
    <cellStyle name="Обычный 9 2 3 3 4 2 3 2" xfId="56355"/>
    <cellStyle name="Обычный 9 2 3 3 4 2 4" xfId="36455"/>
    <cellStyle name="Обычный 9 2 3 3 4 3" xfId="9834"/>
    <cellStyle name="Обычный 9 2 3 3 4 3 2" xfId="19784"/>
    <cellStyle name="Обычный 9 2 3 3 4 3 2 2" xfId="49639"/>
    <cellStyle name="Обычный 9 2 3 3 4 3 3" xfId="29734"/>
    <cellStyle name="Обычный 9 2 3 3 4 3 3 2" xfId="59589"/>
    <cellStyle name="Обычный 9 2 3 3 4 3 4" xfId="39689"/>
    <cellStyle name="Обычный 9 2 3 3 4 4" xfId="13148"/>
    <cellStyle name="Обычный 9 2 3 3 4 4 2" xfId="43003"/>
    <cellStyle name="Обычный 9 2 3 3 4 5" xfId="23098"/>
    <cellStyle name="Обычный 9 2 3 3 4 5 2" xfId="52953"/>
    <cellStyle name="Обычный 9 2 3 3 4 6" xfId="33053"/>
    <cellStyle name="Обычный 9 2 3 3 5" xfId="3685"/>
    <cellStyle name="Обычный 9 2 3 3 5 2" xfId="13637"/>
    <cellStyle name="Обычный 9 2 3 3 5 2 2" xfId="43492"/>
    <cellStyle name="Обычный 9 2 3 3 5 3" xfId="23587"/>
    <cellStyle name="Обычный 9 2 3 3 5 3 2" xfId="53442"/>
    <cellStyle name="Обычный 9 2 3 3 5 4" xfId="33542"/>
    <cellStyle name="Обычный 9 2 3 3 6" xfId="9827"/>
    <cellStyle name="Обычный 9 2 3 3 6 2" xfId="19777"/>
    <cellStyle name="Обычный 9 2 3 3 6 2 2" xfId="49632"/>
    <cellStyle name="Обычный 9 2 3 3 6 3" xfId="29727"/>
    <cellStyle name="Обычный 9 2 3 3 6 3 2" xfId="59582"/>
    <cellStyle name="Обычный 9 2 3 3 6 4" xfId="39682"/>
    <cellStyle name="Обычный 9 2 3 3 7" xfId="13141"/>
    <cellStyle name="Обычный 9 2 3 3 7 2" xfId="42996"/>
    <cellStyle name="Обычный 9 2 3 3 8" xfId="23091"/>
    <cellStyle name="Обычный 9 2 3 3 8 2" xfId="52946"/>
    <cellStyle name="Обычный 9 2 3 3 9" xfId="33046"/>
    <cellStyle name="Обычный 9 2 3 4" xfId="3193"/>
    <cellStyle name="Обычный 9 2 3 4 2" xfId="3194"/>
    <cellStyle name="Обычный 9 2 3 4 2 2" xfId="3195"/>
    <cellStyle name="Обычный 9 2 3 4 2 2 2" xfId="6599"/>
    <cellStyle name="Обычный 9 2 3 4 2 2 2 2" xfId="16551"/>
    <cellStyle name="Обычный 9 2 3 4 2 2 2 2 2" xfId="46406"/>
    <cellStyle name="Обычный 9 2 3 4 2 2 2 3" xfId="26501"/>
    <cellStyle name="Обычный 9 2 3 4 2 2 2 3 2" xfId="56356"/>
    <cellStyle name="Обычный 9 2 3 4 2 2 2 4" xfId="36456"/>
    <cellStyle name="Обычный 9 2 3 4 2 2 3" xfId="9837"/>
    <cellStyle name="Обычный 9 2 3 4 2 2 3 2" xfId="19787"/>
    <cellStyle name="Обычный 9 2 3 4 2 2 3 2 2" xfId="49642"/>
    <cellStyle name="Обычный 9 2 3 4 2 2 3 3" xfId="29737"/>
    <cellStyle name="Обычный 9 2 3 4 2 2 3 3 2" xfId="59592"/>
    <cellStyle name="Обычный 9 2 3 4 2 2 3 4" xfId="39692"/>
    <cellStyle name="Обычный 9 2 3 4 2 2 4" xfId="13151"/>
    <cellStyle name="Обычный 9 2 3 4 2 2 4 2" xfId="43006"/>
    <cellStyle name="Обычный 9 2 3 4 2 2 5" xfId="23101"/>
    <cellStyle name="Обычный 9 2 3 4 2 2 5 2" xfId="52956"/>
    <cellStyle name="Обычный 9 2 3 4 2 2 6" xfId="33056"/>
    <cellStyle name="Обычный 9 2 3 4 2 3" xfId="4859"/>
    <cellStyle name="Обычный 9 2 3 4 2 3 2" xfId="14811"/>
    <cellStyle name="Обычный 9 2 3 4 2 3 2 2" xfId="44666"/>
    <cellStyle name="Обычный 9 2 3 4 2 3 3" xfId="24761"/>
    <cellStyle name="Обычный 9 2 3 4 2 3 3 2" xfId="54616"/>
    <cellStyle name="Обычный 9 2 3 4 2 3 4" xfId="34716"/>
    <cellStyle name="Обычный 9 2 3 4 2 4" xfId="9836"/>
    <cellStyle name="Обычный 9 2 3 4 2 4 2" xfId="19786"/>
    <cellStyle name="Обычный 9 2 3 4 2 4 2 2" xfId="49641"/>
    <cellStyle name="Обычный 9 2 3 4 2 4 3" xfId="29736"/>
    <cellStyle name="Обычный 9 2 3 4 2 4 3 2" xfId="59591"/>
    <cellStyle name="Обычный 9 2 3 4 2 4 4" xfId="39691"/>
    <cellStyle name="Обычный 9 2 3 4 2 5" xfId="13150"/>
    <cellStyle name="Обычный 9 2 3 4 2 5 2" xfId="43005"/>
    <cellStyle name="Обычный 9 2 3 4 2 6" xfId="23100"/>
    <cellStyle name="Обычный 9 2 3 4 2 6 2" xfId="52955"/>
    <cellStyle name="Обычный 9 2 3 4 2 7" xfId="33055"/>
    <cellStyle name="Обычный 9 2 3 4 3" xfId="3196"/>
    <cellStyle name="Обычный 9 2 3 4 3 2" xfId="6600"/>
    <cellStyle name="Обычный 9 2 3 4 3 2 2" xfId="16552"/>
    <cellStyle name="Обычный 9 2 3 4 3 2 2 2" xfId="46407"/>
    <cellStyle name="Обычный 9 2 3 4 3 2 3" xfId="26502"/>
    <cellStyle name="Обычный 9 2 3 4 3 2 3 2" xfId="56357"/>
    <cellStyle name="Обычный 9 2 3 4 3 2 4" xfId="36457"/>
    <cellStyle name="Обычный 9 2 3 4 3 3" xfId="9838"/>
    <cellStyle name="Обычный 9 2 3 4 3 3 2" xfId="19788"/>
    <cellStyle name="Обычный 9 2 3 4 3 3 2 2" xfId="49643"/>
    <cellStyle name="Обычный 9 2 3 4 3 3 3" xfId="29738"/>
    <cellStyle name="Обычный 9 2 3 4 3 3 3 2" xfId="59593"/>
    <cellStyle name="Обычный 9 2 3 4 3 3 4" xfId="39693"/>
    <cellStyle name="Обычный 9 2 3 4 3 4" xfId="13152"/>
    <cellStyle name="Обычный 9 2 3 4 3 4 2" xfId="43007"/>
    <cellStyle name="Обычный 9 2 3 4 3 5" xfId="23102"/>
    <cellStyle name="Обычный 9 2 3 4 3 5 2" xfId="52957"/>
    <cellStyle name="Обычный 9 2 3 4 3 6" xfId="33057"/>
    <cellStyle name="Обычный 9 2 3 4 4" xfId="4036"/>
    <cellStyle name="Обычный 9 2 3 4 4 2" xfId="13988"/>
    <cellStyle name="Обычный 9 2 3 4 4 2 2" xfId="43843"/>
    <cellStyle name="Обычный 9 2 3 4 4 3" xfId="23938"/>
    <cellStyle name="Обычный 9 2 3 4 4 3 2" xfId="53793"/>
    <cellStyle name="Обычный 9 2 3 4 4 4" xfId="33893"/>
    <cellStyle name="Обычный 9 2 3 4 5" xfId="9835"/>
    <cellStyle name="Обычный 9 2 3 4 5 2" xfId="19785"/>
    <cellStyle name="Обычный 9 2 3 4 5 2 2" xfId="49640"/>
    <cellStyle name="Обычный 9 2 3 4 5 3" xfId="29735"/>
    <cellStyle name="Обычный 9 2 3 4 5 3 2" xfId="59590"/>
    <cellStyle name="Обычный 9 2 3 4 5 4" xfId="39690"/>
    <cellStyle name="Обычный 9 2 3 4 6" xfId="13149"/>
    <cellStyle name="Обычный 9 2 3 4 6 2" xfId="43004"/>
    <cellStyle name="Обычный 9 2 3 4 7" xfId="23099"/>
    <cellStyle name="Обычный 9 2 3 4 7 2" xfId="52954"/>
    <cellStyle name="Обычный 9 2 3 4 8" xfId="33054"/>
    <cellStyle name="Обычный 9 2 3 5" xfId="3197"/>
    <cellStyle name="Обычный 9 2 3 5 2" xfId="3198"/>
    <cellStyle name="Обычный 9 2 3 5 2 2" xfId="3199"/>
    <cellStyle name="Обычный 9 2 3 5 2 2 2" xfId="6601"/>
    <cellStyle name="Обычный 9 2 3 5 2 2 2 2" xfId="16553"/>
    <cellStyle name="Обычный 9 2 3 5 2 2 2 2 2" xfId="46408"/>
    <cellStyle name="Обычный 9 2 3 5 2 2 2 3" xfId="26503"/>
    <cellStyle name="Обычный 9 2 3 5 2 2 2 3 2" xfId="56358"/>
    <cellStyle name="Обычный 9 2 3 5 2 2 2 4" xfId="36458"/>
    <cellStyle name="Обычный 9 2 3 5 2 2 3" xfId="9841"/>
    <cellStyle name="Обычный 9 2 3 5 2 2 3 2" xfId="19791"/>
    <cellStyle name="Обычный 9 2 3 5 2 2 3 2 2" xfId="49646"/>
    <cellStyle name="Обычный 9 2 3 5 2 2 3 3" xfId="29741"/>
    <cellStyle name="Обычный 9 2 3 5 2 2 3 3 2" xfId="59596"/>
    <cellStyle name="Обычный 9 2 3 5 2 2 3 4" xfId="39696"/>
    <cellStyle name="Обычный 9 2 3 5 2 2 4" xfId="13155"/>
    <cellStyle name="Обычный 9 2 3 5 2 2 4 2" xfId="43010"/>
    <cellStyle name="Обычный 9 2 3 5 2 2 5" xfId="23105"/>
    <cellStyle name="Обычный 9 2 3 5 2 2 5 2" xfId="52960"/>
    <cellStyle name="Обычный 9 2 3 5 2 2 6" xfId="33060"/>
    <cellStyle name="Обычный 9 2 3 5 2 3" xfId="4965"/>
    <cellStyle name="Обычный 9 2 3 5 2 3 2" xfId="14917"/>
    <cellStyle name="Обычный 9 2 3 5 2 3 2 2" xfId="44772"/>
    <cellStyle name="Обычный 9 2 3 5 2 3 3" xfId="24867"/>
    <cellStyle name="Обычный 9 2 3 5 2 3 3 2" xfId="54722"/>
    <cellStyle name="Обычный 9 2 3 5 2 3 4" xfId="34822"/>
    <cellStyle name="Обычный 9 2 3 5 2 4" xfId="9840"/>
    <cellStyle name="Обычный 9 2 3 5 2 4 2" xfId="19790"/>
    <cellStyle name="Обычный 9 2 3 5 2 4 2 2" xfId="49645"/>
    <cellStyle name="Обычный 9 2 3 5 2 4 3" xfId="29740"/>
    <cellStyle name="Обычный 9 2 3 5 2 4 3 2" xfId="59595"/>
    <cellStyle name="Обычный 9 2 3 5 2 4 4" xfId="39695"/>
    <cellStyle name="Обычный 9 2 3 5 2 5" xfId="13154"/>
    <cellStyle name="Обычный 9 2 3 5 2 5 2" xfId="43009"/>
    <cellStyle name="Обычный 9 2 3 5 2 6" xfId="23104"/>
    <cellStyle name="Обычный 9 2 3 5 2 6 2" xfId="52959"/>
    <cellStyle name="Обычный 9 2 3 5 2 7" xfId="33059"/>
    <cellStyle name="Обычный 9 2 3 5 3" xfId="3200"/>
    <cellStyle name="Обычный 9 2 3 5 3 2" xfId="6602"/>
    <cellStyle name="Обычный 9 2 3 5 3 2 2" xfId="16554"/>
    <cellStyle name="Обычный 9 2 3 5 3 2 2 2" xfId="46409"/>
    <cellStyle name="Обычный 9 2 3 5 3 2 3" xfId="26504"/>
    <cellStyle name="Обычный 9 2 3 5 3 2 3 2" xfId="56359"/>
    <cellStyle name="Обычный 9 2 3 5 3 2 4" xfId="36459"/>
    <cellStyle name="Обычный 9 2 3 5 3 3" xfId="9842"/>
    <cellStyle name="Обычный 9 2 3 5 3 3 2" xfId="19792"/>
    <cellStyle name="Обычный 9 2 3 5 3 3 2 2" xfId="49647"/>
    <cellStyle name="Обычный 9 2 3 5 3 3 3" xfId="29742"/>
    <cellStyle name="Обычный 9 2 3 5 3 3 3 2" xfId="59597"/>
    <cellStyle name="Обычный 9 2 3 5 3 3 4" xfId="39697"/>
    <cellStyle name="Обычный 9 2 3 5 3 4" xfId="13156"/>
    <cellStyle name="Обычный 9 2 3 5 3 4 2" xfId="43011"/>
    <cellStyle name="Обычный 9 2 3 5 3 5" xfId="23106"/>
    <cellStyle name="Обычный 9 2 3 5 3 5 2" xfId="52961"/>
    <cellStyle name="Обычный 9 2 3 5 3 6" xfId="33061"/>
    <cellStyle name="Обычный 9 2 3 5 4" xfId="4142"/>
    <cellStyle name="Обычный 9 2 3 5 4 2" xfId="14094"/>
    <cellStyle name="Обычный 9 2 3 5 4 2 2" xfId="43949"/>
    <cellStyle name="Обычный 9 2 3 5 4 3" xfId="24044"/>
    <cellStyle name="Обычный 9 2 3 5 4 3 2" xfId="53899"/>
    <cellStyle name="Обычный 9 2 3 5 4 4" xfId="33999"/>
    <cellStyle name="Обычный 9 2 3 5 5" xfId="9839"/>
    <cellStyle name="Обычный 9 2 3 5 5 2" xfId="19789"/>
    <cellStyle name="Обычный 9 2 3 5 5 2 2" xfId="49644"/>
    <cellStyle name="Обычный 9 2 3 5 5 3" xfId="29739"/>
    <cellStyle name="Обычный 9 2 3 5 5 3 2" xfId="59594"/>
    <cellStyle name="Обычный 9 2 3 5 5 4" xfId="39694"/>
    <cellStyle name="Обычный 9 2 3 5 6" xfId="13153"/>
    <cellStyle name="Обычный 9 2 3 5 6 2" xfId="43008"/>
    <cellStyle name="Обычный 9 2 3 5 7" xfId="23103"/>
    <cellStyle name="Обычный 9 2 3 5 7 2" xfId="52958"/>
    <cellStyle name="Обычный 9 2 3 5 8" xfId="33058"/>
    <cellStyle name="Обычный 9 2 3 6" xfId="3201"/>
    <cellStyle name="Обычный 9 2 3 6 2" xfId="3202"/>
    <cellStyle name="Обычный 9 2 3 6 2 2" xfId="3203"/>
    <cellStyle name="Обычный 9 2 3 6 2 2 2" xfId="6603"/>
    <cellStyle name="Обычный 9 2 3 6 2 2 2 2" xfId="16555"/>
    <cellStyle name="Обычный 9 2 3 6 2 2 2 2 2" xfId="46410"/>
    <cellStyle name="Обычный 9 2 3 6 2 2 2 3" xfId="26505"/>
    <cellStyle name="Обычный 9 2 3 6 2 2 2 3 2" xfId="56360"/>
    <cellStyle name="Обычный 9 2 3 6 2 2 2 4" xfId="36460"/>
    <cellStyle name="Обычный 9 2 3 6 2 2 3" xfId="9845"/>
    <cellStyle name="Обычный 9 2 3 6 2 2 3 2" xfId="19795"/>
    <cellStyle name="Обычный 9 2 3 6 2 2 3 2 2" xfId="49650"/>
    <cellStyle name="Обычный 9 2 3 6 2 2 3 3" xfId="29745"/>
    <cellStyle name="Обычный 9 2 3 6 2 2 3 3 2" xfId="59600"/>
    <cellStyle name="Обычный 9 2 3 6 2 2 3 4" xfId="39700"/>
    <cellStyle name="Обычный 9 2 3 6 2 2 4" xfId="13159"/>
    <cellStyle name="Обычный 9 2 3 6 2 2 4 2" xfId="43014"/>
    <cellStyle name="Обычный 9 2 3 6 2 2 5" xfId="23109"/>
    <cellStyle name="Обычный 9 2 3 6 2 2 5 2" xfId="52964"/>
    <cellStyle name="Обычный 9 2 3 6 2 2 6" xfId="33064"/>
    <cellStyle name="Обычный 9 2 3 6 2 3" xfId="5052"/>
    <cellStyle name="Обычный 9 2 3 6 2 3 2" xfId="15004"/>
    <cellStyle name="Обычный 9 2 3 6 2 3 2 2" xfId="44859"/>
    <cellStyle name="Обычный 9 2 3 6 2 3 3" xfId="24954"/>
    <cellStyle name="Обычный 9 2 3 6 2 3 3 2" xfId="54809"/>
    <cellStyle name="Обычный 9 2 3 6 2 3 4" xfId="34909"/>
    <cellStyle name="Обычный 9 2 3 6 2 4" xfId="9844"/>
    <cellStyle name="Обычный 9 2 3 6 2 4 2" xfId="19794"/>
    <cellStyle name="Обычный 9 2 3 6 2 4 2 2" xfId="49649"/>
    <cellStyle name="Обычный 9 2 3 6 2 4 3" xfId="29744"/>
    <cellStyle name="Обычный 9 2 3 6 2 4 3 2" xfId="59599"/>
    <cellStyle name="Обычный 9 2 3 6 2 4 4" xfId="39699"/>
    <cellStyle name="Обычный 9 2 3 6 2 5" xfId="13158"/>
    <cellStyle name="Обычный 9 2 3 6 2 5 2" xfId="43013"/>
    <cellStyle name="Обычный 9 2 3 6 2 6" xfId="23108"/>
    <cellStyle name="Обычный 9 2 3 6 2 6 2" xfId="52963"/>
    <cellStyle name="Обычный 9 2 3 6 2 7" xfId="33063"/>
    <cellStyle name="Обычный 9 2 3 6 3" xfId="3204"/>
    <cellStyle name="Обычный 9 2 3 6 3 2" xfId="6604"/>
    <cellStyle name="Обычный 9 2 3 6 3 2 2" xfId="16556"/>
    <cellStyle name="Обычный 9 2 3 6 3 2 2 2" xfId="46411"/>
    <cellStyle name="Обычный 9 2 3 6 3 2 3" xfId="26506"/>
    <cellStyle name="Обычный 9 2 3 6 3 2 3 2" xfId="56361"/>
    <cellStyle name="Обычный 9 2 3 6 3 2 4" xfId="36461"/>
    <cellStyle name="Обычный 9 2 3 6 3 3" xfId="9846"/>
    <cellStyle name="Обычный 9 2 3 6 3 3 2" xfId="19796"/>
    <cellStyle name="Обычный 9 2 3 6 3 3 2 2" xfId="49651"/>
    <cellStyle name="Обычный 9 2 3 6 3 3 3" xfId="29746"/>
    <cellStyle name="Обычный 9 2 3 6 3 3 3 2" xfId="59601"/>
    <cellStyle name="Обычный 9 2 3 6 3 3 4" xfId="39701"/>
    <cellStyle name="Обычный 9 2 3 6 3 4" xfId="13160"/>
    <cellStyle name="Обычный 9 2 3 6 3 4 2" xfId="43015"/>
    <cellStyle name="Обычный 9 2 3 6 3 5" xfId="23110"/>
    <cellStyle name="Обычный 9 2 3 6 3 5 2" xfId="52965"/>
    <cellStyle name="Обычный 9 2 3 6 3 6" xfId="33065"/>
    <cellStyle name="Обычный 9 2 3 6 4" xfId="4229"/>
    <cellStyle name="Обычный 9 2 3 6 4 2" xfId="14181"/>
    <cellStyle name="Обычный 9 2 3 6 4 2 2" xfId="44036"/>
    <cellStyle name="Обычный 9 2 3 6 4 3" xfId="24131"/>
    <cellStyle name="Обычный 9 2 3 6 4 3 2" xfId="53986"/>
    <cellStyle name="Обычный 9 2 3 6 4 4" xfId="34086"/>
    <cellStyle name="Обычный 9 2 3 6 5" xfId="9843"/>
    <cellStyle name="Обычный 9 2 3 6 5 2" xfId="19793"/>
    <cellStyle name="Обычный 9 2 3 6 5 2 2" xfId="49648"/>
    <cellStyle name="Обычный 9 2 3 6 5 3" xfId="29743"/>
    <cellStyle name="Обычный 9 2 3 6 5 3 2" xfId="59598"/>
    <cellStyle name="Обычный 9 2 3 6 5 4" xfId="39698"/>
    <cellStyle name="Обычный 9 2 3 6 6" xfId="13157"/>
    <cellStyle name="Обычный 9 2 3 6 6 2" xfId="43012"/>
    <cellStyle name="Обычный 9 2 3 6 7" xfId="23107"/>
    <cellStyle name="Обычный 9 2 3 6 7 2" xfId="52962"/>
    <cellStyle name="Обычный 9 2 3 6 8" xfId="33062"/>
    <cellStyle name="Обычный 9 2 3 7" xfId="3205"/>
    <cellStyle name="Обычный 9 2 3 7 2" xfId="3206"/>
    <cellStyle name="Обычный 9 2 3 7 2 2" xfId="6605"/>
    <cellStyle name="Обычный 9 2 3 7 2 2 2" xfId="16557"/>
    <cellStyle name="Обычный 9 2 3 7 2 2 2 2" xfId="46412"/>
    <cellStyle name="Обычный 9 2 3 7 2 2 3" xfId="26507"/>
    <cellStyle name="Обычный 9 2 3 7 2 2 3 2" xfId="56362"/>
    <cellStyle name="Обычный 9 2 3 7 2 2 4" xfId="36462"/>
    <cellStyle name="Обычный 9 2 3 7 2 3" xfId="9848"/>
    <cellStyle name="Обычный 9 2 3 7 2 3 2" xfId="19798"/>
    <cellStyle name="Обычный 9 2 3 7 2 3 2 2" xfId="49653"/>
    <cellStyle name="Обычный 9 2 3 7 2 3 3" xfId="29748"/>
    <cellStyle name="Обычный 9 2 3 7 2 3 3 2" xfId="59603"/>
    <cellStyle name="Обычный 9 2 3 7 2 3 4" xfId="39703"/>
    <cellStyle name="Обычный 9 2 3 7 2 4" xfId="13162"/>
    <cellStyle name="Обычный 9 2 3 7 2 4 2" xfId="43017"/>
    <cellStyle name="Обычный 9 2 3 7 2 5" xfId="23112"/>
    <cellStyle name="Обычный 9 2 3 7 2 5 2" xfId="52967"/>
    <cellStyle name="Обычный 9 2 3 7 2 6" xfId="33067"/>
    <cellStyle name="Обычный 9 2 3 7 3" xfId="4292"/>
    <cellStyle name="Обычный 9 2 3 7 3 2" xfId="14244"/>
    <cellStyle name="Обычный 9 2 3 7 3 2 2" xfId="44099"/>
    <cellStyle name="Обычный 9 2 3 7 3 3" xfId="24194"/>
    <cellStyle name="Обычный 9 2 3 7 3 3 2" xfId="54049"/>
    <cellStyle name="Обычный 9 2 3 7 3 4" xfId="34149"/>
    <cellStyle name="Обычный 9 2 3 7 4" xfId="9847"/>
    <cellStyle name="Обычный 9 2 3 7 4 2" xfId="19797"/>
    <cellStyle name="Обычный 9 2 3 7 4 2 2" xfId="49652"/>
    <cellStyle name="Обычный 9 2 3 7 4 3" xfId="29747"/>
    <cellStyle name="Обычный 9 2 3 7 4 3 2" xfId="59602"/>
    <cellStyle name="Обычный 9 2 3 7 4 4" xfId="39702"/>
    <cellStyle name="Обычный 9 2 3 7 5" xfId="13161"/>
    <cellStyle name="Обычный 9 2 3 7 5 2" xfId="43016"/>
    <cellStyle name="Обычный 9 2 3 7 6" xfId="23111"/>
    <cellStyle name="Обычный 9 2 3 7 6 2" xfId="52966"/>
    <cellStyle name="Обычный 9 2 3 7 7" xfId="33066"/>
    <cellStyle name="Обычный 9 2 3 8" xfId="3207"/>
    <cellStyle name="Обычный 9 2 3 8 2" xfId="6606"/>
    <cellStyle name="Обычный 9 2 3 8 2 2" xfId="16558"/>
    <cellStyle name="Обычный 9 2 3 8 2 2 2" xfId="46413"/>
    <cellStyle name="Обычный 9 2 3 8 2 3" xfId="26508"/>
    <cellStyle name="Обычный 9 2 3 8 2 3 2" xfId="56363"/>
    <cellStyle name="Обычный 9 2 3 8 2 4" xfId="36463"/>
    <cellStyle name="Обычный 9 2 3 8 3" xfId="9849"/>
    <cellStyle name="Обычный 9 2 3 8 3 2" xfId="19799"/>
    <cellStyle name="Обычный 9 2 3 8 3 2 2" xfId="49654"/>
    <cellStyle name="Обычный 9 2 3 8 3 3" xfId="29749"/>
    <cellStyle name="Обычный 9 2 3 8 3 3 2" xfId="59604"/>
    <cellStyle name="Обычный 9 2 3 8 3 4" xfId="39704"/>
    <cellStyle name="Обычный 9 2 3 8 4" xfId="13163"/>
    <cellStyle name="Обычный 9 2 3 8 4 2" xfId="43018"/>
    <cellStyle name="Обычный 9 2 3 8 5" xfId="23113"/>
    <cellStyle name="Обычный 9 2 3 8 5 2" xfId="52968"/>
    <cellStyle name="Обычный 9 2 3 8 6" xfId="33068"/>
    <cellStyle name="Обычный 9 2 3 9" xfId="3469"/>
    <cellStyle name="Обычный 9 2 3 9 2" xfId="13421"/>
    <cellStyle name="Обычный 9 2 3 9 2 2" xfId="43276"/>
    <cellStyle name="Обычный 9 2 3 9 3" xfId="23371"/>
    <cellStyle name="Обычный 9 2 3 9 3 2" xfId="53226"/>
    <cellStyle name="Обычный 9 2 3 9 4" xfId="33326"/>
    <cellStyle name="Обычный 9 2 4" xfId="3208"/>
    <cellStyle name="Обычный 9 2 4 10" xfId="9850"/>
    <cellStyle name="Обычный 9 2 4 10 2" xfId="19800"/>
    <cellStyle name="Обычный 9 2 4 10 2 2" xfId="49655"/>
    <cellStyle name="Обычный 9 2 4 10 3" xfId="29750"/>
    <cellStyle name="Обычный 9 2 4 10 3 2" xfId="59605"/>
    <cellStyle name="Обычный 9 2 4 10 4" xfId="39705"/>
    <cellStyle name="Обычный 9 2 4 11" xfId="13164"/>
    <cellStyle name="Обычный 9 2 4 11 2" xfId="43019"/>
    <cellStyle name="Обычный 9 2 4 12" xfId="23114"/>
    <cellStyle name="Обычный 9 2 4 12 2" xfId="52969"/>
    <cellStyle name="Обычный 9 2 4 13" xfId="33069"/>
    <cellStyle name="Обычный 9 2 4 2" xfId="3209"/>
    <cellStyle name="Обычный 9 2 4 2 2" xfId="3210"/>
    <cellStyle name="Обычный 9 2 4 2 2 2" xfId="3211"/>
    <cellStyle name="Обычный 9 2 4 2 2 2 2" xfId="3212"/>
    <cellStyle name="Обычный 9 2 4 2 2 2 2 2" xfId="6607"/>
    <cellStyle name="Обычный 9 2 4 2 2 2 2 2 2" xfId="16559"/>
    <cellStyle name="Обычный 9 2 4 2 2 2 2 2 2 2" xfId="46414"/>
    <cellStyle name="Обычный 9 2 4 2 2 2 2 2 3" xfId="26509"/>
    <cellStyle name="Обычный 9 2 4 2 2 2 2 2 3 2" xfId="56364"/>
    <cellStyle name="Обычный 9 2 4 2 2 2 2 2 4" xfId="36464"/>
    <cellStyle name="Обычный 9 2 4 2 2 2 2 3" xfId="9854"/>
    <cellStyle name="Обычный 9 2 4 2 2 2 2 3 2" xfId="19804"/>
    <cellStyle name="Обычный 9 2 4 2 2 2 2 3 2 2" xfId="49659"/>
    <cellStyle name="Обычный 9 2 4 2 2 2 2 3 3" xfId="29754"/>
    <cellStyle name="Обычный 9 2 4 2 2 2 2 3 3 2" xfId="59609"/>
    <cellStyle name="Обычный 9 2 4 2 2 2 2 3 4" xfId="39709"/>
    <cellStyle name="Обычный 9 2 4 2 2 2 2 4" xfId="13168"/>
    <cellStyle name="Обычный 9 2 4 2 2 2 2 4 2" xfId="43023"/>
    <cellStyle name="Обычный 9 2 4 2 2 2 2 5" xfId="23118"/>
    <cellStyle name="Обычный 9 2 4 2 2 2 2 5 2" xfId="52973"/>
    <cellStyle name="Обычный 9 2 4 2 2 2 2 6" xfId="33073"/>
    <cellStyle name="Обычный 9 2 4 2 2 2 3" xfId="4863"/>
    <cellStyle name="Обычный 9 2 4 2 2 2 3 2" xfId="14815"/>
    <cellStyle name="Обычный 9 2 4 2 2 2 3 2 2" xfId="44670"/>
    <cellStyle name="Обычный 9 2 4 2 2 2 3 3" xfId="24765"/>
    <cellStyle name="Обычный 9 2 4 2 2 2 3 3 2" xfId="54620"/>
    <cellStyle name="Обычный 9 2 4 2 2 2 3 4" xfId="34720"/>
    <cellStyle name="Обычный 9 2 4 2 2 2 4" xfId="9853"/>
    <cellStyle name="Обычный 9 2 4 2 2 2 4 2" xfId="19803"/>
    <cellStyle name="Обычный 9 2 4 2 2 2 4 2 2" xfId="49658"/>
    <cellStyle name="Обычный 9 2 4 2 2 2 4 3" xfId="29753"/>
    <cellStyle name="Обычный 9 2 4 2 2 2 4 3 2" xfId="59608"/>
    <cellStyle name="Обычный 9 2 4 2 2 2 4 4" xfId="39708"/>
    <cellStyle name="Обычный 9 2 4 2 2 2 5" xfId="13167"/>
    <cellStyle name="Обычный 9 2 4 2 2 2 5 2" xfId="43022"/>
    <cellStyle name="Обычный 9 2 4 2 2 2 6" xfId="23117"/>
    <cellStyle name="Обычный 9 2 4 2 2 2 6 2" xfId="52972"/>
    <cellStyle name="Обычный 9 2 4 2 2 2 7" xfId="33072"/>
    <cellStyle name="Обычный 9 2 4 2 2 3" xfId="3213"/>
    <cellStyle name="Обычный 9 2 4 2 2 3 2" xfId="6608"/>
    <cellStyle name="Обычный 9 2 4 2 2 3 2 2" xfId="16560"/>
    <cellStyle name="Обычный 9 2 4 2 2 3 2 2 2" xfId="46415"/>
    <cellStyle name="Обычный 9 2 4 2 2 3 2 3" xfId="26510"/>
    <cellStyle name="Обычный 9 2 4 2 2 3 2 3 2" xfId="56365"/>
    <cellStyle name="Обычный 9 2 4 2 2 3 2 4" xfId="36465"/>
    <cellStyle name="Обычный 9 2 4 2 2 3 3" xfId="9855"/>
    <cellStyle name="Обычный 9 2 4 2 2 3 3 2" xfId="19805"/>
    <cellStyle name="Обычный 9 2 4 2 2 3 3 2 2" xfId="49660"/>
    <cellStyle name="Обычный 9 2 4 2 2 3 3 3" xfId="29755"/>
    <cellStyle name="Обычный 9 2 4 2 2 3 3 3 2" xfId="59610"/>
    <cellStyle name="Обычный 9 2 4 2 2 3 3 4" xfId="39710"/>
    <cellStyle name="Обычный 9 2 4 2 2 3 4" xfId="13169"/>
    <cellStyle name="Обычный 9 2 4 2 2 3 4 2" xfId="43024"/>
    <cellStyle name="Обычный 9 2 4 2 2 3 5" xfId="23119"/>
    <cellStyle name="Обычный 9 2 4 2 2 3 5 2" xfId="52974"/>
    <cellStyle name="Обычный 9 2 4 2 2 3 6" xfId="33074"/>
    <cellStyle name="Обычный 9 2 4 2 2 4" xfId="4040"/>
    <cellStyle name="Обычный 9 2 4 2 2 4 2" xfId="13992"/>
    <cellStyle name="Обычный 9 2 4 2 2 4 2 2" xfId="43847"/>
    <cellStyle name="Обычный 9 2 4 2 2 4 3" xfId="23942"/>
    <cellStyle name="Обычный 9 2 4 2 2 4 3 2" xfId="53797"/>
    <cellStyle name="Обычный 9 2 4 2 2 4 4" xfId="33897"/>
    <cellStyle name="Обычный 9 2 4 2 2 5" xfId="9852"/>
    <cellStyle name="Обычный 9 2 4 2 2 5 2" xfId="19802"/>
    <cellStyle name="Обычный 9 2 4 2 2 5 2 2" xfId="49657"/>
    <cellStyle name="Обычный 9 2 4 2 2 5 3" xfId="29752"/>
    <cellStyle name="Обычный 9 2 4 2 2 5 3 2" xfId="59607"/>
    <cellStyle name="Обычный 9 2 4 2 2 5 4" xfId="39707"/>
    <cellStyle name="Обычный 9 2 4 2 2 6" xfId="13166"/>
    <cellStyle name="Обычный 9 2 4 2 2 6 2" xfId="43021"/>
    <cellStyle name="Обычный 9 2 4 2 2 7" xfId="23116"/>
    <cellStyle name="Обычный 9 2 4 2 2 7 2" xfId="52971"/>
    <cellStyle name="Обычный 9 2 4 2 2 8" xfId="33071"/>
    <cellStyle name="Обычный 9 2 4 2 3" xfId="3214"/>
    <cellStyle name="Обычный 9 2 4 2 3 2" xfId="3215"/>
    <cellStyle name="Обычный 9 2 4 2 3 2 2" xfId="6609"/>
    <cellStyle name="Обычный 9 2 4 2 3 2 2 2" xfId="16561"/>
    <cellStyle name="Обычный 9 2 4 2 3 2 2 2 2" xfId="46416"/>
    <cellStyle name="Обычный 9 2 4 2 3 2 2 3" xfId="26511"/>
    <cellStyle name="Обычный 9 2 4 2 3 2 2 3 2" xfId="56366"/>
    <cellStyle name="Обычный 9 2 4 2 3 2 2 4" xfId="36466"/>
    <cellStyle name="Обычный 9 2 4 2 3 2 3" xfId="9857"/>
    <cellStyle name="Обычный 9 2 4 2 3 2 3 2" xfId="19807"/>
    <cellStyle name="Обычный 9 2 4 2 3 2 3 2 2" xfId="49662"/>
    <cellStyle name="Обычный 9 2 4 2 3 2 3 3" xfId="29757"/>
    <cellStyle name="Обычный 9 2 4 2 3 2 3 3 2" xfId="59612"/>
    <cellStyle name="Обычный 9 2 4 2 3 2 3 4" xfId="39712"/>
    <cellStyle name="Обычный 9 2 4 2 3 2 4" xfId="13171"/>
    <cellStyle name="Обычный 9 2 4 2 3 2 4 2" xfId="43026"/>
    <cellStyle name="Обычный 9 2 4 2 3 2 5" xfId="23121"/>
    <cellStyle name="Обычный 9 2 4 2 3 2 5 2" xfId="52976"/>
    <cellStyle name="Обычный 9 2 4 2 3 2 6" xfId="33076"/>
    <cellStyle name="Обычный 9 2 4 2 3 3" xfId="4450"/>
    <cellStyle name="Обычный 9 2 4 2 3 3 2" xfId="14402"/>
    <cellStyle name="Обычный 9 2 4 2 3 3 2 2" xfId="44257"/>
    <cellStyle name="Обычный 9 2 4 2 3 3 3" xfId="24352"/>
    <cellStyle name="Обычный 9 2 4 2 3 3 3 2" xfId="54207"/>
    <cellStyle name="Обычный 9 2 4 2 3 3 4" xfId="34307"/>
    <cellStyle name="Обычный 9 2 4 2 3 4" xfId="9856"/>
    <cellStyle name="Обычный 9 2 4 2 3 4 2" xfId="19806"/>
    <cellStyle name="Обычный 9 2 4 2 3 4 2 2" xfId="49661"/>
    <cellStyle name="Обычный 9 2 4 2 3 4 3" xfId="29756"/>
    <cellStyle name="Обычный 9 2 4 2 3 4 3 2" xfId="59611"/>
    <cellStyle name="Обычный 9 2 4 2 3 4 4" xfId="39711"/>
    <cellStyle name="Обычный 9 2 4 2 3 5" xfId="13170"/>
    <cellStyle name="Обычный 9 2 4 2 3 5 2" xfId="43025"/>
    <cellStyle name="Обычный 9 2 4 2 3 6" xfId="23120"/>
    <cellStyle name="Обычный 9 2 4 2 3 6 2" xfId="52975"/>
    <cellStyle name="Обычный 9 2 4 2 3 7" xfId="33075"/>
    <cellStyle name="Обычный 9 2 4 2 4" xfId="3216"/>
    <cellStyle name="Обычный 9 2 4 2 4 2" xfId="6610"/>
    <cellStyle name="Обычный 9 2 4 2 4 2 2" xfId="16562"/>
    <cellStyle name="Обычный 9 2 4 2 4 2 2 2" xfId="46417"/>
    <cellStyle name="Обычный 9 2 4 2 4 2 3" xfId="26512"/>
    <cellStyle name="Обычный 9 2 4 2 4 2 3 2" xfId="56367"/>
    <cellStyle name="Обычный 9 2 4 2 4 2 4" xfId="36467"/>
    <cellStyle name="Обычный 9 2 4 2 4 3" xfId="9858"/>
    <cellStyle name="Обычный 9 2 4 2 4 3 2" xfId="19808"/>
    <cellStyle name="Обычный 9 2 4 2 4 3 2 2" xfId="49663"/>
    <cellStyle name="Обычный 9 2 4 2 4 3 3" xfId="29758"/>
    <cellStyle name="Обычный 9 2 4 2 4 3 3 2" xfId="59613"/>
    <cellStyle name="Обычный 9 2 4 2 4 3 4" xfId="39713"/>
    <cellStyle name="Обычный 9 2 4 2 4 4" xfId="13172"/>
    <cellStyle name="Обычный 9 2 4 2 4 4 2" xfId="43027"/>
    <cellStyle name="Обычный 9 2 4 2 4 5" xfId="23122"/>
    <cellStyle name="Обычный 9 2 4 2 4 5 2" xfId="52977"/>
    <cellStyle name="Обычный 9 2 4 2 4 6" xfId="33077"/>
    <cellStyle name="Обычный 9 2 4 2 5" xfId="3627"/>
    <cellStyle name="Обычный 9 2 4 2 5 2" xfId="13579"/>
    <cellStyle name="Обычный 9 2 4 2 5 2 2" xfId="43434"/>
    <cellStyle name="Обычный 9 2 4 2 5 3" xfId="23529"/>
    <cellStyle name="Обычный 9 2 4 2 5 3 2" xfId="53384"/>
    <cellStyle name="Обычный 9 2 4 2 5 4" xfId="33484"/>
    <cellStyle name="Обычный 9 2 4 2 6" xfId="9851"/>
    <cellStyle name="Обычный 9 2 4 2 6 2" xfId="19801"/>
    <cellStyle name="Обычный 9 2 4 2 6 2 2" xfId="49656"/>
    <cellStyle name="Обычный 9 2 4 2 6 3" xfId="29751"/>
    <cellStyle name="Обычный 9 2 4 2 6 3 2" xfId="59606"/>
    <cellStyle name="Обычный 9 2 4 2 6 4" xfId="39706"/>
    <cellStyle name="Обычный 9 2 4 2 7" xfId="13165"/>
    <cellStyle name="Обычный 9 2 4 2 7 2" xfId="43020"/>
    <cellStyle name="Обычный 9 2 4 2 8" xfId="23115"/>
    <cellStyle name="Обычный 9 2 4 2 8 2" xfId="52970"/>
    <cellStyle name="Обычный 9 2 4 2 9" xfId="33070"/>
    <cellStyle name="Обычный 9 2 4 3" xfId="3217"/>
    <cellStyle name="Обычный 9 2 4 3 2" xfId="3218"/>
    <cellStyle name="Обычный 9 2 4 3 2 2" xfId="3219"/>
    <cellStyle name="Обычный 9 2 4 3 2 2 2" xfId="3220"/>
    <cellStyle name="Обычный 9 2 4 3 2 2 2 2" xfId="6611"/>
    <cellStyle name="Обычный 9 2 4 3 2 2 2 2 2" xfId="16563"/>
    <cellStyle name="Обычный 9 2 4 3 2 2 2 2 2 2" xfId="46418"/>
    <cellStyle name="Обычный 9 2 4 3 2 2 2 2 3" xfId="26513"/>
    <cellStyle name="Обычный 9 2 4 3 2 2 2 2 3 2" xfId="56368"/>
    <cellStyle name="Обычный 9 2 4 3 2 2 2 2 4" xfId="36468"/>
    <cellStyle name="Обычный 9 2 4 3 2 2 2 3" xfId="9862"/>
    <cellStyle name="Обычный 9 2 4 3 2 2 2 3 2" xfId="19812"/>
    <cellStyle name="Обычный 9 2 4 3 2 2 2 3 2 2" xfId="49667"/>
    <cellStyle name="Обычный 9 2 4 3 2 2 2 3 3" xfId="29762"/>
    <cellStyle name="Обычный 9 2 4 3 2 2 2 3 3 2" xfId="59617"/>
    <cellStyle name="Обычный 9 2 4 3 2 2 2 3 4" xfId="39717"/>
    <cellStyle name="Обычный 9 2 4 3 2 2 2 4" xfId="13176"/>
    <cellStyle name="Обычный 9 2 4 3 2 2 2 4 2" xfId="43031"/>
    <cellStyle name="Обычный 9 2 4 3 2 2 2 5" xfId="23126"/>
    <cellStyle name="Обычный 9 2 4 3 2 2 2 5 2" xfId="52981"/>
    <cellStyle name="Обычный 9 2 4 3 2 2 2 6" xfId="33081"/>
    <cellStyle name="Обычный 9 2 4 3 2 2 3" xfId="4864"/>
    <cellStyle name="Обычный 9 2 4 3 2 2 3 2" xfId="14816"/>
    <cellStyle name="Обычный 9 2 4 3 2 2 3 2 2" xfId="44671"/>
    <cellStyle name="Обычный 9 2 4 3 2 2 3 3" xfId="24766"/>
    <cellStyle name="Обычный 9 2 4 3 2 2 3 3 2" xfId="54621"/>
    <cellStyle name="Обычный 9 2 4 3 2 2 3 4" xfId="34721"/>
    <cellStyle name="Обычный 9 2 4 3 2 2 4" xfId="9861"/>
    <cellStyle name="Обычный 9 2 4 3 2 2 4 2" xfId="19811"/>
    <cellStyle name="Обычный 9 2 4 3 2 2 4 2 2" xfId="49666"/>
    <cellStyle name="Обычный 9 2 4 3 2 2 4 3" xfId="29761"/>
    <cellStyle name="Обычный 9 2 4 3 2 2 4 3 2" xfId="59616"/>
    <cellStyle name="Обычный 9 2 4 3 2 2 4 4" xfId="39716"/>
    <cellStyle name="Обычный 9 2 4 3 2 2 5" xfId="13175"/>
    <cellStyle name="Обычный 9 2 4 3 2 2 5 2" xfId="43030"/>
    <cellStyle name="Обычный 9 2 4 3 2 2 6" xfId="23125"/>
    <cellStyle name="Обычный 9 2 4 3 2 2 6 2" xfId="52980"/>
    <cellStyle name="Обычный 9 2 4 3 2 2 7" xfId="33080"/>
    <cellStyle name="Обычный 9 2 4 3 2 3" xfId="3221"/>
    <cellStyle name="Обычный 9 2 4 3 2 3 2" xfId="6612"/>
    <cellStyle name="Обычный 9 2 4 3 2 3 2 2" xfId="16564"/>
    <cellStyle name="Обычный 9 2 4 3 2 3 2 2 2" xfId="46419"/>
    <cellStyle name="Обычный 9 2 4 3 2 3 2 3" xfId="26514"/>
    <cellStyle name="Обычный 9 2 4 3 2 3 2 3 2" xfId="56369"/>
    <cellStyle name="Обычный 9 2 4 3 2 3 2 4" xfId="36469"/>
    <cellStyle name="Обычный 9 2 4 3 2 3 3" xfId="9863"/>
    <cellStyle name="Обычный 9 2 4 3 2 3 3 2" xfId="19813"/>
    <cellStyle name="Обычный 9 2 4 3 2 3 3 2 2" xfId="49668"/>
    <cellStyle name="Обычный 9 2 4 3 2 3 3 3" xfId="29763"/>
    <cellStyle name="Обычный 9 2 4 3 2 3 3 3 2" xfId="59618"/>
    <cellStyle name="Обычный 9 2 4 3 2 3 3 4" xfId="39718"/>
    <cellStyle name="Обычный 9 2 4 3 2 3 4" xfId="13177"/>
    <cellStyle name="Обычный 9 2 4 3 2 3 4 2" xfId="43032"/>
    <cellStyle name="Обычный 9 2 4 3 2 3 5" xfId="23127"/>
    <cellStyle name="Обычный 9 2 4 3 2 3 5 2" xfId="52982"/>
    <cellStyle name="Обычный 9 2 4 3 2 3 6" xfId="33082"/>
    <cellStyle name="Обычный 9 2 4 3 2 4" xfId="4041"/>
    <cellStyle name="Обычный 9 2 4 3 2 4 2" xfId="13993"/>
    <cellStyle name="Обычный 9 2 4 3 2 4 2 2" xfId="43848"/>
    <cellStyle name="Обычный 9 2 4 3 2 4 3" xfId="23943"/>
    <cellStyle name="Обычный 9 2 4 3 2 4 3 2" xfId="53798"/>
    <cellStyle name="Обычный 9 2 4 3 2 4 4" xfId="33898"/>
    <cellStyle name="Обычный 9 2 4 3 2 5" xfId="9860"/>
    <cellStyle name="Обычный 9 2 4 3 2 5 2" xfId="19810"/>
    <cellStyle name="Обычный 9 2 4 3 2 5 2 2" xfId="49665"/>
    <cellStyle name="Обычный 9 2 4 3 2 5 3" xfId="29760"/>
    <cellStyle name="Обычный 9 2 4 3 2 5 3 2" xfId="59615"/>
    <cellStyle name="Обычный 9 2 4 3 2 5 4" xfId="39715"/>
    <cellStyle name="Обычный 9 2 4 3 2 6" xfId="13174"/>
    <cellStyle name="Обычный 9 2 4 3 2 6 2" xfId="43029"/>
    <cellStyle name="Обычный 9 2 4 3 2 7" xfId="23124"/>
    <cellStyle name="Обычный 9 2 4 3 2 7 2" xfId="52979"/>
    <cellStyle name="Обычный 9 2 4 3 2 8" xfId="33079"/>
    <cellStyle name="Обычный 9 2 4 3 3" xfId="3222"/>
    <cellStyle name="Обычный 9 2 4 3 3 2" xfId="3223"/>
    <cellStyle name="Обычный 9 2 4 3 3 2 2" xfId="6613"/>
    <cellStyle name="Обычный 9 2 4 3 3 2 2 2" xfId="16565"/>
    <cellStyle name="Обычный 9 2 4 3 3 2 2 2 2" xfId="46420"/>
    <cellStyle name="Обычный 9 2 4 3 3 2 2 3" xfId="26515"/>
    <cellStyle name="Обычный 9 2 4 3 3 2 2 3 2" xfId="56370"/>
    <cellStyle name="Обычный 9 2 4 3 3 2 2 4" xfId="36470"/>
    <cellStyle name="Обычный 9 2 4 3 3 2 3" xfId="9865"/>
    <cellStyle name="Обычный 9 2 4 3 3 2 3 2" xfId="19815"/>
    <cellStyle name="Обычный 9 2 4 3 3 2 3 2 2" xfId="49670"/>
    <cellStyle name="Обычный 9 2 4 3 3 2 3 3" xfId="29765"/>
    <cellStyle name="Обычный 9 2 4 3 3 2 3 3 2" xfId="59620"/>
    <cellStyle name="Обычный 9 2 4 3 3 2 3 4" xfId="39720"/>
    <cellStyle name="Обычный 9 2 4 3 3 2 4" xfId="13179"/>
    <cellStyle name="Обычный 9 2 4 3 3 2 4 2" xfId="43034"/>
    <cellStyle name="Обычный 9 2 4 3 3 2 5" xfId="23129"/>
    <cellStyle name="Обычный 9 2 4 3 3 2 5 2" xfId="52984"/>
    <cellStyle name="Обычный 9 2 4 3 3 2 6" xfId="33084"/>
    <cellStyle name="Обычный 9 2 4 3 3 3" xfId="4537"/>
    <cellStyle name="Обычный 9 2 4 3 3 3 2" xfId="14489"/>
    <cellStyle name="Обычный 9 2 4 3 3 3 2 2" xfId="44344"/>
    <cellStyle name="Обычный 9 2 4 3 3 3 3" xfId="24439"/>
    <cellStyle name="Обычный 9 2 4 3 3 3 3 2" xfId="54294"/>
    <cellStyle name="Обычный 9 2 4 3 3 3 4" xfId="34394"/>
    <cellStyle name="Обычный 9 2 4 3 3 4" xfId="9864"/>
    <cellStyle name="Обычный 9 2 4 3 3 4 2" xfId="19814"/>
    <cellStyle name="Обычный 9 2 4 3 3 4 2 2" xfId="49669"/>
    <cellStyle name="Обычный 9 2 4 3 3 4 3" xfId="29764"/>
    <cellStyle name="Обычный 9 2 4 3 3 4 3 2" xfId="59619"/>
    <cellStyle name="Обычный 9 2 4 3 3 4 4" xfId="39719"/>
    <cellStyle name="Обычный 9 2 4 3 3 5" xfId="13178"/>
    <cellStyle name="Обычный 9 2 4 3 3 5 2" xfId="43033"/>
    <cellStyle name="Обычный 9 2 4 3 3 6" xfId="23128"/>
    <cellStyle name="Обычный 9 2 4 3 3 6 2" xfId="52983"/>
    <cellStyle name="Обычный 9 2 4 3 3 7" xfId="33083"/>
    <cellStyle name="Обычный 9 2 4 3 4" xfId="3224"/>
    <cellStyle name="Обычный 9 2 4 3 4 2" xfId="6614"/>
    <cellStyle name="Обычный 9 2 4 3 4 2 2" xfId="16566"/>
    <cellStyle name="Обычный 9 2 4 3 4 2 2 2" xfId="46421"/>
    <cellStyle name="Обычный 9 2 4 3 4 2 3" xfId="26516"/>
    <cellStyle name="Обычный 9 2 4 3 4 2 3 2" xfId="56371"/>
    <cellStyle name="Обычный 9 2 4 3 4 2 4" xfId="36471"/>
    <cellStyle name="Обычный 9 2 4 3 4 3" xfId="9866"/>
    <cellStyle name="Обычный 9 2 4 3 4 3 2" xfId="19816"/>
    <cellStyle name="Обычный 9 2 4 3 4 3 2 2" xfId="49671"/>
    <cellStyle name="Обычный 9 2 4 3 4 3 3" xfId="29766"/>
    <cellStyle name="Обычный 9 2 4 3 4 3 3 2" xfId="59621"/>
    <cellStyle name="Обычный 9 2 4 3 4 3 4" xfId="39721"/>
    <cellStyle name="Обычный 9 2 4 3 4 4" xfId="13180"/>
    <cellStyle name="Обычный 9 2 4 3 4 4 2" xfId="43035"/>
    <cellStyle name="Обычный 9 2 4 3 4 5" xfId="23130"/>
    <cellStyle name="Обычный 9 2 4 3 4 5 2" xfId="52985"/>
    <cellStyle name="Обычный 9 2 4 3 4 6" xfId="33085"/>
    <cellStyle name="Обычный 9 2 4 3 5" xfId="3714"/>
    <cellStyle name="Обычный 9 2 4 3 5 2" xfId="13666"/>
    <cellStyle name="Обычный 9 2 4 3 5 2 2" xfId="43521"/>
    <cellStyle name="Обычный 9 2 4 3 5 3" xfId="23616"/>
    <cellStyle name="Обычный 9 2 4 3 5 3 2" xfId="53471"/>
    <cellStyle name="Обычный 9 2 4 3 5 4" xfId="33571"/>
    <cellStyle name="Обычный 9 2 4 3 6" xfId="9859"/>
    <cellStyle name="Обычный 9 2 4 3 6 2" xfId="19809"/>
    <cellStyle name="Обычный 9 2 4 3 6 2 2" xfId="49664"/>
    <cellStyle name="Обычный 9 2 4 3 6 3" xfId="29759"/>
    <cellStyle name="Обычный 9 2 4 3 6 3 2" xfId="59614"/>
    <cellStyle name="Обычный 9 2 4 3 6 4" xfId="39714"/>
    <cellStyle name="Обычный 9 2 4 3 7" xfId="13173"/>
    <cellStyle name="Обычный 9 2 4 3 7 2" xfId="43028"/>
    <cellStyle name="Обычный 9 2 4 3 8" xfId="23123"/>
    <cellStyle name="Обычный 9 2 4 3 8 2" xfId="52978"/>
    <cellStyle name="Обычный 9 2 4 3 9" xfId="33078"/>
    <cellStyle name="Обычный 9 2 4 4" xfId="3225"/>
    <cellStyle name="Обычный 9 2 4 4 2" xfId="3226"/>
    <cellStyle name="Обычный 9 2 4 4 2 2" xfId="3227"/>
    <cellStyle name="Обычный 9 2 4 4 2 2 2" xfId="6615"/>
    <cellStyle name="Обычный 9 2 4 4 2 2 2 2" xfId="16567"/>
    <cellStyle name="Обычный 9 2 4 4 2 2 2 2 2" xfId="46422"/>
    <cellStyle name="Обычный 9 2 4 4 2 2 2 3" xfId="26517"/>
    <cellStyle name="Обычный 9 2 4 4 2 2 2 3 2" xfId="56372"/>
    <cellStyle name="Обычный 9 2 4 4 2 2 2 4" xfId="36472"/>
    <cellStyle name="Обычный 9 2 4 4 2 2 3" xfId="9869"/>
    <cellStyle name="Обычный 9 2 4 4 2 2 3 2" xfId="19819"/>
    <cellStyle name="Обычный 9 2 4 4 2 2 3 2 2" xfId="49674"/>
    <cellStyle name="Обычный 9 2 4 4 2 2 3 3" xfId="29769"/>
    <cellStyle name="Обычный 9 2 4 4 2 2 3 3 2" xfId="59624"/>
    <cellStyle name="Обычный 9 2 4 4 2 2 3 4" xfId="39724"/>
    <cellStyle name="Обычный 9 2 4 4 2 2 4" xfId="13183"/>
    <cellStyle name="Обычный 9 2 4 4 2 2 4 2" xfId="43038"/>
    <cellStyle name="Обычный 9 2 4 4 2 2 5" xfId="23133"/>
    <cellStyle name="Обычный 9 2 4 4 2 2 5 2" xfId="52988"/>
    <cellStyle name="Обычный 9 2 4 4 2 2 6" xfId="33088"/>
    <cellStyle name="Обычный 9 2 4 4 2 3" xfId="4862"/>
    <cellStyle name="Обычный 9 2 4 4 2 3 2" xfId="14814"/>
    <cellStyle name="Обычный 9 2 4 4 2 3 2 2" xfId="44669"/>
    <cellStyle name="Обычный 9 2 4 4 2 3 3" xfId="24764"/>
    <cellStyle name="Обычный 9 2 4 4 2 3 3 2" xfId="54619"/>
    <cellStyle name="Обычный 9 2 4 4 2 3 4" xfId="34719"/>
    <cellStyle name="Обычный 9 2 4 4 2 4" xfId="9868"/>
    <cellStyle name="Обычный 9 2 4 4 2 4 2" xfId="19818"/>
    <cellStyle name="Обычный 9 2 4 4 2 4 2 2" xfId="49673"/>
    <cellStyle name="Обычный 9 2 4 4 2 4 3" xfId="29768"/>
    <cellStyle name="Обычный 9 2 4 4 2 4 3 2" xfId="59623"/>
    <cellStyle name="Обычный 9 2 4 4 2 4 4" xfId="39723"/>
    <cellStyle name="Обычный 9 2 4 4 2 5" xfId="13182"/>
    <cellStyle name="Обычный 9 2 4 4 2 5 2" xfId="43037"/>
    <cellStyle name="Обычный 9 2 4 4 2 6" xfId="23132"/>
    <cellStyle name="Обычный 9 2 4 4 2 6 2" xfId="52987"/>
    <cellStyle name="Обычный 9 2 4 4 2 7" xfId="33087"/>
    <cellStyle name="Обычный 9 2 4 4 3" xfId="3228"/>
    <cellStyle name="Обычный 9 2 4 4 3 2" xfId="6616"/>
    <cellStyle name="Обычный 9 2 4 4 3 2 2" xfId="16568"/>
    <cellStyle name="Обычный 9 2 4 4 3 2 2 2" xfId="46423"/>
    <cellStyle name="Обычный 9 2 4 4 3 2 3" xfId="26518"/>
    <cellStyle name="Обычный 9 2 4 4 3 2 3 2" xfId="56373"/>
    <cellStyle name="Обычный 9 2 4 4 3 2 4" xfId="36473"/>
    <cellStyle name="Обычный 9 2 4 4 3 3" xfId="9870"/>
    <cellStyle name="Обычный 9 2 4 4 3 3 2" xfId="19820"/>
    <cellStyle name="Обычный 9 2 4 4 3 3 2 2" xfId="49675"/>
    <cellStyle name="Обычный 9 2 4 4 3 3 3" xfId="29770"/>
    <cellStyle name="Обычный 9 2 4 4 3 3 3 2" xfId="59625"/>
    <cellStyle name="Обычный 9 2 4 4 3 3 4" xfId="39725"/>
    <cellStyle name="Обычный 9 2 4 4 3 4" xfId="13184"/>
    <cellStyle name="Обычный 9 2 4 4 3 4 2" xfId="43039"/>
    <cellStyle name="Обычный 9 2 4 4 3 5" xfId="23134"/>
    <cellStyle name="Обычный 9 2 4 4 3 5 2" xfId="52989"/>
    <cellStyle name="Обычный 9 2 4 4 3 6" xfId="33089"/>
    <cellStyle name="Обычный 9 2 4 4 4" xfId="4039"/>
    <cellStyle name="Обычный 9 2 4 4 4 2" xfId="13991"/>
    <cellStyle name="Обычный 9 2 4 4 4 2 2" xfId="43846"/>
    <cellStyle name="Обычный 9 2 4 4 4 3" xfId="23941"/>
    <cellStyle name="Обычный 9 2 4 4 4 3 2" xfId="53796"/>
    <cellStyle name="Обычный 9 2 4 4 4 4" xfId="33896"/>
    <cellStyle name="Обычный 9 2 4 4 5" xfId="9867"/>
    <cellStyle name="Обычный 9 2 4 4 5 2" xfId="19817"/>
    <cellStyle name="Обычный 9 2 4 4 5 2 2" xfId="49672"/>
    <cellStyle name="Обычный 9 2 4 4 5 3" xfId="29767"/>
    <cellStyle name="Обычный 9 2 4 4 5 3 2" xfId="59622"/>
    <cellStyle name="Обычный 9 2 4 4 5 4" xfId="39722"/>
    <cellStyle name="Обычный 9 2 4 4 6" xfId="13181"/>
    <cellStyle name="Обычный 9 2 4 4 6 2" xfId="43036"/>
    <cellStyle name="Обычный 9 2 4 4 7" xfId="23131"/>
    <cellStyle name="Обычный 9 2 4 4 7 2" xfId="52986"/>
    <cellStyle name="Обычный 9 2 4 4 8" xfId="33086"/>
    <cellStyle name="Обычный 9 2 4 5" xfId="3229"/>
    <cellStyle name="Обычный 9 2 4 5 2" xfId="3230"/>
    <cellStyle name="Обычный 9 2 4 5 2 2" xfId="3231"/>
    <cellStyle name="Обычный 9 2 4 5 2 2 2" xfId="6617"/>
    <cellStyle name="Обычный 9 2 4 5 2 2 2 2" xfId="16569"/>
    <cellStyle name="Обычный 9 2 4 5 2 2 2 2 2" xfId="46424"/>
    <cellStyle name="Обычный 9 2 4 5 2 2 2 3" xfId="26519"/>
    <cellStyle name="Обычный 9 2 4 5 2 2 2 3 2" xfId="56374"/>
    <cellStyle name="Обычный 9 2 4 5 2 2 2 4" xfId="36474"/>
    <cellStyle name="Обычный 9 2 4 5 2 2 3" xfId="9873"/>
    <cellStyle name="Обычный 9 2 4 5 2 2 3 2" xfId="19823"/>
    <cellStyle name="Обычный 9 2 4 5 2 2 3 2 2" xfId="49678"/>
    <cellStyle name="Обычный 9 2 4 5 2 2 3 3" xfId="29773"/>
    <cellStyle name="Обычный 9 2 4 5 2 2 3 3 2" xfId="59628"/>
    <cellStyle name="Обычный 9 2 4 5 2 2 3 4" xfId="39728"/>
    <cellStyle name="Обычный 9 2 4 5 2 2 4" xfId="13187"/>
    <cellStyle name="Обычный 9 2 4 5 2 2 4 2" xfId="43042"/>
    <cellStyle name="Обычный 9 2 4 5 2 2 5" xfId="23137"/>
    <cellStyle name="Обычный 9 2 4 5 2 2 5 2" xfId="52992"/>
    <cellStyle name="Обычный 9 2 4 5 2 2 6" xfId="33092"/>
    <cellStyle name="Обычный 9 2 4 5 2 3" xfId="4966"/>
    <cellStyle name="Обычный 9 2 4 5 2 3 2" xfId="14918"/>
    <cellStyle name="Обычный 9 2 4 5 2 3 2 2" xfId="44773"/>
    <cellStyle name="Обычный 9 2 4 5 2 3 3" xfId="24868"/>
    <cellStyle name="Обычный 9 2 4 5 2 3 3 2" xfId="54723"/>
    <cellStyle name="Обычный 9 2 4 5 2 3 4" xfId="34823"/>
    <cellStyle name="Обычный 9 2 4 5 2 4" xfId="9872"/>
    <cellStyle name="Обычный 9 2 4 5 2 4 2" xfId="19822"/>
    <cellStyle name="Обычный 9 2 4 5 2 4 2 2" xfId="49677"/>
    <cellStyle name="Обычный 9 2 4 5 2 4 3" xfId="29772"/>
    <cellStyle name="Обычный 9 2 4 5 2 4 3 2" xfId="59627"/>
    <cellStyle name="Обычный 9 2 4 5 2 4 4" xfId="39727"/>
    <cellStyle name="Обычный 9 2 4 5 2 5" xfId="13186"/>
    <cellStyle name="Обычный 9 2 4 5 2 5 2" xfId="43041"/>
    <cellStyle name="Обычный 9 2 4 5 2 6" xfId="23136"/>
    <cellStyle name="Обычный 9 2 4 5 2 6 2" xfId="52991"/>
    <cellStyle name="Обычный 9 2 4 5 2 7" xfId="33091"/>
    <cellStyle name="Обычный 9 2 4 5 3" xfId="3232"/>
    <cellStyle name="Обычный 9 2 4 5 3 2" xfId="6618"/>
    <cellStyle name="Обычный 9 2 4 5 3 2 2" xfId="16570"/>
    <cellStyle name="Обычный 9 2 4 5 3 2 2 2" xfId="46425"/>
    <cellStyle name="Обычный 9 2 4 5 3 2 3" xfId="26520"/>
    <cellStyle name="Обычный 9 2 4 5 3 2 3 2" xfId="56375"/>
    <cellStyle name="Обычный 9 2 4 5 3 2 4" xfId="36475"/>
    <cellStyle name="Обычный 9 2 4 5 3 3" xfId="9874"/>
    <cellStyle name="Обычный 9 2 4 5 3 3 2" xfId="19824"/>
    <cellStyle name="Обычный 9 2 4 5 3 3 2 2" xfId="49679"/>
    <cellStyle name="Обычный 9 2 4 5 3 3 3" xfId="29774"/>
    <cellStyle name="Обычный 9 2 4 5 3 3 3 2" xfId="59629"/>
    <cellStyle name="Обычный 9 2 4 5 3 3 4" xfId="39729"/>
    <cellStyle name="Обычный 9 2 4 5 3 4" xfId="13188"/>
    <cellStyle name="Обычный 9 2 4 5 3 4 2" xfId="43043"/>
    <cellStyle name="Обычный 9 2 4 5 3 5" xfId="23138"/>
    <cellStyle name="Обычный 9 2 4 5 3 5 2" xfId="52993"/>
    <cellStyle name="Обычный 9 2 4 5 3 6" xfId="33093"/>
    <cellStyle name="Обычный 9 2 4 5 4" xfId="4143"/>
    <cellStyle name="Обычный 9 2 4 5 4 2" xfId="14095"/>
    <cellStyle name="Обычный 9 2 4 5 4 2 2" xfId="43950"/>
    <cellStyle name="Обычный 9 2 4 5 4 3" xfId="24045"/>
    <cellStyle name="Обычный 9 2 4 5 4 3 2" xfId="53900"/>
    <cellStyle name="Обычный 9 2 4 5 4 4" xfId="34000"/>
    <cellStyle name="Обычный 9 2 4 5 5" xfId="9871"/>
    <cellStyle name="Обычный 9 2 4 5 5 2" xfId="19821"/>
    <cellStyle name="Обычный 9 2 4 5 5 2 2" xfId="49676"/>
    <cellStyle name="Обычный 9 2 4 5 5 3" xfId="29771"/>
    <cellStyle name="Обычный 9 2 4 5 5 3 2" xfId="59626"/>
    <cellStyle name="Обычный 9 2 4 5 5 4" xfId="39726"/>
    <cellStyle name="Обычный 9 2 4 5 6" xfId="13185"/>
    <cellStyle name="Обычный 9 2 4 5 6 2" xfId="43040"/>
    <cellStyle name="Обычный 9 2 4 5 7" xfId="23135"/>
    <cellStyle name="Обычный 9 2 4 5 7 2" xfId="52990"/>
    <cellStyle name="Обычный 9 2 4 5 8" xfId="33090"/>
    <cellStyle name="Обычный 9 2 4 6" xfId="3233"/>
    <cellStyle name="Обычный 9 2 4 6 2" xfId="3234"/>
    <cellStyle name="Обычный 9 2 4 6 2 2" xfId="3235"/>
    <cellStyle name="Обычный 9 2 4 6 2 2 2" xfId="6619"/>
    <cellStyle name="Обычный 9 2 4 6 2 2 2 2" xfId="16571"/>
    <cellStyle name="Обычный 9 2 4 6 2 2 2 2 2" xfId="46426"/>
    <cellStyle name="Обычный 9 2 4 6 2 2 2 3" xfId="26521"/>
    <cellStyle name="Обычный 9 2 4 6 2 2 2 3 2" xfId="56376"/>
    <cellStyle name="Обычный 9 2 4 6 2 2 2 4" xfId="36476"/>
    <cellStyle name="Обычный 9 2 4 6 2 2 3" xfId="9877"/>
    <cellStyle name="Обычный 9 2 4 6 2 2 3 2" xfId="19827"/>
    <cellStyle name="Обычный 9 2 4 6 2 2 3 2 2" xfId="49682"/>
    <cellStyle name="Обычный 9 2 4 6 2 2 3 3" xfId="29777"/>
    <cellStyle name="Обычный 9 2 4 6 2 2 3 3 2" xfId="59632"/>
    <cellStyle name="Обычный 9 2 4 6 2 2 3 4" xfId="39732"/>
    <cellStyle name="Обычный 9 2 4 6 2 2 4" xfId="13191"/>
    <cellStyle name="Обычный 9 2 4 6 2 2 4 2" xfId="43046"/>
    <cellStyle name="Обычный 9 2 4 6 2 2 5" xfId="23141"/>
    <cellStyle name="Обычный 9 2 4 6 2 2 5 2" xfId="52996"/>
    <cellStyle name="Обычный 9 2 4 6 2 2 6" xfId="33096"/>
    <cellStyle name="Обычный 9 2 4 6 2 3" xfId="5053"/>
    <cellStyle name="Обычный 9 2 4 6 2 3 2" xfId="15005"/>
    <cellStyle name="Обычный 9 2 4 6 2 3 2 2" xfId="44860"/>
    <cellStyle name="Обычный 9 2 4 6 2 3 3" xfId="24955"/>
    <cellStyle name="Обычный 9 2 4 6 2 3 3 2" xfId="54810"/>
    <cellStyle name="Обычный 9 2 4 6 2 3 4" xfId="34910"/>
    <cellStyle name="Обычный 9 2 4 6 2 4" xfId="9876"/>
    <cellStyle name="Обычный 9 2 4 6 2 4 2" xfId="19826"/>
    <cellStyle name="Обычный 9 2 4 6 2 4 2 2" xfId="49681"/>
    <cellStyle name="Обычный 9 2 4 6 2 4 3" xfId="29776"/>
    <cellStyle name="Обычный 9 2 4 6 2 4 3 2" xfId="59631"/>
    <cellStyle name="Обычный 9 2 4 6 2 4 4" xfId="39731"/>
    <cellStyle name="Обычный 9 2 4 6 2 5" xfId="13190"/>
    <cellStyle name="Обычный 9 2 4 6 2 5 2" xfId="43045"/>
    <cellStyle name="Обычный 9 2 4 6 2 6" xfId="23140"/>
    <cellStyle name="Обычный 9 2 4 6 2 6 2" xfId="52995"/>
    <cellStyle name="Обычный 9 2 4 6 2 7" xfId="33095"/>
    <cellStyle name="Обычный 9 2 4 6 3" xfId="3236"/>
    <cellStyle name="Обычный 9 2 4 6 3 2" xfId="6620"/>
    <cellStyle name="Обычный 9 2 4 6 3 2 2" xfId="16572"/>
    <cellStyle name="Обычный 9 2 4 6 3 2 2 2" xfId="46427"/>
    <cellStyle name="Обычный 9 2 4 6 3 2 3" xfId="26522"/>
    <cellStyle name="Обычный 9 2 4 6 3 2 3 2" xfId="56377"/>
    <cellStyle name="Обычный 9 2 4 6 3 2 4" xfId="36477"/>
    <cellStyle name="Обычный 9 2 4 6 3 3" xfId="9878"/>
    <cellStyle name="Обычный 9 2 4 6 3 3 2" xfId="19828"/>
    <cellStyle name="Обычный 9 2 4 6 3 3 2 2" xfId="49683"/>
    <cellStyle name="Обычный 9 2 4 6 3 3 3" xfId="29778"/>
    <cellStyle name="Обычный 9 2 4 6 3 3 3 2" xfId="59633"/>
    <cellStyle name="Обычный 9 2 4 6 3 3 4" xfId="39733"/>
    <cellStyle name="Обычный 9 2 4 6 3 4" xfId="13192"/>
    <cellStyle name="Обычный 9 2 4 6 3 4 2" xfId="43047"/>
    <cellStyle name="Обычный 9 2 4 6 3 5" xfId="23142"/>
    <cellStyle name="Обычный 9 2 4 6 3 5 2" xfId="52997"/>
    <cellStyle name="Обычный 9 2 4 6 3 6" xfId="33097"/>
    <cellStyle name="Обычный 9 2 4 6 4" xfId="4230"/>
    <cellStyle name="Обычный 9 2 4 6 4 2" xfId="14182"/>
    <cellStyle name="Обычный 9 2 4 6 4 2 2" xfId="44037"/>
    <cellStyle name="Обычный 9 2 4 6 4 3" xfId="24132"/>
    <cellStyle name="Обычный 9 2 4 6 4 3 2" xfId="53987"/>
    <cellStyle name="Обычный 9 2 4 6 4 4" xfId="34087"/>
    <cellStyle name="Обычный 9 2 4 6 5" xfId="9875"/>
    <cellStyle name="Обычный 9 2 4 6 5 2" xfId="19825"/>
    <cellStyle name="Обычный 9 2 4 6 5 2 2" xfId="49680"/>
    <cellStyle name="Обычный 9 2 4 6 5 3" xfId="29775"/>
    <cellStyle name="Обычный 9 2 4 6 5 3 2" xfId="59630"/>
    <cellStyle name="Обычный 9 2 4 6 5 4" xfId="39730"/>
    <cellStyle name="Обычный 9 2 4 6 6" xfId="13189"/>
    <cellStyle name="Обычный 9 2 4 6 6 2" xfId="43044"/>
    <cellStyle name="Обычный 9 2 4 6 7" xfId="23139"/>
    <cellStyle name="Обычный 9 2 4 6 7 2" xfId="52994"/>
    <cellStyle name="Обычный 9 2 4 6 8" xfId="33094"/>
    <cellStyle name="Обычный 9 2 4 7" xfId="3237"/>
    <cellStyle name="Обычный 9 2 4 7 2" xfId="3238"/>
    <cellStyle name="Обычный 9 2 4 7 2 2" xfId="6621"/>
    <cellStyle name="Обычный 9 2 4 7 2 2 2" xfId="16573"/>
    <cellStyle name="Обычный 9 2 4 7 2 2 2 2" xfId="46428"/>
    <cellStyle name="Обычный 9 2 4 7 2 2 3" xfId="26523"/>
    <cellStyle name="Обычный 9 2 4 7 2 2 3 2" xfId="56378"/>
    <cellStyle name="Обычный 9 2 4 7 2 2 4" xfId="36478"/>
    <cellStyle name="Обычный 9 2 4 7 2 3" xfId="9880"/>
    <cellStyle name="Обычный 9 2 4 7 2 3 2" xfId="19830"/>
    <cellStyle name="Обычный 9 2 4 7 2 3 2 2" xfId="49685"/>
    <cellStyle name="Обычный 9 2 4 7 2 3 3" xfId="29780"/>
    <cellStyle name="Обычный 9 2 4 7 2 3 3 2" xfId="59635"/>
    <cellStyle name="Обычный 9 2 4 7 2 3 4" xfId="39735"/>
    <cellStyle name="Обычный 9 2 4 7 2 4" xfId="13194"/>
    <cellStyle name="Обычный 9 2 4 7 2 4 2" xfId="43049"/>
    <cellStyle name="Обычный 9 2 4 7 2 5" xfId="23144"/>
    <cellStyle name="Обычный 9 2 4 7 2 5 2" xfId="52999"/>
    <cellStyle name="Обычный 9 2 4 7 2 6" xfId="33099"/>
    <cellStyle name="Обычный 9 2 4 7 3" xfId="4321"/>
    <cellStyle name="Обычный 9 2 4 7 3 2" xfId="14273"/>
    <cellStyle name="Обычный 9 2 4 7 3 2 2" xfId="44128"/>
    <cellStyle name="Обычный 9 2 4 7 3 3" xfId="24223"/>
    <cellStyle name="Обычный 9 2 4 7 3 3 2" xfId="54078"/>
    <cellStyle name="Обычный 9 2 4 7 3 4" xfId="34178"/>
    <cellStyle name="Обычный 9 2 4 7 4" xfId="9879"/>
    <cellStyle name="Обычный 9 2 4 7 4 2" xfId="19829"/>
    <cellStyle name="Обычный 9 2 4 7 4 2 2" xfId="49684"/>
    <cellStyle name="Обычный 9 2 4 7 4 3" xfId="29779"/>
    <cellStyle name="Обычный 9 2 4 7 4 3 2" xfId="59634"/>
    <cellStyle name="Обычный 9 2 4 7 4 4" xfId="39734"/>
    <cellStyle name="Обычный 9 2 4 7 5" xfId="13193"/>
    <cellStyle name="Обычный 9 2 4 7 5 2" xfId="43048"/>
    <cellStyle name="Обычный 9 2 4 7 6" xfId="23143"/>
    <cellStyle name="Обычный 9 2 4 7 6 2" xfId="52998"/>
    <cellStyle name="Обычный 9 2 4 7 7" xfId="33098"/>
    <cellStyle name="Обычный 9 2 4 8" xfId="3239"/>
    <cellStyle name="Обычный 9 2 4 8 2" xfId="6622"/>
    <cellStyle name="Обычный 9 2 4 8 2 2" xfId="16574"/>
    <cellStyle name="Обычный 9 2 4 8 2 2 2" xfId="46429"/>
    <cellStyle name="Обычный 9 2 4 8 2 3" xfId="26524"/>
    <cellStyle name="Обычный 9 2 4 8 2 3 2" xfId="56379"/>
    <cellStyle name="Обычный 9 2 4 8 2 4" xfId="36479"/>
    <cellStyle name="Обычный 9 2 4 8 3" xfId="9881"/>
    <cellStyle name="Обычный 9 2 4 8 3 2" xfId="19831"/>
    <cellStyle name="Обычный 9 2 4 8 3 2 2" xfId="49686"/>
    <cellStyle name="Обычный 9 2 4 8 3 3" xfId="29781"/>
    <cellStyle name="Обычный 9 2 4 8 3 3 2" xfId="59636"/>
    <cellStyle name="Обычный 9 2 4 8 3 4" xfId="39736"/>
    <cellStyle name="Обычный 9 2 4 8 4" xfId="13195"/>
    <cellStyle name="Обычный 9 2 4 8 4 2" xfId="43050"/>
    <cellStyle name="Обычный 9 2 4 8 5" xfId="23145"/>
    <cellStyle name="Обычный 9 2 4 8 5 2" xfId="53000"/>
    <cellStyle name="Обычный 9 2 4 8 6" xfId="33100"/>
    <cellStyle name="Обычный 9 2 4 9" xfId="3498"/>
    <cellStyle name="Обычный 9 2 4 9 2" xfId="13450"/>
    <cellStyle name="Обычный 9 2 4 9 2 2" xfId="43305"/>
    <cellStyle name="Обычный 9 2 4 9 3" xfId="23400"/>
    <cellStyle name="Обычный 9 2 4 9 3 2" xfId="53255"/>
    <cellStyle name="Обычный 9 2 4 9 4" xfId="33355"/>
    <cellStyle name="Обычный 9 2 5" xfId="3240"/>
    <cellStyle name="Обычный 9 2 5 2" xfId="3241"/>
    <cellStyle name="Обычный 9 2 5 2 2" xfId="3242"/>
    <cellStyle name="Обычный 9 2 5 2 2 2" xfId="3243"/>
    <cellStyle name="Обычный 9 2 5 2 2 2 2" xfId="6623"/>
    <cellStyle name="Обычный 9 2 5 2 2 2 2 2" xfId="16575"/>
    <cellStyle name="Обычный 9 2 5 2 2 2 2 2 2" xfId="46430"/>
    <cellStyle name="Обычный 9 2 5 2 2 2 2 3" xfId="26525"/>
    <cellStyle name="Обычный 9 2 5 2 2 2 2 3 2" xfId="56380"/>
    <cellStyle name="Обычный 9 2 5 2 2 2 2 4" xfId="36480"/>
    <cellStyle name="Обычный 9 2 5 2 2 2 3" xfId="9885"/>
    <cellStyle name="Обычный 9 2 5 2 2 2 3 2" xfId="19835"/>
    <cellStyle name="Обычный 9 2 5 2 2 2 3 2 2" xfId="49690"/>
    <cellStyle name="Обычный 9 2 5 2 2 2 3 3" xfId="29785"/>
    <cellStyle name="Обычный 9 2 5 2 2 2 3 3 2" xfId="59640"/>
    <cellStyle name="Обычный 9 2 5 2 2 2 3 4" xfId="39740"/>
    <cellStyle name="Обычный 9 2 5 2 2 2 4" xfId="13199"/>
    <cellStyle name="Обычный 9 2 5 2 2 2 4 2" xfId="43054"/>
    <cellStyle name="Обычный 9 2 5 2 2 2 5" xfId="23149"/>
    <cellStyle name="Обычный 9 2 5 2 2 2 5 2" xfId="53004"/>
    <cellStyle name="Обычный 9 2 5 2 2 2 6" xfId="33104"/>
    <cellStyle name="Обычный 9 2 5 2 2 3" xfId="4865"/>
    <cellStyle name="Обычный 9 2 5 2 2 3 2" xfId="14817"/>
    <cellStyle name="Обычный 9 2 5 2 2 3 2 2" xfId="44672"/>
    <cellStyle name="Обычный 9 2 5 2 2 3 3" xfId="24767"/>
    <cellStyle name="Обычный 9 2 5 2 2 3 3 2" xfId="54622"/>
    <cellStyle name="Обычный 9 2 5 2 2 3 4" xfId="34722"/>
    <cellStyle name="Обычный 9 2 5 2 2 4" xfId="9884"/>
    <cellStyle name="Обычный 9 2 5 2 2 4 2" xfId="19834"/>
    <cellStyle name="Обычный 9 2 5 2 2 4 2 2" xfId="49689"/>
    <cellStyle name="Обычный 9 2 5 2 2 4 3" xfId="29784"/>
    <cellStyle name="Обычный 9 2 5 2 2 4 3 2" xfId="59639"/>
    <cellStyle name="Обычный 9 2 5 2 2 4 4" xfId="39739"/>
    <cellStyle name="Обычный 9 2 5 2 2 5" xfId="13198"/>
    <cellStyle name="Обычный 9 2 5 2 2 5 2" xfId="43053"/>
    <cellStyle name="Обычный 9 2 5 2 2 6" xfId="23148"/>
    <cellStyle name="Обычный 9 2 5 2 2 6 2" xfId="53003"/>
    <cellStyle name="Обычный 9 2 5 2 2 7" xfId="33103"/>
    <cellStyle name="Обычный 9 2 5 2 3" xfId="3244"/>
    <cellStyle name="Обычный 9 2 5 2 3 2" xfId="6624"/>
    <cellStyle name="Обычный 9 2 5 2 3 2 2" xfId="16576"/>
    <cellStyle name="Обычный 9 2 5 2 3 2 2 2" xfId="46431"/>
    <cellStyle name="Обычный 9 2 5 2 3 2 3" xfId="26526"/>
    <cellStyle name="Обычный 9 2 5 2 3 2 3 2" xfId="56381"/>
    <cellStyle name="Обычный 9 2 5 2 3 2 4" xfId="36481"/>
    <cellStyle name="Обычный 9 2 5 2 3 3" xfId="9886"/>
    <cellStyle name="Обычный 9 2 5 2 3 3 2" xfId="19836"/>
    <cellStyle name="Обычный 9 2 5 2 3 3 2 2" xfId="49691"/>
    <cellStyle name="Обычный 9 2 5 2 3 3 3" xfId="29786"/>
    <cellStyle name="Обычный 9 2 5 2 3 3 3 2" xfId="59641"/>
    <cellStyle name="Обычный 9 2 5 2 3 3 4" xfId="39741"/>
    <cellStyle name="Обычный 9 2 5 2 3 4" xfId="13200"/>
    <cellStyle name="Обычный 9 2 5 2 3 4 2" xfId="43055"/>
    <cellStyle name="Обычный 9 2 5 2 3 5" xfId="23150"/>
    <cellStyle name="Обычный 9 2 5 2 3 5 2" xfId="53005"/>
    <cellStyle name="Обычный 9 2 5 2 3 6" xfId="33105"/>
    <cellStyle name="Обычный 9 2 5 2 4" xfId="4042"/>
    <cellStyle name="Обычный 9 2 5 2 4 2" xfId="13994"/>
    <cellStyle name="Обычный 9 2 5 2 4 2 2" xfId="43849"/>
    <cellStyle name="Обычный 9 2 5 2 4 3" xfId="23944"/>
    <cellStyle name="Обычный 9 2 5 2 4 3 2" xfId="53799"/>
    <cellStyle name="Обычный 9 2 5 2 4 4" xfId="33899"/>
    <cellStyle name="Обычный 9 2 5 2 5" xfId="9883"/>
    <cellStyle name="Обычный 9 2 5 2 5 2" xfId="19833"/>
    <cellStyle name="Обычный 9 2 5 2 5 2 2" xfId="49688"/>
    <cellStyle name="Обычный 9 2 5 2 5 3" xfId="29783"/>
    <cellStyle name="Обычный 9 2 5 2 5 3 2" xfId="59638"/>
    <cellStyle name="Обычный 9 2 5 2 5 4" xfId="39738"/>
    <cellStyle name="Обычный 9 2 5 2 6" xfId="13197"/>
    <cellStyle name="Обычный 9 2 5 2 6 2" xfId="43052"/>
    <cellStyle name="Обычный 9 2 5 2 7" xfId="23147"/>
    <cellStyle name="Обычный 9 2 5 2 7 2" xfId="53002"/>
    <cellStyle name="Обычный 9 2 5 2 8" xfId="33102"/>
    <cellStyle name="Обычный 9 2 5 3" xfId="3245"/>
    <cellStyle name="Обычный 9 2 5 3 2" xfId="3246"/>
    <cellStyle name="Обычный 9 2 5 3 2 2" xfId="6625"/>
    <cellStyle name="Обычный 9 2 5 3 2 2 2" xfId="16577"/>
    <cellStyle name="Обычный 9 2 5 3 2 2 2 2" xfId="46432"/>
    <cellStyle name="Обычный 9 2 5 3 2 2 3" xfId="26527"/>
    <cellStyle name="Обычный 9 2 5 3 2 2 3 2" xfId="56382"/>
    <cellStyle name="Обычный 9 2 5 3 2 2 4" xfId="36482"/>
    <cellStyle name="Обычный 9 2 5 3 2 3" xfId="9888"/>
    <cellStyle name="Обычный 9 2 5 3 2 3 2" xfId="19838"/>
    <cellStyle name="Обычный 9 2 5 3 2 3 2 2" xfId="49693"/>
    <cellStyle name="Обычный 9 2 5 3 2 3 3" xfId="29788"/>
    <cellStyle name="Обычный 9 2 5 3 2 3 3 2" xfId="59643"/>
    <cellStyle name="Обычный 9 2 5 3 2 3 4" xfId="39743"/>
    <cellStyle name="Обычный 9 2 5 3 2 4" xfId="13202"/>
    <cellStyle name="Обычный 9 2 5 3 2 4 2" xfId="43057"/>
    <cellStyle name="Обычный 9 2 5 3 2 5" xfId="23152"/>
    <cellStyle name="Обычный 9 2 5 3 2 5 2" xfId="53007"/>
    <cellStyle name="Обычный 9 2 5 3 2 6" xfId="33107"/>
    <cellStyle name="Обычный 9 2 5 3 3" xfId="4342"/>
    <cellStyle name="Обычный 9 2 5 3 3 2" xfId="14294"/>
    <cellStyle name="Обычный 9 2 5 3 3 2 2" xfId="44149"/>
    <cellStyle name="Обычный 9 2 5 3 3 3" xfId="24244"/>
    <cellStyle name="Обычный 9 2 5 3 3 3 2" xfId="54099"/>
    <cellStyle name="Обычный 9 2 5 3 3 4" xfId="34199"/>
    <cellStyle name="Обычный 9 2 5 3 4" xfId="9887"/>
    <cellStyle name="Обычный 9 2 5 3 4 2" xfId="19837"/>
    <cellStyle name="Обычный 9 2 5 3 4 2 2" xfId="49692"/>
    <cellStyle name="Обычный 9 2 5 3 4 3" xfId="29787"/>
    <cellStyle name="Обычный 9 2 5 3 4 3 2" xfId="59642"/>
    <cellStyle name="Обычный 9 2 5 3 4 4" xfId="39742"/>
    <cellStyle name="Обычный 9 2 5 3 5" xfId="13201"/>
    <cellStyle name="Обычный 9 2 5 3 5 2" xfId="43056"/>
    <cellStyle name="Обычный 9 2 5 3 6" xfId="23151"/>
    <cellStyle name="Обычный 9 2 5 3 6 2" xfId="53006"/>
    <cellStyle name="Обычный 9 2 5 3 7" xfId="33106"/>
    <cellStyle name="Обычный 9 2 5 4" xfId="3247"/>
    <cellStyle name="Обычный 9 2 5 4 2" xfId="6626"/>
    <cellStyle name="Обычный 9 2 5 4 2 2" xfId="16578"/>
    <cellStyle name="Обычный 9 2 5 4 2 2 2" xfId="46433"/>
    <cellStyle name="Обычный 9 2 5 4 2 3" xfId="26528"/>
    <cellStyle name="Обычный 9 2 5 4 2 3 2" xfId="56383"/>
    <cellStyle name="Обычный 9 2 5 4 2 4" xfId="36483"/>
    <cellStyle name="Обычный 9 2 5 4 3" xfId="9889"/>
    <cellStyle name="Обычный 9 2 5 4 3 2" xfId="19839"/>
    <cellStyle name="Обычный 9 2 5 4 3 2 2" xfId="49694"/>
    <cellStyle name="Обычный 9 2 5 4 3 3" xfId="29789"/>
    <cellStyle name="Обычный 9 2 5 4 3 3 2" xfId="59644"/>
    <cellStyle name="Обычный 9 2 5 4 3 4" xfId="39744"/>
    <cellStyle name="Обычный 9 2 5 4 4" xfId="13203"/>
    <cellStyle name="Обычный 9 2 5 4 4 2" xfId="43058"/>
    <cellStyle name="Обычный 9 2 5 4 5" xfId="23153"/>
    <cellStyle name="Обычный 9 2 5 4 5 2" xfId="53008"/>
    <cellStyle name="Обычный 9 2 5 4 6" xfId="33108"/>
    <cellStyle name="Обычный 9 2 5 5" xfId="3519"/>
    <cellStyle name="Обычный 9 2 5 5 2" xfId="13471"/>
    <cellStyle name="Обычный 9 2 5 5 2 2" xfId="43326"/>
    <cellStyle name="Обычный 9 2 5 5 3" xfId="23421"/>
    <cellStyle name="Обычный 9 2 5 5 3 2" xfId="53276"/>
    <cellStyle name="Обычный 9 2 5 5 4" xfId="33376"/>
    <cellStyle name="Обычный 9 2 5 6" xfId="9882"/>
    <cellStyle name="Обычный 9 2 5 6 2" xfId="19832"/>
    <cellStyle name="Обычный 9 2 5 6 2 2" xfId="49687"/>
    <cellStyle name="Обычный 9 2 5 6 3" xfId="29782"/>
    <cellStyle name="Обычный 9 2 5 6 3 2" xfId="59637"/>
    <cellStyle name="Обычный 9 2 5 6 4" xfId="39737"/>
    <cellStyle name="Обычный 9 2 5 7" xfId="13196"/>
    <cellStyle name="Обычный 9 2 5 7 2" xfId="43051"/>
    <cellStyle name="Обычный 9 2 5 8" xfId="23146"/>
    <cellStyle name="Обычный 9 2 5 8 2" xfId="53001"/>
    <cellStyle name="Обычный 9 2 5 9" xfId="33101"/>
    <cellStyle name="Обычный 9 2 6" xfId="3248"/>
    <cellStyle name="Обычный 9 2 6 2" xfId="3249"/>
    <cellStyle name="Обычный 9 2 6 2 2" xfId="3250"/>
    <cellStyle name="Обычный 9 2 6 2 2 2" xfId="3251"/>
    <cellStyle name="Обычный 9 2 6 2 2 2 2" xfId="6627"/>
    <cellStyle name="Обычный 9 2 6 2 2 2 2 2" xfId="16579"/>
    <cellStyle name="Обычный 9 2 6 2 2 2 2 2 2" xfId="46434"/>
    <cellStyle name="Обычный 9 2 6 2 2 2 2 3" xfId="26529"/>
    <cellStyle name="Обычный 9 2 6 2 2 2 2 3 2" xfId="56384"/>
    <cellStyle name="Обычный 9 2 6 2 2 2 2 4" xfId="36484"/>
    <cellStyle name="Обычный 9 2 6 2 2 2 3" xfId="9893"/>
    <cellStyle name="Обычный 9 2 6 2 2 2 3 2" xfId="19843"/>
    <cellStyle name="Обычный 9 2 6 2 2 2 3 2 2" xfId="49698"/>
    <cellStyle name="Обычный 9 2 6 2 2 2 3 3" xfId="29793"/>
    <cellStyle name="Обычный 9 2 6 2 2 2 3 3 2" xfId="59648"/>
    <cellStyle name="Обычный 9 2 6 2 2 2 3 4" xfId="39748"/>
    <cellStyle name="Обычный 9 2 6 2 2 2 4" xfId="13207"/>
    <cellStyle name="Обычный 9 2 6 2 2 2 4 2" xfId="43062"/>
    <cellStyle name="Обычный 9 2 6 2 2 2 5" xfId="23157"/>
    <cellStyle name="Обычный 9 2 6 2 2 2 5 2" xfId="53012"/>
    <cellStyle name="Обычный 9 2 6 2 2 2 6" xfId="33112"/>
    <cellStyle name="Обычный 9 2 6 2 2 3" xfId="4866"/>
    <cellStyle name="Обычный 9 2 6 2 2 3 2" xfId="14818"/>
    <cellStyle name="Обычный 9 2 6 2 2 3 2 2" xfId="44673"/>
    <cellStyle name="Обычный 9 2 6 2 2 3 3" xfId="24768"/>
    <cellStyle name="Обычный 9 2 6 2 2 3 3 2" xfId="54623"/>
    <cellStyle name="Обычный 9 2 6 2 2 3 4" xfId="34723"/>
    <cellStyle name="Обычный 9 2 6 2 2 4" xfId="9892"/>
    <cellStyle name="Обычный 9 2 6 2 2 4 2" xfId="19842"/>
    <cellStyle name="Обычный 9 2 6 2 2 4 2 2" xfId="49697"/>
    <cellStyle name="Обычный 9 2 6 2 2 4 3" xfId="29792"/>
    <cellStyle name="Обычный 9 2 6 2 2 4 3 2" xfId="59647"/>
    <cellStyle name="Обычный 9 2 6 2 2 4 4" xfId="39747"/>
    <cellStyle name="Обычный 9 2 6 2 2 5" xfId="13206"/>
    <cellStyle name="Обычный 9 2 6 2 2 5 2" xfId="43061"/>
    <cellStyle name="Обычный 9 2 6 2 2 6" xfId="23156"/>
    <cellStyle name="Обычный 9 2 6 2 2 6 2" xfId="53011"/>
    <cellStyle name="Обычный 9 2 6 2 2 7" xfId="33111"/>
    <cellStyle name="Обычный 9 2 6 2 3" xfId="3252"/>
    <cellStyle name="Обычный 9 2 6 2 3 2" xfId="6628"/>
    <cellStyle name="Обычный 9 2 6 2 3 2 2" xfId="16580"/>
    <cellStyle name="Обычный 9 2 6 2 3 2 2 2" xfId="46435"/>
    <cellStyle name="Обычный 9 2 6 2 3 2 3" xfId="26530"/>
    <cellStyle name="Обычный 9 2 6 2 3 2 3 2" xfId="56385"/>
    <cellStyle name="Обычный 9 2 6 2 3 2 4" xfId="36485"/>
    <cellStyle name="Обычный 9 2 6 2 3 3" xfId="9894"/>
    <cellStyle name="Обычный 9 2 6 2 3 3 2" xfId="19844"/>
    <cellStyle name="Обычный 9 2 6 2 3 3 2 2" xfId="49699"/>
    <cellStyle name="Обычный 9 2 6 2 3 3 3" xfId="29794"/>
    <cellStyle name="Обычный 9 2 6 2 3 3 3 2" xfId="59649"/>
    <cellStyle name="Обычный 9 2 6 2 3 3 4" xfId="39749"/>
    <cellStyle name="Обычный 9 2 6 2 3 4" xfId="13208"/>
    <cellStyle name="Обычный 9 2 6 2 3 4 2" xfId="43063"/>
    <cellStyle name="Обычный 9 2 6 2 3 5" xfId="23158"/>
    <cellStyle name="Обычный 9 2 6 2 3 5 2" xfId="53013"/>
    <cellStyle name="Обычный 9 2 6 2 3 6" xfId="33113"/>
    <cellStyle name="Обычный 9 2 6 2 4" xfId="4043"/>
    <cellStyle name="Обычный 9 2 6 2 4 2" xfId="13995"/>
    <cellStyle name="Обычный 9 2 6 2 4 2 2" xfId="43850"/>
    <cellStyle name="Обычный 9 2 6 2 4 3" xfId="23945"/>
    <cellStyle name="Обычный 9 2 6 2 4 3 2" xfId="53800"/>
    <cellStyle name="Обычный 9 2 6 2 4 4" xfId="33900"/>
    <cellStyle name="Обычный 9 2 6 2 5" xfId="9891"/>
    <cellStyle name="Обычный 9 2 6 2 5 2" xfId="19841"/>
    <cellStyle name="Обычный 9 2 6 2 5 2 2" xfId="49696"/>
    <cellStyle name="Обычный 9 2 6 2 5 3" xfId="29791"/>
    <cellStyle name="Обычный 9 2 6 2 5 3 2" xfId="59646"/>
    <cellStyle name="Обычный 9 2 6 2 5 4" xfId="39746"/>
    <cellStyle name="Обычный 9 2 6 2 6" xfId="13205"/>
    <cellStyle name="Обычный 9 2 6 2 6 2" xfId="43060"/>
    <cellStyle name="Обычный 9 2 6 2 7" xfId="23155"/>
    <cellStyle name="Обычный 9 2 6 2 7 2" xfId="53010"/>
    <cellStyle name="Обычный 9 2 6 2 8" xfId="33110"/>
    <cellStyle name="Обычный 9 2 6 3" xfId="3253"/>
    <cellStyle name="Обычный 9 2 6 3 2" xfId="3254"/>
    <cellStyle name="Обычный 9 2 6 3 2 2" xfId="6629"/>
    <cellStyle name="Обычный 9 2 6 3 2 2 2" xfId="16581"/>
    <cellStyle name="Обычный 9 2 6 3 2 2 2 2" xfId="46436"/>
    <cellStyle name="Обычный 9 2 6 3 2 2 3" xfId="26531"/>
    <cellStyle name="Обычный 9 2 6 3 2 2 3 2" xfId="56386"/>
    <cellStyle name="Обычный 9 2 6 3 2 2 4" xfId="36486"/>
    <cellStyle name="Обычный 9 2 6 3 2 3" xfId="9896"/>
    <cellStyle name="Обычный 9 2 6 3 2 3 2" xfId="19846"/>
    <cellStyle name="Обычный 9 2 6 3 2 3 2 2" xfId="49701"/>
    <cellStyle name="Обычный 9 2 6 3 2 3 3" xfId="29796"/>
    <cellStyle name="Обычный 9 2 6 3 2 3 3 2" xfId="59651"/>
    <cellStyle name="Обычный 9 2 6 3 2 3 4" xfId="39751"/>
    <cellStyle name="Обычный 9 2 6 3 2 4" xfId="13210"/>
    <cellStyle name="Обычный 9 2 6 3 2 4 2" xfId="43065"/>
    <cellStyle name="Обычный 9 2 6 3 2 5" xfId="23160"/>
    <cellStyle name="Обычный 9 2 6 3 2 5 2" xfId="53015"/>
    <cellStyle name="Обычный 9 2 6 3 2 6" xfId="33115"/>
    <cellStyle name="Обычный 9 2 6 3 3" xfId="4358"/>
    <cellStyle name="Обычный 9 2 6 3 3 2" xfId="14310"/>
    <cellStyle name="Обычный 9 2 6 3 3 2 2" xfId="44165"/>
    <cellStyle name="Обычный 9 2 6 3 3 3" xfId="24260"/>
    <cellStyle name="Обычный 9 2 6 3 3 3 2" xfId="54115"/>
    <cellStyle name="Обычный 9 2 6 3 3 4" xfId="34215"/>
    <cellStyle name="Обычный 9 2 6 3 4" xfId="9895"/>
    <cellStyle name="Обычный 9 2 6 3 4 2" xfId="19845"/>
    <cellStyle name="Обычный 9 2 6 3 4 2 2" xfId="49700"/>
    <cellStyle name="Обычный 9 2 6 3 4 3" xfId="29795"/>
    <cellStyle name="Обычный 9 2 6 3 4 3 2" xfId="59650"/>
    <cellStyle name="Обычный 9 2 6 3 4 4" xfId="39750"/>
    <cellStyle name="Обычный 9 2 6 3 5" xfId="13209"/>
    <cellStyle name="Обычный 9 2 6 3 5 2" xfId="43064"/>
    <cellStyle name="Обычный 9 2 6 3 6" xfId="23159"/>
    <cellStyle name="Обычный 9 2 6 3 6 2" xfId="53014"/>
    <cellStyle name="Обычный 9 2 6 3 7" xfId="33114"/>
    <cellStyle name="Обычный 9 2 6 4" xfId="3255"/>
    <cellStyle name="Обычный 9 2 6 4 2" xfId="6630"/>
    <cellStyle name="Обычный 9 2 6 4 2 2" xfId="16582"/>
    <cellStyle name="Обычный 9 2 6 4 2 2 2" xfId="46437"/>
    <cellStyle name="Обычный 9 2 6 4 2 3" xfId="26532"/>
    <cellStyle name="Обычный 9 2 6 4 2 3 2" xfId="56387"/>
    <cellStyle name="Обычный 9 2 6 4 2 4" xfId="36487"/>
    <cellStyle name="Обычный 9 2 6 4 3" xfId="9897"/>
    <cellStyle name="Обычный 9 2 6 4 3 2" xfId="19847"/>
    <cellStyle name="Обычный 9 2 6 4 3 2 2" xfId="49702"/>
    <cellStyle name="Обычный 9 2 6 4 3 3" xfId="29797"/>
    <cellStyle name="Обычный 9 2 6 4 3 3 2" xfId="59652"/>
    <cellStyle name="Обычный 9 2 6 4 3 4" xfId="39752"/>
    <cellStyle name="Обычный 9 2 6 4 4" xfId="13211"/>
    <cellStyle name="Обычный 9 2 6 4 4 2" xfId="43066"/>
    <cellStyle name="Обычный 9 2 6 4 5" xfId="23161"/>
    <cellStyle name="Обычный 9 2 6 4 5 2" xfId="53016"/>
    <cellStyle name="Обычный 9 2 6 4 6" xfId="33116"/>
    <cellStyle name="Обычный 9 2 6 5" xfId="3535"/>
    <cellStyle name="Обычный 9 2 6 5 2" xfId="13487"/>
    <cellStyle name="Обычный 9 2 6 5 2 2" xfId="43342"/>
    <cellStyle name="Обычный 9 2 6 5 3" xfId="23437"/>
    <cellStyle name="Обычный 9 2 6 5 3 2" xfId="53292"/>
    <cellStyle name="Обычный 9 2 6 5 4" xfId="33392"/>
    <cellStyle name="Обычный 9 2 6 6" xfId="9890"/>
    <cellStyle name="Обычный 9 2 6 6 2" xfId="19840"/>
    <cellStyle name="Обычный 9 2 6 6 2 2" xfId="49695"/>
    <cellStyle name="Обычный 9 2 6 6 3" xfId="29790"/>
    <cellStyle name="Обычный 9 2 6 6 3 2" xfId="59645"/>
    <cellStyle name="Обычный 9 2 6 6 4" xfId="39745"/>
    <cellStyle name="Обычный 9 2 6 7" xfId="13204"/>
    <cellStyle name="Обычный 9 2 6 7 2" xfId="43059"/>
    <cellStyle name="Обычный 9 2 6 8" xfId="23154"/>
    <cellStyle name="Обычный 9 2 6 8 2" xfId="53009"/>
    <cellStyle name="Обычный 9 2 6 9" xfId="33109"/>
    <cellStyle name="Обычный 9 2 7" xfId="3256"/>
    <cellStyle name="Обычный 9 2 7 2" xfId="3257"/>
    <cellStyle name="Обычный 9 2 7 2 2" xfId="3258"/>
    <cellStyle name="Обычный 9 2 7 2 2 2" xfId="3259"/>
    <cellStyle name="Обычный 9 2 7 2 2 2 2" xfId="6631"/>
    <cellStyle name="Обычный 9 2 7 2 2 2 2 2" xfId="16583"/>
    <cellStyle name="Обычный 9 2 7 2 2 2 2 2 2" xfId="46438"/>
    <cellStyle name="Обычный 9 2 7 2 2 2 2 3" xfId="26533"/>
    <cellStyle name="Обычный 9 2 7 2 2 2 2 3 2" xfId="56388"/>
    <cellStyle name="Обычный 9 2 7 2 2 2 2 4" xfId="36488"/>
    <cellStyle name="Обычный 9 2 7 2 2 2 3" xfId="9901"/>
    <cellStyle name="Обычный 9 2 7 2 2 2 3 2" xfId="19851"/>
    <cellStyle name="Обычный 9 2 7 2 2 2 3 2 2" xfId="49706"/>
    <cellStyle name="Обычный 9 2 7 2 2 2 3 3" xfId="29801"/>
    <cellStyle name="Обычный 9 2 7 2 2 2 3 3 2" xfId="59656"/>
    <cellStyle name="Обычный 9 2 7 2 2 2 3 4" xfId="39756"/>
    <cellStyle name="Обычный 9 2 7 2 2 2 4" xfId="13215"/>
    <cellStyle name="Обычный 9 2 7 2 2 2 4 2" xfId="43070"/>
    <cellStyle name="Обычный 9 2 7 2 2 2 5" xfId="23165"/>
    <cellStyle name="Обычный 9 2 7 2 2 2 5 2" xfId="53020"/>
    <cellStyle name="Обычный 9 2 7 2 2 2 6" xfId="33120"/>
    <cellStyle name="Обычный 9 2 7 2 2 3" xfId="4867"/>
    <cellStyle name="Обычный 9 2 7 2 2 3 2" xfId="14819"/>
    <cellStyle name="Обычный 9 2 7 2 2 3 2 2" xfId="44674"/>
    <cellStyle name="Обычный 9 2 7 2 2 3 3" xfId="24769"/>
    <cellStyle name="Обычный 9 2 7 2 2 3 3 2" xfId="54624"/>
    <cellStyle name="Обычный 9 2 7 2 2 3 4" xfId="34724"/>
    <cellStyle name="Обычный 9 2 7 2 2 4" xfId="9900"/>
    <cellStyle name="Обычный 9 2 7 2 2 4 2" xfId="19850"/>
    <cellStyle name="Обычный 9 2 7 2 2 4 2 2" xfId="49705"/>
    <cellStyle name="Обычный 9 2 7 2 2 4 3" xfId="29800"/>
    <cellStyle name="Обычный 9 2 7 2 2 4 3 2" xfId="59655"/>
    <cellStyle name="Обычный 9 2 7 2 2 4 4" xfId="39755"/>
    <cellStyle name="Обычный 9 2 7 2 2 5" xfId="13214"/>
    <cellStyle name="Обычный 9 2 7 2 2 5 2" xfId="43069"/>
    <cellStyle name="Обычный 9 2 7 2 2 6" xfId="23164"/>
    <cellStyle name="Обычный 9 2 7 2 2 6 2" xfId="53019"/>
    <cellStyle name="Обычный 9 2 7 2 2 7" xfId="33119"/>
    <cellStyle name="Обычный 9 2 7 2 3" xfId="3260"/>
    <cellStyle name="Обычный 9 2 7 2 3 2" xfId="6632"/>
    <cellStyle name="Обычный 9 2 7 2 3 2 2" xfId="16584"/>
    <cellStyle name="Обычный 9 2 7 2 3 2 2 2" xfId="46439"/>
    <cellStyle name="Обычный 9 2 7 2 3 2 3" xfId="26534"/>
    <cellStyle name="Обычный 9 2 7 2 3 2 3 2" xfId="56389"/>
    <cellStyle name="Обычный 9 2 7 2 3 2 4" xfId="36489"/>
    <cellStyle name="Обычный 9 2 7 2 3 3" xfId="9902"/>
    <cellStyle name="Обычный 9 2 7 2 3 3 2" xfId="19852"/>
    <cellStyle name="Обычный 9 2 7 2 3 3 2 2" xfId="49707"/>
    <cellStyle name="Обычный 9 2 7 2 3 3 3" xfId="29802"/>
    <cellStyle name="Обычный 9 2 7 2 3 3 3 2" xfId="59657"/>
    <cellStyle name="Обычный 9 2 7 2 3 3 4" xfId="39757"/>
    <cellStyle name="Обычный 9 2 7 2 3 4" xfId="13216"/>
    <cellStyle name="Обычный 9 2 7 2 3 4 2" xfId="43071"/>
    <cellStyle name="Обычный 9 2 7 2 3 5" xfId="23166"/>
    <cellStyle name="Обычный 9 2 7 2 3 5 2" xfId="53021"/>
    <cellStyle name="Обычный 9 2 7 2 3 6" xfId="33121"/>
    <cellStyle name="Обычный 9 2 7 2 4" xfId="4044"/>
    <cellStyle name="Обычный 9 2 7 2 4 2" xfId="13996"/>
    <cellStyle name="Обычный 9 2 7 2 4 2 2" xfId="43851"/>
    <cellStyle name="Обычный 9 2 7 2 4 3" xfId="23946"/>
    <cellStyle name="Обычный 9 2 7 2 4 3 2" xfId="53801"/>
    <cellStyle name="Обычный 9 2 7 2 4 4" xfId="33901"/>
    <cellStyle name="Обычный 9 2 7 2 5" xfId="9899"/>
    <cellStyle name="Обычный 9 2 7 2 5 2" xfId="19849"/>
    <cellStyle name="Обычный 9 2 7 2 5 2 2" xfId="49704"/>
    <cellStyle name="Обычный 9 2 7 2 5 3" xfId="29799"/>
    <cellStyle name="Обычный 9 2 7 2 5 3 2" xfId="59654"/>
    <cellStyle name="Обычный 9 2 7 2 5 4" xfId="39754"/>
    <cellStyle name="Обычный 9 2 7 2 6" xfId="13213"/>
    <cellStyle name="Обычный 9 2 7 2 6 2" xfId="43068"/>
    <cellStyle name="Обычный 9 2 7 2 7" xfId="23163"/>
    <cellStyle name="Обычный 9 2 7 2 7 2" xfId="53018"/>
    <cellStyle name="Обычный 9 2 7 2 8" xfId="33118"/>
    <cellStyle name="Обычный 9 2 7 3" xfId="3261"/>
    <cellStyle name="Обычный 9 2 7 3 2" xfId="3262"/>
    <cellStyle name="Обычный 9 2 7 3 2 2" xfId="6633"/>
    <cellStyle name="Обычный 9 2 7 3 2 2 2" xfId="16585"/>
    <cellStyle name="Обычный 9 2 7 3 2 2 2 2" xfId="46440"/>
    <cellStyle name="Обычный 9 2 7 3 2 2 3" xfId="26535"/>
    <cellStyle name="Обычный 9 2 7 3 2 2 3 2" xfId="56390"/>
    <cellStyle name="Обычный 9 2 7 3 2 2 4" xfId="36490"/>
    <cellStyle name="Обычный 9 2 7 3 2 3" xfId="9904"/>
    <cellStyle name="Обычный 9 2 7 3 2 3 2" xfId="19854"/>
    <cellStyle name="Обычный 9 2 7 3 2 3 2 2" xfId="49709"/>
    <cellStyle name="Обычный 9 2 7 3 2 3 3" xfId="29804"/>
    <cellStyle name="Обычный 9 2 7 3 2 3 3 2" xfId="59659"/>
    <cellStyle name="Обычный 9 2 7 3 2 3 4" xfId="39759"/>
    <cellStyle name="Обычный 9 2 7 3 2 4" xfId="13218"/>
    <cellStyle name="Обычный 9 2 7 3 2 4 2" xfId="43073"/>
    <cellStyle name="Обычный 9 2 7 3 2 5" xfId="23168"/>
    <cellStyle name="Обычный 9 2 7 3 2 5 2" xfId="53023"/>
    <cellStyle name="Обычный 9 2 7 3 2 6" xfId="33123"/>
    <cellStyle name="Обычный 9 2 7 3 3" xfId="4379"/>
    <cellStyle name="Обычный 9 2 7 3 3 2" xfId="14331"/>
    <cellStyle name="Обычный 9 2 7 3 3 2 2" xfId="44186"/>
    <cellStyle name="Обычный 9 2 7 3 3 3" xfId="24281"/>
    <cellStyle name="Обычный 9 2 7 3 3 3 2" xfId="54136"/>
    <cellStyle name="Обычный 9 2 7 3 3 4" xfId="34236"/>
    <cellStyle name="Обычный 9 2 7 3 4" xfId="9903"/>
    <cellStyle name="Обычный 9 2 7 3 4 2" xfId="19853"/>
    <cellStyle name="Обычный 9 2 7 3 4 2 2" xfId="49708"/>
    <cellStyle name="Обычный 9 2 7 3 4 3" xfId="29803"/>
    <cellStyle name="Обычный 9 2 7 3 4 3 2" xfId="59658"/>
    <cellStyle name="Обычный 9 2 7 3 4 4" xfId="39758"/>
    <cellStyle name="Обычный 9 2 7 3 5" xfId="13217"/>
    <cellStyle name="Обычный 9 2 7 3 5 2" xfId="43072"/>
    <cellStyle name="Обычный 9 2 7 3 6" xfId="23167"/>
    <cellStyle name="Обычный 9 2 7 3 6 2" xfId="53022"/>
    <cellStyle name="Обычный 9 2 7 3 7" xfId="33122"/>
    <cellStyle name="Обычный 9 2 7 4" xfId="3263"/>
    <cellStyle name="Обычный 9 2 7 4 2" xfId="6634"/>
    <cellStyle name="Обычный 9 2 7 4 2 2" xfId="16586"/>
    <cellStyle name="Обычный 9 2 7 4 2 2 2" xfId="46441"/>
    <cellStyle name="Обычный 9 2 7 4 2 3" xfId="26536"/>
    <cellStyle name="Обычный 9 2 7 4 2 3 2" xfId="56391"/>
    <cellStyle name="Обычный 9 2 7 4 2 4" xfId="36491"/>
    <cellStyle name="Обычный 9 2 7 4 3" xfId="9905"/>
    <cellStyle name="Обычный 9 2 7 4 3 2" xfId="19855"/>
    <cellStyle name="Обычный 9 2 7 4 3 2 2" xfId="49710"/>
    <cellStyle name="Обычный 9 2 7 4 3 3" xfId="29805"/>
    <cellStyle name="Обычный 9 2 7 4 3 3 2" xfId="59660"/>
    <cellStyle name="Обычный 9 2 7 4 3 4" xfId="39760"/>
    <cellStyle name="Обычный 9 2 7 4 4" xfId="13219"/>
    <cellStyle name="Обычный 9 2 7 4 4 2" xfId="43074"/>
    <cellStyle name="Обычный 9 2 7 4 5" xfId="23169"/>
    <cellStyle name="Обычный 9 2 7 4 5 2" xfId="53024"/>
    <cellStyle name="Обычный 9 2 7 4 6" xfId="33124"/>
    <cellStyle name="Обычный 9 2 7 5" xfId="3556"/>
    <cellStyle name="Обычный 9 2 7 5 2" xfId="13508"/>
    <cellStyle name="Обычный 9 2 7 5 2 2" xfId="43363"/>
    <cellStyle name="Обычный 9 2 7 5 3" xfId="23458"/>
    <cellStyle name="Обычный 9 2 7 5 3 2" xfId="53313"/>
    <cellStyle name="Обычный 9 2 7 5 4" xfId="33413"/>
    <cellStyle name="Обычный 9 2 7 6" xfId="9898"/>
    <cellStyle name="Обычный 9 2 7 6 2" xfId="19848"/>
    <cellStyle name="Обычный 9 2 7 6 2 2" xfId="49703"/>
    <cellStyle name="Обычный 9 2 7 6 3" xfId="29798"/>
    <cellStyle name="Обычный 9 2 7 6 3 2" xfId="59653"/>
    <cellStyle name="Обычный 9 2 7 6 4" xfId="39753"/>
    <cellStyle name="Обычный 9 2 7 7" xfId="13212"/>
    <cellStyle name="Обычный 9 2 7 7 2" xfId="43067"/>
    <cellStyle name="Обычный 9 2 7 8" xfId="23162"/>
    <cellStyle name="Обычный 9 2 7 8 2" xfId="53017"/>
    <cellStyle name="Обычный 9 2 7 9" xfId="33117"/>
    <cellStyle name="Обычный 9 2 8" xfId="3264"/>
    <cellStyle name="Обычный 9 2 8 2" xfId="3265"/>
    <cellStyle name="Обычный 9 2 8 2 2" xfId="3266"/>
    <cellStyle name="Обычный 9 2 8 2 2 2" xfId="3267"/>
    <cellStyle name="Обычный 9 2 8 2 2 2 2" xfId="6635"/>
    <cellStyle name="Обычный 9 2 8 2 2 2 2 2" xfId="16587"/>
    <cellStyle name="Обычный 9 2 8 2 2 2 2 2 2" xfId="46442"/>
    <cellStyle name="Обычный 9 2 8 2 2 2 2 3" xfId="26537"/>
    <cellStyle name="Обычный 9 2 8 2 2 2 2 3 2" xfId="56392"/>
    <cellStyle name="Обычный 9 2 8 2 2 2 2 4" xfId="36492"/>
    <cellStyle name="Обычный 9 2 8 2 2 2 3" xfId="9909"/>
    <cellStyle name="Обычный 9 2 8 2 2 2 3 2" xfId="19859"/>
    <cellStyle name="Обычный 9 2 8 2 2 2 3 2 2" xfId="49714"/>
    <cellStyle name="Обычный 9 2 8 2 2 2 3 3" xfId="29809"/>
    <cellStyle name="Обычный 9 2 8 2 2 2 3 3 2" xfId="59664"/>
    <cellStyle name="Обычный 9 2 8 2 2 2 3 4" xfId="39764"/>
    <cellStyle name="Обычный 9 2 8 2 2 2 4" xfId="13223"/>
    <cellStyle name="Обычный 9 2 8 2 2 2 4 2" xfId="43078"/>
    <cellStyle name="Обычный 9 2 8 2 2 2 5" xfId="23173"/>
    <cellStyle name="Обычный 9 2 8 2 2 2 5 2" xfId="53028"/>
    <cellStyle name="Обычный 9 2 8 2 2 2 6" xfId="33128"/>
    <cellStyle name="Обычный 9 2 8 2 2 3" xfId="4868"/>
    <cellStyle name="Обычный 9 2 8 2 2 3 2" xfId="14820"/>
    <cellStyle name="Обычный 9 2 8 2 2 3 2 2" xfId="44675"/>
    <cellStyle name="Обычный 9 2 8 2 2 3 3" xfId="24770"/>
    <cellStyle name="Обычный 9 2 8 2 2 3 3 2" xfId="54625"/>
    <cellStyle name="Обычный 9 2 8 2 2 3 4" xfId="34725"/>
    <cellStyle name="Обычный 9 2 8 2 2 4" xfId="9908"/>
    <cellStyle name="Обычный 9 2 8 2 2 4 2" xfId="19858"/>
    <cellStyle name="Обычный 9 2 8 2 2 4 2 2" xfId="49713"/>
    <cellStyle name="Обычный 9 2 8 2 2 4 3" xfId="29808"/>
    <cellStyle name="Обычный 9 2 8 2 2 4 3 2" xfId="59663"/>
    <cellStyle name="Обычный 9 2 8 2 2 4 4" xfId="39763"/>
    <cellStyle name="Обычный 9 2 8 2 2 5" xfId="13222"/>
    <cellStyle name="Обычный 9 2 8 2 2 5 2" xfId="43077"/>
    <cellStyle name="Обычный 9 2 8 2 2 6" xfId="23172"/>
    <cellStyle name="Обычный 9 2 8 2 2 6 2" xfId="53027"/>
    <cellStyle name="Обычный 9 2 8 2 2 7" xfId="33127"/>
    <cellStyle name="Обычный 9 2 8 2 3" xfId="3268"/>
    <cellStyle name="Обычный 9 2 8 2 3 2" xfId="6636"/>
    <cellStyle name="Обычный 9 2 8 2 3 2 2" xfId="16588"/>
    <cellStyle name="Обычный 9 2 8 2 3 2 2 2" xfId="46443"/>
    <cellStyle name="Обычный 9 2 8 2 3 2 3" xfId="26538"/>
    <cellStyle name="Обычный 9 2 8 2 3 2 3 2" xfId="56393"/>
    <cellStyle name="Обычный 9 2 8 2 3 2 4" xfId="36493"/>
    <cellStyle name="Обычный 9 2 8 2 3 3" xfId="9910"/>
    <cellStyle name="Обычный 9 2 8 2 3 3 2" xfId="19860"/>
    <cellStyle name="Обычный 9 2 8 2 3 3 2 2" xfId="49715"/>
    <cellStyle name="Обычный 9 2 8 2 3 3 3" xfId="29810"/>
    <cellStyle name="Обычный 9 2 8 2 3 3 3 2" xfId="59665"/>
    <cellStyle name="Обычный 9 2 8 2 3 3 4" xfId="39765"/>
    <cellStyle name="Обычный 9 2 8 2 3 4" xfId="13224"/>
    <cellStyle name="Обычный 9 2 8 2 3 4 2" xfId="43079"/>
    <cellStyle name="Обычный 9 2 8 2 3 5" xfId="23174"/>
    <cellStyle name="Обычный 9 2 8 2 3 5 2" xfId="53029"/>
    <cellStyle name="Обычный 9 2 8 2 3 6" xfId="33129"/>
    <cellStyle name="Обычный 9 2 8 2 4" xfId="4045"/>
    <cellStyle name="Обычный 9 2 8 2 4 2" xfId="13997"/>
    <cellStyle name="Обычный 9 2 8 2 4 2 2" xfId="43852"/>
    <cellStyle name="Обычный 9 2 8 2 4 3" xfId="23947"/>
    <cellStyle name="Обычный 9 2 8 2 4 3 2" xfId="53802"/>
    <cellStyle name="Обычный 9 2 8 2 4 4" xfId="33902"/>
    <cellStyle name="Обычный 9 2 8 2 5" xfId="9907"/>
    <cellStyle name="Обычный 9 2 8 2 5 2" xfId="19857"/>
    <cellStyle name="Обычный 9 2 8 2 5 2 2" xfId="49712"/>
    <cellStyle name="Обычный 9 2 8 2 5 3" xfId="29807"/>
    <cellStyle name="Обычный 9 2 8 2 5 3 2" xfId="59662"/>
    <cellStyle name="Обычный 9 2 8 2 5 4" xfId="39762"/>
    <cellStyle name="Обычный 9 2 8 2 6" xfId="13221"/>
    <cellStyle name="Обычный 9 2 8 2 6 2" xfId="43076"/>
    <cellStyle name="Обычный 9 2 8 2 7" xfId="23171"/>
    <cellStyle name="Обычный 9 2 8 2 7 2" xfId="53026"/>
    <cellStyle name="Обычный 9 2 8 2 8" xfId="33126"/>
    <cellStyle name="Обычный 9 2 8 3" xfId="3269"/>
    <cellStyle name="Обычный 9 2 8 3 2" xfId="3270"/>
    <cellStyle name="Обычный 9 2 8 3 2 2" xfId="6637"/>
    <cellStyle name="Обычный 9 2 8 3 2 2 2" xfId="16589"/>
    <cellStyle name="Обычный 9 2 8 3 2 2 2 2" xfId="46444"/>
    <cellStyle name="Обычный 9 2 8 3 2 2 3" xfId="26539"/>
    <cellStyle name="Обычный 9 2 8 3 2 2 3 2" xfId="56394"/>
    <cellStyle name="Обычный 9 2 8 3 2 2 4" xfId="36494"/>
    <cellStyle name="Обычный 9 2 8 3 2 3" xfId="9912"/>
    <cellStyle name="Обычный 9 2 8 3 2 3 2" xfId="19862"/>
    <cellStyle name="Обычный 9 2 8 3 2 3 2 2" xfId="49717"/>
    <cellStyle name="Обычный 9 2 8 3 2 3 3" xfId="29812"/>
    <cellStyle name="Обычный 9 2 8 3 2 3 3 2" xfId="59667"/>
    <cellStyle name="Обычный 9 2 8 3 2 3 4" xfId="39767"/>
    <cellStyle name="Обычный 9 2 8 3 2 4" xfId="13226"/>
    <cellStyle name="Обычный 9 2 8 3 2 4 2" xfId="43081"/>
    <cellStyle name="Обычный 9 2 8 3 2 5" xfId="23176"/>
    <cellStyle name="Обычный 9 2 8 3 2 5 2" xfId="53031"/>
    <cellStyle name="Обычный 9 2 8 3 2 6" xfId="33131"/>
    <cellStyle name="Обычный 9 2 8 3 3" xfId="4466"/>
    <cellStyle name="Обычный 9 2 8 3 3 2" xfId="14418"/>
    <cellStyle name="Обычный 9 2 8 3 3 2 2" xfId="44273"/>
    <cellStyle name="Обычный 9 2 8 3 3 3" xfId="24368"/>
    <cellStyle name="Обычный 9 2 8 3 3 3 2" xfId="54223"/>
    <cellStyle name="Обычный 9 2 8 3 3 4" xfId="34323"/>
    <cellStyle name="Обычный 9 2 8 3 4" xfId="9911"/>
    <cellStyle name="Обычный 9 2 8 3 4 2" xfId="19861"/>
    <cellStyle name="Обычный 9 2 8 3 4 2 2" xfId="49716"/>
    <cellStyle name="Обычный 9 2 8 3 4 3" xfId="29811"/>
    <cellStyle name="Обычный 9 2 8 3 4 3 2" xfId="59666"/>
    <cellStyle name="Обычный 9 2 8 3 4 4" xfId="39766"/>
    <cellStyle name="Обычный 9 2 8 3 5" xfId="13225"/>
    <cellStyle name="Обычный 9 2 8 3 5 2" xfId="43080"/>
    <cellStyle name="Обычный 9 2 8 3 6" xfId="23175"/>
    <cellStyle name="Обычный 9 2 8 3 6 2" xfId="53030"/>
    <cellStyle name="Обычный 9 2 8 3 7" xfId="33130"/>
    <cellStyle name="Обычный 9 2 8 4" xfId="3271"/>
    <cellStyle name="Обычный 9 2 8 4 2" xfId="6638"/>
    <cellStyle name="Обычный 9 2 8 4 2 2" xfId="16590"/>
    <cellStyle name="Обычный 9 2 8 4 2 2 2" xfId="46445"/>
    <cellStyle name="Обычный 9 2 8 4 2 3" xfId="26540"/>
    <cellStyle name="Обычный 9 2 8 4 2 3 2" xfId="56395"/>
    <cellStyle name="Обычный 9 2 8 4 2 4" xfId="36495"/>
    <cellStyle name="Обычный 9 2 8 4 3" xfId="9913"/>
    <cellStyle name="Обычный 9 2 8 4 3 2" xfId="19863"/>
    <cellStyle name="Обычный 9 2 8 4 3 2 2" xfId="49718"/>
    <cellStyle name="Обычный 9 2 8 4 3 3" xfId="29813"/>
    <cellStyle name="Обычный 9 2 8 4 3 3 2" xfId="59668"/>
    <cellStyle name="Обычный 9 2 8 4 3 4" xfId="39768"/>
    <cellStyle name="Обычный 9 2 8 4 4" xfId="13227"/>
    <cellStyle name="Обычный 9 2 8 4 4 2" xfId="43082"/>
    <cellStyle name="Обычный 9 2 8 4 5" xfId="23177"/>
    <cellStyle name="Обычный 9 2 8 4 5 2" xfId="53032"/>
    <cellStyle name="Обычный 9 2 8 4 6" xfId="33132"/>
    <cellStyle name="Обычный 9 2 8 5" xfId="3643"/>
    <cellStyle name="Обычный 9 2 8 5 2" xfId="13595"/>
    <cellStyle name="Обычный 9 2 8 5 2 2" xfId="43450"/>
    <cellStyle name="Обычный 9 2 8 5 3" xfId="23545"/>
    <cellStyle name="Обычный 9 2 8 5 3 2" xfId="53400"/>
    <cellStyle name="Обычный 9 2 8 5 4" xfId="33500"/>
    <cellStyle name="Обычный 9 2 8 6" xfId="9906"/>
    <cellStyle name="Обычный 9 2 8 6 2" xfId="19856"/>
    <cellStyle name="Обычный 9 2 8 6 2 2" xfId="49711"/>
    <cellStyle name="Обычный 9 2 8 6 3" xfId="29806"/>
    <cellStyle name="Обычный 9 2 8 6 3 2" xfId="59661"/>
    <cellStyle name="Обычный 9 2 8 6 4" xfId="39761"/>
    <cellStyle name="Обычный 9 2 8 7" xfId="13220"/>
    <cellStyle name="Обычный 9 2 8 7 2" xfId="43075"/>
    <cellStyle name="Обычный 9 2 8 8" xfId="23170"/>
    <cellStyle name="Обычный 9 2 8 8 2" xfId="53025"/>
    <cellStyle name="Обычный 9 2 8 9" xfId="33125"/>
    <cellStyle name="Обычный 9 2 9" xfId="3272"/>
    <cellStyle name="Обычный 9 2 9 2" xfId="3273"/>
    <cellStyle name="Обычный 9 2 9 2 2" xfId="3274"/>
    <cellStyle name="Обычный 9 2 9 2 2 2" xfId="3275"/>
    <cellStyle name="Обычный 9 2 9 2 2 2 2" xfId="6639"/>
    <cellStyle name="Обычный 9 2 9 2 2 2 2 2" xfId="16591"/>
    <cellStyle name="Обычный 9 2 9 2 2 2 2 2 2" xfId="46446"/>
    <cellStyle name="Обычный 9 2 9 2 2 2 2 3" xfId="26541"/>
    <cellStyle name="Обычный 9 2 9 2 2 2 2 3 2" xfId="56396"/>
    <cellStyle name="Обычный 9 2 9 2 2 2 2 4" xfId="36496"/>
    <cellStyle name="Обычный 9 2 9 2 2 2 3" xfId="9917"/>
    <cellStyle name="Обычный 9 2 9 2 2 2 3 2" xfId="19867"/>
    <cellStyle name="Обычный 9 2 9 2 2 2 3 2 2" xfId="49722"/>
    <cellStyle name="Обычный 9 2 9 2 2 2 3 3" xfId="29817"/>
    <cellStyle name="Обычный 9 2 9 2 2 2 3 3 2" xfId="59672"/>
    <cellStyle name="Обычный 9 2 9 2 2 2 3 4" xfId="39772"/>
    <cellStyle name="Обычный 9 2 9 2 2 2 4" xfId="13231"/>
    <cellStyle name="Обычный 9 2 9 2 2 2 4 2" xfId="43086"/>
    <cellStyle name="Обычный 9 2 9 2 2 2 5" xfId="23181"/>
    <cellStyle name="Обычный 9 2 9 2 2 2 5 2" xfId="53036"/>
    <cellStyle name="Обычный 9 2 9 2 2 2 6" xfId="33136"/>
    <cellStyle name="Обычный 9 2 9 2 2 3" xfId="4869"/>
    <cellStyle name="Обычный 9 2 9 2 2 3 2" xfId="14821"/>
    <cellStyle name="Обычный 9 2 9 2 2 3 2 2" xfId="44676"/>
    <cellStyle name="Обычный 9 2 9 2 2 3 3" xfId="24771"/>
    <cellStyle name="Обычный 9 2 9 2 2 3 3 2" xfId="54626"/>
    <cellStyle name="Обычный 9 2 9 2 2 3 4" xfId="34726"/>
    <cellStyle name="Обычный 9 2 9 2 2 4" xfId="9916"/>
    <cellStyle name="Обычный 9 2 9 2 2 4 2" xfId="19866"/>
    <cellStyle name="Обычный 9 2 9 2 2 4 2 2" xfId="49721"/>
    <cellStyle name="Обычный 9 2 9 2 2 4 3" xfId="29816"/>
    <cellStyle name="Обычный 9 2 9 2 2 4 3 2" xfId="59671"/>
    <cellStyle name="Обычный 9 2 9 2 2 4 4" xfId="39771"/>
    <cellStyle name="Обычный 9 2 9 2 2 5" xfId="13230"/>
    <cellStyle name="Обычный 9 2 9 2 2 5 2" xfId="43085"/>
    <cellStyle name="Обычный 9 2 9 2 2 6" xfId="23180"/>
    <cellStyle name="Обычный 9 2 9 2 2 6 2" xfId="53035"/>
    <cellStyle name="Обычный 9 2 9 2 2 7" xfId="33135"/>
    <cellStyle name="Обычный 9 2 9 2 3" xfId="3276"/>
    <cellStyle name="Обычный 9 2 9 2 3 2" xfId="6640"/>
    <cellStyle name="Обычный 9 2 9 2 3 2 2" xfId="16592"/>
    <cellStyle name="Обычный 9 2 9 2 3 2 2 2" xfId="46447"/>
    <cellStyle name="Обычный 9 2 9 2 3 2 3" xfId="26542"/>
    <cellStyle name="Обычный 9 2 9 2 3 2 3 2" xfId="56397"/>
    <cellStyle name="Обычный 9 2 9 2 3 2 4" xfId="36497"/>
    <cellStyle name="Обычный 9 2 9 2 3 3" xfId="9918"/>
    <cellStyle name="Обычный 9 2 9 2 3 3 2" xfId="19868"/>
    <cellStyle name="Обычный 9 2 9 2 3 3 2 2" xfId="49723"/>
    <cellStyle name="Обычный 9 2 9 2 3 3 3" xfId="29818"/>
    <cellStyle name="Обычный 9 2 9 2 3 3 3 2" xfId="59673"/>
    <cellStyle name="Обычный 9 2 9 2 3 3 4" xfId="39773"/>
    <cellStyle name="Обычный 9 2 9 2 3 4" xfId="13232"/>
    <cellStyle name="Обычный 9 2 9 2 3 4 2" xfId="43087"/>
    <cellStyle name="Обычный 9 2 9 2 3 5" xfId="23182"/>
    <cellStyle name="Обычный 9 2 9 2 3 5 2" xfId="53037"/>
    <cellStyle name="Обычный 9 2 9 2 3 6" xfId="33137"/>
    <cellStyle name="Обычный 9 2 9 2 4" xfId="4046"/>
    <cellStyle name="Обычный 9 2 9 2 4 2" xfId="13998"/>
    <cellStyle name="Обычный 9 2 9 2 4 2 2" xfId="43853"/>
    <cellStyle name="Обычный 9 2 9 2 4 3" xfId="23948"/>
    <cellStyle name="Обычный 9 2 9 2 4 3 2" xfId="53803"/>
    <cellStyle name="Обычный 9 2 9 2 4 4" xfId="33903"/>
    <cellStyle name="Обычный 9 2 9 2 5" xfId="9915"/>
    <cellStyle name="Обычный 9 2 9 2 5 2" xfId="19865"/>
    <cellStyle name="Обычный 9 2 9 2 5 2 2" xfId="49720"/>
    <cellStyle name="Обычный 9 2 9 2 5 3" xfId="29815"/>
    <cellStyle name="Обычный 9 2 9 2 5 3 2" xfId="59670"/>
    <cellStyle name="Обычный 9 2 9 2 5 4" xfId="39770"/>
    <cellStyle name="Обычный 9 2 9 2 6" xfId="13229"/>
    <cellStyle name="Обычный 9 2 9 2 6 2" xfId="43084"/>
    <cellStyle name="Обычный 9 2 9 2 7" xfId="23179"/>
    <cellStyle name="Обычный 9 2 9 2 7 2" xfId="53034"/>
    <cellStyle name="Обычный 9 2 9 2 8" xfId="33134"/>
    <cellStyle name="Обычный 9 2 9 3" xfId="3277"/>
    <cellStyle name="Обычный 9 2 9 3 2" xfId="3278"/>
    <cellStyle name="Обычный 9 2 9 3 2 2" xfId="6641"/>
    <cellStyle name="Обычный 9 2 9 3 2 2 2" xfId="16593"/>
    <cellStyle name="Обычный 9 2 9 3 2 2 2 2" xfId="46448"/>
    <cellStyle name="Обычный 9 2 9 3 2 2 3" xfId="26543"/>
    <cellStyle name="Обычный 9 2 9 3 2 2 3 2" xfId="56398"/>
    <cellStyle name="Обычный 9 2 9 3 2 2 4" xfId="36498"/>
    <cellStyle name="Обычный 9 2 9 3 2 3" xfId="9920"/>
    <cellStyle name="Обычный 9 2 9 3 2 3 2" xfId="19870"/>
    <cellStyle name="Обычный 9 2 9 3 2 3 2 2" xfId="49725"/>
    <cellStyle name="Обычный 9 2 9 3 2 3 3" xfId="29820"/>
    <cellStyle name="Обычный 9 2 9 3 2 3 3 2" xfId="59675"/>
    <cellStyle name="Обычный 9 2 9 3 2 3 4" xfId="39775"/>
    <cellStyle name="Обычный 9 2 9 3 2 4" xfId="13234"/>
    <cellStyle name="Обычный 9 2 9 3 2 4 2" xfId="43089"/>
    <cellStyle name="Обычный 9 2 9 3 2 5" xfId="23184"/>
    <cellStyle name="Обычный 9 2 9 3 2 5 2" xfId="53039"/>
    <cellStyle name="Обычный 9 2 9 3 2 6" xfId="33139"/>
    <cellStyle name="Обычный 9 2 9 3 3" xfId="4553"/>
    <cellStyle name="Обычный 9 2 9 3 3 2" xfId="14505"/>
    <cellStyle name="Обычный 9 2 9 3 3 2 2" xfId="44360"/>
    <cellStyle name="Обычный 9 2 9 3 3 3" xfId="24455"/>
    <cellStyle name="Обычный 9 2 9 3 3 3 2" xfId="54310"/>
    <cellStyle name="Обычный 9 2 9 3 3 4" xfId="34410"/>
    <cellStyle name="Обычный 9 2 9 3 4" xfId="9919"/>
    <cellStyle name="Обычный 9 2 9 3 4 2" xfId="19869"/>
    <cellStyle name="Обычный 9 2 9 3 4 2 2" xfId="49724"/>
    <cellStyle name="Обычный 9 2 9 3 4 3" xfId="29819"/>
    <cellStyle name="Обычный 9 2 9 3 4 3 2" xfId="59674"/>
    <cellStyle name="Обычный 9 2 9 3 4 4" xfId="39774"/>
    <cellStyle name="Обычный 9 2 9 3 5" xfId="13233"/>
    <cellStyle name="Обычный 9 2 9 3 5 2" xfId="43088"/>
    <cellStyle name="Обычный 9 2 9 3 6" xfId="23183"/>
    <cellStyle name="Обычный 9 2 9 3 6 2" xfId="53038"/>
    <cellStyle name="Обычный 9 2 9 3 7" xfId="33138"/>
    <cellStyle name="Обычный 9 2 9 4" xfId="3279"/>
    <cellStyle name="Обычный 9 2 9 4 2" xfId="6642"/>
    <cellStyle name="Обычный 9 2 9 4 2 2" xfId="16594"/>
    <cellStyle name="Обычный 9 2 9 4 2 2 2" xfId="46449"/>
    <cellStyle name="Обычный 9 2 9 4 2 3" xfId="26544"/>
    <cellStyle name="Обычный 9 2 9 4 2 3 2" xfId="56399"/>
    <cellStyle name="Обычный 9 2 9 4 2 4" xfId="36499"/>
    <cellStyle name="Обычный 9 2 9 4 3" xfId="9921"/>
    <cellStyle name="Обычный 9 2 9 4 3 2" xfId="19871"/>
    <cellStyle name="Обычный 9 2 9 4 3 2 2" xfId="49726"/>
    <cellStyle name="Обычный 9 2 9 4 3 3" xfId="29821"/>
    <cellStyle name="Обычный 9 2 9 4 3 3 2" xfId="59676"/>
    <cellStyle name="Обычный 9 2 9 4 3 4" xfId="39776"/>
    <cellStyle name="Обычный 9 2 9 4 4" xfId="13235"/>
    <cellStyle name="Обычный 9 2 9 4 4 2" xfId="43090"/>
    <cellStyle name="Обычный 9 2 9 4 5" xfId="23185"/>
    <cellStyle name="Обычный 9 2 9 4 5 2" xfId="53040"/>
    <cellStyle name="Обычный 9 2 9 4 6" xfId="33140"/>
    <cellStyle name="Обычный 9 2 9 5" xfId="3730"/>
    <cellStyle name="Обычный 9 2 9 5 2" xfId="13682"/>
    <cellStyle name="Обычный 9 2 9 5 2 2" xfId="43537"/>
    <cellStyle name="Обычный 9 2 9 5 3" xfId="23632"/>
    <cellStyle name="Обычный 9 2 9 5 3 2" xfId="53487"/>
    <cellStyle name="Обычный 9 2 9 5 4" xfId="33587"/>
    <cellStyle name="Обычный 9 2 9 6" xfId="9914"/>
    <cellStyle name="Обычный 9 2 9 6 2" xfId="19864"/>
    <cellStyle name="Обычный 9 2 9 6 2 2" xfId="49719"/>
    <cellStyle name="Обычный 9 2 9 6 3" xfId="29814"/>
    <cellStyle name="Обычный 9 2 9 6 3 2" xfId="59669"/>
    <cellStyle name="Обычный 9 2 9 6 4" xfId="39769"/>
    <cellStyle name="Обычный 9 2 9 7" xfId="13228"/>
    <cellStyle name="Обычный 9 2 9 7 2" xfId="43083"/>
    <cellStyle name="Обычный 9 2 9 8" xfId="23178"/>
    <cellStyle name="Обычный 9 2 9 8 2" xfId="53033"/>
    <cellStyle name="Обычный 9 2 9 9" xfId="33133"/>
    <cellStyle name="Обычный 9 3" xfId="3280"/>
    <cellStyle name="Обычный 9 3 10" xfId="9922"/>
    <cellStyle name="Обычный 9 3 10 2" xfId="19872"/>
    <cellStyle name="Обычный 9 3 10 2 2" xfId="49727"/>
    <cellStyle name="Обычный 9 3 10 3" xfId="29822"/>
    <cellStyle name="Обычный 9 3 10 3 2" xfId="59677"/>
    <cellStyle name="Обычный 9 3 10 4" xfId="39777"/>
    <cellStyle name="Обычный 9 3 11" xfId="13236"/>
    <cellStyle name="Обычный 9 3 11 2" xfId="43091"/>
    <cellStyle name="Обычный 9 3 12" xfId="23186"/>
    <cellStyle name="Обычный 9 3 12 2" xfId="53041"/>
    <cellStyle name="Обычный 9 3 13" xfId="33141"/>
    <cellStyle name="Обычный 9 3 2" xfId="3281"/>
    <cellStyle name="Обычный 9 3 2 2" xfId="3282"/>
    <cellStyle name="Обычный 9 3 2 2 2" xfId="3283"/>
    <cellStyle name="Обычный 9 3 2 2 2 2" xfId="3284"/>
    <cellStyle name="Обычный 9 3 2 2 2 2 2" xfId="6643"/>
    <cellStyle name="Обычный 9 3 2 2 2 2 2 2" xfId="16595"/>
    <cellStyle name="Обычный 9 3 2 2 2 2 2 2 2" xfId="46450"/>
    <cellStyle name="Обычный 9 3 2 2 2 2 2 3" xfId="26545"/>
    <cellStyle name="Обычный 9 3 2 2 2 2 2 3 2" xfId="56400"/>
    <cellStyle name="Обычный 9 3 2 2 2 2 2 4" xfId="36500"/>
    <cellStyle name="Обычный 9 3 2 2 2 2 3" xfId="9926"/>
    <cellStyle name="Обычный 9 3 2 2 2 2 3 2" xfId="19876"/>
    <cellStyle name="Обычный 9 3 2 2 2 2 3 2 2" xfId="49731"/>
    <cellStyle name="Обычный 9 3 2 2 2 2 3 3" xfId="29826"/>
    <cellStyle name="Обычный 9 3 2 2 2 2 3 3 2" xfId="59681"/>
    <cellStyle name="Обычный 9 3 2 2 2 2 3 4" xfId="39781"/>
    <cellStyle name="Обычный 9 3 2 2 2 2 4" xfId="13240"/>
    <cellStyle name="Обычный 9 3 2 2 2 2 4 2" xfId="43095"/>
    <cellStyle name="Обычный 9 3 2 2 2 2 5" xfId="23190"/>
    <cellStyle name="Обычный 9 3 2 2 2 2 5 2" xfId="53045"/>
    <cellStyle name="Обычный 9 3 2 2 2 2 6" xfId="33145"/>
    <cellStyle name="Обычный 9 3 2 2 2 3" xfId="4871"/>
    <cellStyle name="Обычный 9 3 2 2 2 3 2" xfId="14823"/>
    <cellStyle name="Обычный 9 3 2 2 2 3 2 2" xfId="44678"/>
    <cellStyle name="Обычный 9 3 2 2 2 3 3" xfId="24773"/>
    <cellStyle name="Обычный 9 3 2 2 2 3 3 2" xfId="54628"/>
    <cellStyle name="Обычный 9 3 2 2 2 3 4" xfId="34728"/>
    <cellStyle name="Обычный 9 3 2 2 2 4" xfId="9925"/>
    <cellStyle name="Обычный 9 3 2 2 2 4 2" xfId="19875"/>
    <cellStyle name="Обычный 9 3 2 2 2 4 2 2" xfId="49730"/>
    <cellStyle name="Обычный 9 3 2 2 2 4 3" xfId="29825"/>
    <cellStyle name="Обычный 9 3 2 2 2 4 3 2" xfId="59680"/>
    <cellStyle name="Обычный 9 3 2 2 2 4 4" xfId="39780"/>
    <cellStyle name="Обычный 9 3 2 2 2 5" xfId="13239"/>
    <cellStyle name="Обычный 9 3 2 2 2 5 2" xfId="43094"/>
    <cellStyle name="Обычный 9 3 2 2 2 6" xfId="23189"/>
    <cellStyle name="Обычный 9 3 2 2 2 6 2" xfId="53044"/>
    <cellStyle name="Обычный 9 3 2 2 2 7" xfId="33144"/>
    <cellStyle name="Обычный 9 3 2 2 3" xfId="3285"/>
    <cellStyle name="Обычный 9 3 2 2 3 2" xfId="6644"/>
    <cellStyle name="Обычный 9 3 2 2 3 2 2" xfId="16596"/>
    <cellStyle name="Обычный 9 3 2 2 3 2 2 2" xfId="46451"/>
    <cellStyle name="Обычный 9 3 2 2 3 2 3" xfId="26546"/>
    <cellStyle name="Обычный 9 3 2 2 3 2 3 2" xfId="56401"/>
    <cellStyle name="Обычный 9 3 2 2 3 2 4" xfId="36501"/>
    <cellStyle name="Обычный 9 3 2 2 3 3" xfId="9927"/>
    <cellStyle name="Обычный 9 3 2 2 3 3 2" xfId="19877"/>
    <cellStyle name="Обычный 9 3 2 2 3 3 2 2" xfId="49732"/>
    <cellStyle name="Обычный 9 3 2 2 3 3 3" xfId="29827"/>
    <cellStyle name="Обычный 9 3 2 2 3 3 3 2" xfId="59682"/>
    <cellStyle name="Обычный 9 3 2 2 3 3 4" xfId="39782"/>
    <cellStyle name="Обычный 9 3 2 2 3 4" xfId="13241"/>
    <cellStyle name="Обычный 9 3 2 2 3 4 2" xfId="43096"/>
    <cellStyle name="Обычный 9 3 2 2 3 5" xfId="23191"/>
    <cellStyle name="Обычный 9 3 2 2 3 5 2" xfId="53046"/>
    <cellStyle name="Обычный 9 3 2 2 3 6" xfId="33146"/>
    <cellStyle name="Обычный 9 3 2 2 4" xfId="4048"/>
    <cellStyle name="Обычный 9 3 2 2 4 2" xfId="14000"/>
    <cellStyle name="Обычный 9 3 2 2 4 2 2" xfId="43855"/>
    <cellStyle name="Обычный 9 3 2 2 4 3" xfId="23950"/>
    <cellStyle name="Обычный 9 3 2 2 4 3 2" xfId="53805"/>
    <cellStyle name="Обычный 9 3 2 2 4 4" xfId="33905"/>
    <cellStyle name="Обычный 9 3 2 2 5" xfId="9924"/>
    <cellStyle name="Обычный 9 3 2 2 5 2" xfId="19874"/>
    <cellStyle name="Обычный 9 3 2 2 5 2 2" xfId="49729"/>
    <cellStyle name="Обычный 9 3 2 2 5 3" xfId="29824"/>
    <cellStyle name="Обычный 9 3 2 2 5 3 2" xfId="59679"/>
    <cellStyle name="Обычный 9 3 2 2 5 4" xfId="39779"/>
    <cellStyle name="Обычный 9 3 2 2 6" xfId="13238"/>
    <cellStyle name="Обычный 9 3 2 2 6 2" xfId="43093"/>
    <cellStyle name="Обычный 9 3 2 2 7" xfId="23188"/>
    <cellStyle name="Обычный 9 3 2 2 7 2" xfId="53043"/>
    <cellStyle name="Обычный 9 3 2 2 8" xfId="33143"/>
    <cellStyle name="Обычный 9 3 2 3" xfId="3286"/>
    <cellStyle name="Обычный 9 3 2 3 2" xfId="3287"/>
    <cellStyle name="Обычный 9 3 2 3 2 2" xfId="6645"/>
    <cellStyle name="Обычный 9 3 2 3 2 2 2" xfId="16597"/>
    <cellStyle name="Обычный 9 3 2 3 2 2 2 2" xfId="46452"/>
    <cellStyle name="Обычный 9 3 2 3 2 2 3" xfId="26547"/>
    <cellStyle name="Обычный 9 3 2 3 2 2 3 2" xfId="56402"/>
    <cellStyle name="Обычный 9 3 2 3 2 2 4" xfId="36502"/>
    <cellStyle name="Обычный 9 3 2 3 2 3" xfId="9929"/>
    <cellStyle name="Обычный 9 3 2 3 2 3 2" xfId="19879"/>
    <cellStyle name="Обычный 9 3 2 3 2 3 2 2" xfId="49734"/>
    <cellStyle name="Обычный 9 3 2 3 2 3 3" xfId="29829"/>
    <cellStyle name="Обычный 9 3 2 3 2 3 3 2" xfId="59684"/>
    <cellStyle name="Обычный 9 3 2 3 2 3 4" xfId="39784"/>
    <cellStyle name="Обычный 9 3 2 3 2 4" xfId="13243"/>
    <cellStyle name="Обычный 9 3 2 3 2 4 2" xfId="43098"/>
    <cellStyle name="Обычный 9 3 2 3 2 5" xfId="23193"/>
    <cellStyle name="Обычный 9 3 2 3 2 5 2" xfId="53048"/>
    <cellStyle name="Обычный 9 3 2 3 2 6" xfId="33148"/>
    <cellStyle name="Обычный 9 3 2 3 3" xfId="4388"/>
    <cellStyle name="Обычный 9 3 2 3 3 2" xfId="14340"/>
    <cellStyle name="Обычный 9 3 2 3 3 2 2" xfId="44195"/>
    <cellStyle name="Обычный 9 3 2 3 3 3" xfId="24290"/>
    <cellStyle name="Обычный 9 3 2 3 3 3 2" xfId="54145"/>
    <cellStyle name="Обычный 9 3 2 3 3 4" xfId="34245"/>
    <cellStyle name="Обычный 9 3 2 3 4" xfId="9928"/>
    <cellStyle name="Обычный 9 3 2 3 4 2" xfId="19878"/>
    <cellStyle name="Обычный 9 3 2 3 4 2 2" xfId="49733"/>
    <cellStyle name="Обычный 9 3 2 3 4 3" xfId="29828"/>
    <cellStyle name="Обычный 9 3 2 3 4 3 2" xfId="59683"/>
    <cellStyle name="Обычный 9 3 2 3 4 4" xfId="39783"/>
    <cellStyle name="Обычный 9 3 2 3 5" xfId="13242"/>
    <cellStyle name="Обычный 9 3 2 3 5 2" xfId="43097"/>
    <cellStyle name="Обычный 9 3 2 3 6" xfId="23192"/>
    <cellStyle name="Обычный 9 3 2 3 6 2" xfId="53047"/>
    <cellStyle name="Обычный 9 3 2 3 7" xfId="33147"/>
    <cellStyle name="Обычный 9 3 2 4" xfId="3288"/>
    <cellStyle name="Обычный 9 3 2 4 2" xfId="6646"/>
    <cellStyle name="Обычный 9 3 2 4 2 2" xfId="16598"/>
    <cellStyle name="Обычный 9 3 2 4 2 2 2" xfId="46453"/>
    <cellStyle name="Обычный 9 3 2 4 2 3" xfId="26548"/>
    <cellStyle name="Обычный 9 3 2 4 2 3 2" xfId="56403"/>
    <cellStyle name="Обычный 9 3 2 4 2 4" xfId="36503"/>
    <cellStyle name="Обычный 9 3 2 4 3" xfId="9930"/>
    <cellStyle name="Обычный 9 3 2 4 3 2" xfId="19880"/>
    <cellStyle name="Обычный 9 3 2 4 3 2 2" xfId="49735"/>
    <cellStyle name="Обычный 9 3 2 4 3 3" xfId="29830"/>
    <cellStyle name="Обычный 9 3 2 4 3 3 2" xfId="59685"/>
    <cellStyle name="Обычный 9 3 2 4 3 4" xfId="39785"/>
    <cellStyle name="Обычный 9 3 2 4 4" xfId="13244"/>
    <cellStyle name="Обычный 9 3 2 4 4 2" xfId="43099"/>
    <cellStyle name="Обычный 9 3 2 4 5" xfId="23194"/>
    <cellStyle name="Обычный 9 3 2 4 5 2" xfId="53049"/>
    <cellStyle name="Обычный 9 3 2 4 6" xfId="33149"/>
    <cellStyle name="Обычный 9 3 2 5" xfId="3565"/>
    <cellStyle name="Обычный 9 3 2 5 2" xfId="13517"/>
    <cellStyle name="Обычный 9 3 2 5 2 2" xfId="43372"/>
    <cellStyle name="Обычный 9 3 2 5 3" xfId="23467"/>
    <cellStyle name="Обычный 9 3 2 5 3 2" xfId="53322"/>
    <cellStyle name="Обычный 9 3 2 5 4" xfId="33422"/>
    <cellStyle name="Обычный 9 3 2 6" xfId="9923"/>
    <cellStyle name="Обычный 9 3 2 6 2" xfId="19873"/>
    <cellStyle name="Обычный 9 3 2 6 2 2" xfId="49728"/>
    <cellStyle name="Обычный 9 3 2 6 3" xfId="29823"/>
    <cellStyle name="Обычный 9 3 2 6 3 2" xfId="59678"/>
    <cellStyle name="Обычный 9 3 2 6 4" xfId="39778"/>
    <cellStyle name="Обычный 9 3 2 7" xfId="13237"/>
    <cellStyle name="Обычный 9 3 2 7 2" xfId="43092"/>
    <cellStyle name="Обычный 9 3 2 8" xfId="23187"/>
    <cellStyle name="Обычный 9 3 2 8 2" xfId="53042"/>
    <cellStyle name="Обычный 9 3 2 9" xfId="33142"/>
    <cellStyle name="Обычный 9 3 3" xfId="3289"/>
    <cellStyle name="Обычный 9 3 3 2" xfId="3290"/>
    <cellStyle name="Обычный 9 3 3 2 2" xfId="3291"/>
    <cellStyle name="Обычный 9 3 3 2 2 2" xfId="3292"/>
    <cellStyle name="Обычный 9 3 3 2 2 2 2" xfId="6647"/>
    <cellStyle name="Обычный 9 3 3 2 2 2 2 2" xfId="16599"/>
    <cellStyle name="Обычный 9 3 3 2 2 2 2 2 2" xfId="46454"/>
    <cellStyle name="Обычный 9 3 3 2 2 2 2 3" xfId="26549"/>
    <cellStyle name="Обычный 9 3 3 2 2 2 2 3 2" xfId="56404"/>
    <cellStyle name="Обычный 9 3 3 2 2 2 2 4" xfId="36504"/>
    <cellStyle name="Обычный 9 3 3 2 2 2 3" xfId="9934"/>
    <cellStyle name="Обычный 9 3 3 2 2 2 3 2" xfId="19884"/>
    <cellStyle name="Обычный 9 3 3 2 2 2 3 2 2" xfId="49739"/>
    <cellStyle name="Обычный 9 3 3 2 2 2 3 3" xfId="29834"/>
    <cellStyle name="Обычный 9 3 3 2 2 2 3 3 2" xfId="59689"/>
    <cellStyle name="Обычный 9 3 3 2 2 2 3 4" xfId="39789"/>
    <cellStyle name="Обычный 9 3 3 2 2 2 4" xfId="13248"/>
    <cellStyle name="Обычный 9 3 3 2 2 2 4 2" xfId="43103"/>
    <cellStyle name="Обычный 9 3 3 2 2 2 5" xfId="23198"/>
    <cellStyle name="Обычный 9 3 3 2 2 2 5 2" xfId="53053"/>
    <cellStyle name="Обычный 9 3 3 2 2 2 6" xfId="33153"/>
    <cellStyle name="Обычный 9 3 3 2 2 3" xfId="4872"/>
    <cellStyle name="Обычный 9 3 3 2 2 3 2" xfId="14824"/>
    <cellStyle name="Обычный 9 3 3 2 2 3 2 2" xfId="44679"/>
    <cellStyle name="Обычный 9 3 3 2 2 3 3" xfId="24774"/>
    <cellStyle name="Обычный 9 3 3 2 2 3 3 2" xfId="54629"/>
    <cellStyle name="Обычный 9 3 3 2 2 3 4" xfId="34729"/>
    <cellStyle name="Обычный 9 3 3 2 2 4" xfId="9933"/>
    <cellStyle name="Обычный 9 3 3 2 2 4 2" xfId="19883"/>
    <cellStyle name="Обычный 9 3 3 2 2 4 2 2" xfId="49738"/>
    <cellStyle name="Обычный 9 3 3 2 2 4 3" xfId="29833"/>
    <cellStyle name="Обычный 9 3 3 2 2 4 3 2" xfId="59688"/>
    <cellStyle name="Обычный 9 3 3 2 2 4 4" xfId="39788"/>
    <cellStyle name="Обычный 9 3 3 2 2 5" xfId="13247"/>
    <cellStyle name="Обычный 9 3 3 2 2 5 2" xfId="43102"/>
    <cellStyle name="Обычный 9 3 3 2 2 6" xfId="23197"/>
    <cellStyle name="Обычный 9 3 3 2 2 6 2" xfId="53052"/>
    <cellStyle name="Обычный 9 3 3 2 2 7" xfId="33152"/>
    <cellStyle name="Обычный 9 3 3 2 3" xfId="3293"/>
    <cellStyle name="Обычный 9 3 3 2 3 2" xfId="6648"/>
    <cellStyle name="Обычный 9 3 3 2 3 2 2" xfId="16600"/>
    <cellStyle name="Обычный 9 3 3 2 3 2 2 2" xfId="46455"/>
    <cellStyle name="Обычный 9 3 3 2 3 2 3" xfId="26550"/>
    <cellStyle name="Обычный 9 3 3 2 3 2 3 2" xfId="56405"/>
    <cellStyle name="Обычный 9 3 3 2 3 2 4" xfId="36505"/>
    <cellStyle name="Обычный 9 3 3 2 3 3" xfId="9935"/>
    <cellStyle name="Обычный 9 3 3 2 3 3 2" xfId="19885"/>
    <cellStyle name="Обычный 9 3 3 2 3 3 2 2" xfId="49740"/>
    <cellStyle name="Обычный 9 3 3 2 3 3 3" xfId="29835"/>
    <cellStyle name="Обычный 9 3 3 2 3 3 3 2" xfId="59690"/>
    <cellStyle name="Обычный 9 3 3 2 3 3 4" xfId="39790"/>
    <cellStyle name="Обычный 9 3 3 2 3 4" xfId="13249"/>
    <cellStyle name="Обычный 9 3 3 2 3 4 2" xfId="43104"/>
    <cellStyle name="Обычный 9 3 3 2 3 5" xfId="23199"/>
    <cellStyle name="Обычный 9 3 3 2 3 5 2" xfId="53054"/>
    <cellStyle name="Обычный 9 3 3 2 3 6" xfId="33154"/>
    <cellStyle name="Обычный 9 3 3 2 4" xfId="4049"/>
    <cellStyle name="Обычный 9 3 3 2 4 2" xfId="14001"/>
    <cellStyle name="Обычный 9 3 3 2 4 2 2" xfId="43856"/>
    <cellStyle name="Обычный 9 3 3 2 4 3" xfId="23951"/>
    <cellStyle name="Обычный 9 3 3 2 4 3 2" xfId="53806"/>
    <cellStyle name="Обычный 9 3 3 2 4 4" xfId="33906"/>
    <cellStyle name="Обычный 9 3 3 2 5" xfId="9932"/>
    <cellStyle name="Обычный 9 3 3 2 5 2" xfId="19882"/>
    <cellStyle name="Обычный 9 3 3 2 5 2 2" xfId="49737"/>
    <cellStyle name="Обычный 9 3 3 2 5 3" xfId="29832"/>
    <cellStyle name="Обычный 9 3 3 2 5 3 2" xfId="59687"/>
    <cellStyle name="Обычный 9 3 3 2 5 4" xfId="39787"/>
    <cellStyle name="Обычный 9 3 3 2 6" xfId="13246"/>
    <cellStyle name="Обычный 9 3 3 2 6 2" xfId="43101"/>
    <cellStyle name="Обычный 9 3 3 2 7" xfId="23196"/>
    <cellStyle name="Обычный 9 3 3 2 7 2" xfId="53051"/>
    <cellStyle name="Обычный 9 3 3 2 8" xfId="33151"/>
    <cellStyle name="Обычный 9 3 3 3" xfId="3294"/>
    <cellStyle name="Обычный 9 3 3 3 2" xfId="3295"/>
    <cellStyle name="Обычный 9 3 3 3 2 2" xfId="6649"/>
    <cellStyle name="Обычный 9 3 3 3 2 2 2" xfId="16601"/>
    <cellStyle name="Обычный 9 3 3 3 2 2 2 2" xfId="46456"/>
    <cellStyle name="Обычный 9 3 3 3 2 2 3" xfId="26551"/>
    <cellStyle name="Обычный 9 3 3 3 2 2 3 2" xfId="56406"/>
    <cellStyle name="Обычный 9 3 3 3 2 2 4" xfId="36506"/>
    <cellStyle name="Обычный 9 3 3 3 2 3" xfId="9937"/>
    <cellStyle name="Обычный 9 3 3 3 2 3 2" xfId="19887"/>
    <cellStyle name="Обычный 9 3 3 3 2 3 2 2" xfId="49742"/>
    <cellStyle name="Обычный 9 3 3 3 2 3 3" xfId="29837"/>
    <cellStyle name="Обычный 9 3 3 3 2 3 3 2" xfId="59692"/>
    <cellStyle name="Обычный 9 3 3 3 2 3 4" xfId="39792"/>
    <cellStyle name="Обычный 9 3 3 3 2 4" xfId="13251"/>
    <cellStyle name="Обычный 9 3 3 3 2 4 2" xfId="43106"/>
    <cellStyle name="Обычный 9 3 3 3 2 5" xfId="23201"/>
    <cellStyle name="Обычный 9 3 3 3 2 5 2" xfId="53056"/>
    <cellStyle name="Обычный 9 3 3 3 2 6" xfId="33156"/>
    <cellStyle name="Обычный 9 3 3 3 3" xfId="4478"/>
    <cellStyle name="Обычный 9 3 3 3 3 2" xfId="14430"/>
    <cellStyle name="Обычный 9 3 3 3 3 2 2" xfId="44285"/>
    <cellStyle name="Обычный 9 3 3 3 3 3" xfId="24380"/>
    <cellStyle name="Обычный 9 3 3 3 3 3 2" xfId="54235"/>
    <cellStyle name="Обычный 9 3 3 3 3 4" xfId="34335"/>
    <cellStyle name="Обычный 9 3 3 3 4" xfId="9936"/>
    <cellStyle name="Обычный 9 3 3 3 4 2" xfId="19886"/>
    <cellStyle name="Обычный 9 3 3 3 4 2 2" xfId="49741"/>
    <cellStyle name="Обычный 9 3 3 3 4 3" xfId="29836"/>
    <cellStyle name="Обычный 9 3 3 3 4 3 2" xfId="59691"/>
    <cellStyle name="Обычный 9 3 3 3 4 4" xfId="39791"/>
    <cellStyle name="Обычный 9 3 3 3 5" xfId="13250"/>
    <cellStyle name="Обычный 9 3 3 3 5 2" xfId="43105"/>
    <cellStyle name="Обычный 9 3 3 3 6" xfId="23200"/>
    <cellStyle name="Обычный 9 3 3 3 6 2" xfId="53055"/>
    <cellStyle name="Обычный 9 3 3 3 7" xfId="33155"/>
    <cellStyle name="Обычный 9 3 3 4" xfId="3296"/>
    <cellStyle name="Обычный 9 3 3 4 2" xfId="6650"/>
    <cellStyle name="Обычный 9 3 3 4 2 2" xfId="16602"/>
    <cellStyle name="Обычный 9 3 3 4 2 2 2" xfId="46457"/>
    <cellStyle name="Обычный 9 3 3 4 2 3" xfId="26552"/>
    <cellStyle name="Обычный 9 3 3 4 2 3 2" xfId="56407"/>
    <cellStyle name="Обычный 9 3 3 4 2 4" xfId="36507"/>
    <cellStyle name="Обычный 9 3 3 4 3" xfId="9938"/>
    <cellStyle name="Обычный 9 3 3 4 3 2" xfId="19888"/>
    <cellStyle name="Обычный 9 3 3 4 3 2 2" xfId="49743"/>
    <cellStyle name="Обычный 9 3 3 4 3 3" xfId="29838"/>
    <cellStyle name="Обычный 9 3 3 4 3 3 2" xfId="59693"/>
    <cellStyle name="Обычный 9 3 3 4 3 4" xfId="39793"/>
    <cellStyle name="Обычный 9 3 3 4 4" xfId="13252"/>
    <cellStyle name="Обычный 9 3 3 4 4 2" xfId="43107"/>
    <cellStyle name="Обычный 9 3 3 4 5" xfId="23202"/>
    <cellStyle name="Обычный 9 3 3 4 5 2" xfId="53057"/>
    <cellStyle name="Обычный 9 3 3 4 6" xfId="33157"/>
    <cellStyle name="Обычный 9 3 3 5" xfId="3655"/>
    <cellStyle name="Обычный 9 3 3 5 2" xfId="13607"/>
    <cellStyle name="Обычный 9 3 3 5 2 2" xfId="43462"/>
    <cellStyle name="Обычный 9 3 3 5 3" xfId="23557"/>
    <cellStyle name="Обычный 9 3 3 5 3 2" xfId="53412"/>
    <cellStyle name="Обычный 9 3 3 5 4" xfId="33512"/>
    <cellStyle name="Обычный 9 3 3 6" xfId="9931"/>
    <cellStyle name="Обычный 9 3 3 6 2" xfId="19881"/>
    <cellStyle name="Обычный 9 3 3 6 2 2" xfId="49736"/>
    <cellStyle name="Обычный 9 3 3 6 3" xfId="29831"/>
    <cellStyle name="Обычный 9 3 3 6 3 2" xfId="59686"/>
    <cellStyle name="Обычный 9 3 3 6 4" xfId="39786"/>
    <cellStyle name="Обычный 9 3 3 7" xfId="13245"/>
    <cellStyle name="Обычный 9 3 3 7 2" xfId="43100"/>
    <cellStyle name="Обычный 9 3 3 8" xfId="23195"/>
    <cellStyle name="Обычный 9 3 3 8 2" xfId="53050"/>
    <cellStyle name="Обычный 9 3 3 9" xfId="33150"/>
    <cellStyle name="Обычный 9 3 4" xfId="3297"/>
    <cellStyle name="Обычный 9 3 4 2" xfId="3298"/>
    <cellStyle name="Обычный 9 3 4 2 2" xfId="3299"/>
    <cellStyle name="Обычный 9 3 4 2 2 2" xfId="6651"/>
    <cellStyle name="Обычный 9 3 4 2 2 2 2" xfId="16603"/>
    <cellStyle name="Обычный 9 3 4 2 2 2 2 2" xfId="46458"/>
    <cellStyle name="Обычный 9 3 4 2 2 2 3" xfId="26553"/>
    <cellStyle name="Обычный 9 3 4 2 2 2 3 2" xfId="56408"/>
    <cellStyle name="Обычный 9 3 4 2 2 2 4" xfId="36508"/>
    <cellStyle name="Обычный 9 3 4 2 2 3" xfId="9941"/>
    <cellStyle name="Обычный 9 3 4 2 2 3 2" xfId="19891"/>
    <cellStyle name="Обычный 9 3 4 2 2 3 2 2" xfId="49746"/>
    <cellStyle name="Обычный 9 3 4 2 2 3 3" xfId="29841"/>
    <cellStyle name="Обычный 9 3 4 2 2 3 3 2" xfId="59696"/>
    <cellStyle name="Обычный 9 3 4 2 2 3 4" xfId="39796"/>
    <cellStyle name="Обычный 9 3 4 2 2 4" xfId="13255"/>
    <cellStyle name="Обычный 9 3 4 2 2 4 2" xfId="43110"/>
    <cellStyle name="Обычный 9 3 4 2 2 5" xfId="23205"/>
    <cellStyle name="Обычный 9 3 4 2 2 5 2" xfId="53060"/>
    <cellStyle name="Обычный 9 3 4 2 2 6" xfId="33160"/>
    <cellStyle name="Обычный 9 3 4 2 3" xfId="4870"/>
    <cellStyle name="Обычный 9 3 4 2 3 2" xfId="14822"/>
    <cellStyle name="Обычный 9 3 4 2 3 2 2" xfId="44677"/>
    <cellStyle name="Обычный 9 3 4 2 3 3" xfId="24772"/>
    <cellStyle name="Обычный 9 3 4 2 3 3 2" xfId="54627"/>
    <cellStyle name="Обычный 9 3 4 2 3 4" xfId="34727"/>
    <cellStyle name="Обычный 9 3 4 2 4" xfId="9940"/>
    <cellStyle name="Обычный 9 3 4 2 4 2" xfId="19890"/>
    <cellStyle name="Обычный 9 3 4 2 4 2 2" xfId="49745"/>
    <cellStyle name="Обычный 9 3 4 2 4 3" xfId="29840"/>
    <cellStyle name="Обычный 9 3 4 2 4 3 2" xfId="59695"/>
    <cellStyle name="Обычный 9 3 4 2 4 4" xfId="39795"/>
    <cellStyle name="Обычный 9 3 4 2 5" xfId="13254"/>
    <cellStyle name="Обычный 9 3 4 2 5 2" xfId="43109"/>
    <cellStyle name="Обычный 9 3 4 2 6" xfId="23204"/>
    <cellStyle name="Обычный 9 3 4 2 6 2" xfId="53059"/>
    <cellStyle name="Обычный 9 3 4 2 7" xfId="33159"/>
    <cellStyle name="Обычный 9 3 4 3" xfId="3300"/>
    <cellStyle name="Обычный 9 3 4 3 2" xfId="6652"/>
    <cellStyle name="Обычный 9 3 4 3 2 2" xfId="16604"/>
    <cellStyle name="Обычный 9 3 4 3 2 2 2" xfId="46459"/>
    <cellStyle name="Обычный 9 3 4 3 2 3" xfId="26554"/>
    <cellStyle name="Обычный 9 3 4 3 2 3 2" xfId="56409"/>
    <cellStyle name="Обычный 9 3 4 3 2 4" xfId="36509"/>
    <cellStyle name="Обычный 9 3 4 3 3" xfId="9942"/>
    <cellStyle name="Обычный 9 3 4 3 3 2" xfId="19892"/>
    <cellStyle name="Обычный 9 3 4 3 3 2 2" xfId="49747"/>
    <cellStyle name="Обычный 9 3 4 3 3 3" xfId="29842"/>
    <cellStyle name="Обычный 9 3 4 3 3 3 2" xfId="59697"/>
    <cellStyle name="Обычный 9 3 4 3 3 4" xfId="39797"/>
    <cellStyle name="Обычный 9 3 4 3 4" xfId="13256"/>
    <cellStyle name="Обычный 9 3 4 3 4 2" xfId="43111"/>
    <cellStyle name="Обычный 9 3 4 3 5" xfId="23206"/>
    <cellStyle name="Обычный 9 3 4 3 5 2" xfId="53061"/>
    <cellStyle name="Обычный 9 3 4 3 6" xfId="33161"/>
    <cellStyle name="Обычный 9 3 4 4" xfId="4047"/>
    <cellStyle name="Обычный 9 3 4 4 2" xfId="13999"/>
    <cellStyle name="Обычный 9 3 4 4 2 2" xfId="43854"/>
    <cellStyle name="Обычный 9 3 4 4 3" xfId="23949"/>
    <cellStyle name="Обычный 9 3 4 4 3 2" xfId="53804"/>
    <cellStyle name="Обычный 9 3 4 4 4" xfId="33904"/>
    <cellStyle name="Обычный 9 3 4 5" xfId="9939"/>
    <cellStyle name="Обычный 9 3 4 5 2" xfId="19889"/>
    <cellStyle name="Обычный 9 3 4 5 2 2" xfId="49744"/>
    <cellStyle name="Обычный 9 3 4 5 3" xfId="29839"/>
    <cellStyle name="Обычный 9 3 4 5 3 2" xfId="59694"/>
    <cellStyle name="Обычный 9 3 4 5 4" xfId="39794"/>
    <cellStyle name="Обычный 9 3 4 6" xfId="13253"/>
    <cellStyle name="Обычный 9 3 4 6 2" xfId="43108"/>
    <cellStyle name="Обычный 9 3 4 7" xfId="23203"/>
    <cellStyle name="Обычный 9 3 4 7 2" xfId="53058"/>
    <cellStyle name="Обычный 9 3 4 8" xfId="33158"/>
    <cellStyle name="Обычный 9 3 5" xfId="3301"/>
    <cellStyle name="Обычный 9 3 5 2" xfId="3302"/>
    <cellStyle name="Обычный 9 3 5 2 2" xfId="3303"/>
    <cellStyle name="Обычный 9 3 5 2 2 2" xfId="6653"/>
    <cellStyle name="Обычный 9 3 5 2 2 2 2" xfId="16605"/>
    <cellStyle name="Обычный 9 3 5 2 2 2 2 2" xfId="46460"/>
    <cellStyle name="Обычный 9 3 5 2 2 2 3" xfId="26555"/>
    <cellStyle name="Обычный 9 3 5 2 2 2 3 2" xfId="56410"/>
    <cellStyle name="Обычный 9 3 5 2 2 2 4" xfId="36510"/>
    <cellStyle name="Обычный 9 3 5 2 2 3" xfId="9945"/>
    <cellStyle name="Обычный 9 3 5 2 2 3 2" xfId="19895"/>
    <cellStyle name="Обычный 9 3 5 2 2 3 2 2" xfId="49750"/>
    <cellStyle name="Обычный 9 3 5 2 2 3 3" xfId="29845"/>
    <cellStyle name="Обычный 9 3 5 2 2 3 3 2" xfId="59700"/>
    <cellStyle name="Обычный 9 3 5 2 2 3 4" xfId="39800"/>
    <cellStyle name="Обычный 9 3 5 2 2 4" xfId="13259"/>
    <cellStyle name="Обычный 9 3 5 2 2 4 2" xfId="43114"/>
    <cellStyle name="Обычный 9 3 5 2 2 5" xfId="23209"/>
    <cellStyle name="Обычный 9 3 5 2 2 5 2" xfId="53064"/>
    <cellStyle name="Обычный 9 3 5 2 2 6" xfId="33164"/>
    <cellStyle name="Обычный 9 3 5 2 3" xfId="4967"/>
    <cellStyle name="Обычный 9 3 5 2 3 2" xfId="14919"/>
    <cellStyle name="Обычный 9 3 5 2 3 2 2" xfId="44774"/>
    <cellStyle name="Обычный 9 3 5 2 3 3" xfId="24869"/>
    <cellStyle name="Обычный 9 3 5 2 3 3 2" xfId="54724"/>
    <cellStyle name="Обычный 9 3 5 2 3 4" xfId="34824"/>
    <cellStyle name="Обычный 9 3 5 2 4" xfId="9944"/>
    <cellStyle name="Обычный 9 3 5 2 4 2" xfId="19894"/>
    <cellStyle name="Обычный 9 3 5 2 4 2 2" xfId="49749"/>
    <cellStyle name="Обычный 9 3 5 2 4 3" xfId="29844"/>
    <cellStyle name="Обычный 9 3 5 2 4 3 2" xfId="59699"/>
    <cellStyle name="Обычный 9 3 5 2 4 4" xfId="39799"/>
    <cellStyle name="Обычный 9 3 5 2 5" xfId="13258"/>
    <cellStyle name="Обычный 9 3 5 2 5 2" xfId="43113"/>
    <cellStyle name="Обычный 9 3 5 2 6" xfId="23208"/>
    <cellStyle name="Обычный 9 3 5 2 6 2" xfId="53063"/>
    <cellStyle name="Обычный 9 3 5 2 7" xfId="33163"/>
    <cellStyle name="Обычный 9 3 5 3" xfId="3304"/>
    <cellStyle name="Обычный 9 3 5 3 2" xfId="6654"/>
    <cellStyle name="Обычный 9 3 5 3 2 2" xfId="16606"/>
    <cellStyle name="Обычный 9 3 5 3 2 2 2" xfId="46461"/>
    <cellStyle name="Обычный 9 3 5 3 2 3" xfId="26556"/>
    <cellStyle name="Обычный 9 3 5 3 2 3 2" xfId="56411"/>
    <cellStyle name="Обычный 9 3 5 3 2 4" xfId="36511"/>
    <cellStyle name="Обычный 9 3 5 3 3" xfId="9946"/>
    <cellStyle name="Обычный 9 3 5 3 3 2" xfId="19896"/>
    <cellStyle name="Обычный 9 3 5 3 3 2 2" xfId="49751"/>
    <cellStyle name="Обычный 9 3 5 3 3 3" xfId="29846"/>
    <cellStyle name="Обычный 9 3 5 3 3 3 2" xfId="59701"/>
    <cellStyle name="Обычный 9 3 5 3 3 4" xfId="39801"/>
    <cellStyle name="Обычный 9 3 5 3 4" xfId="13260"/>
    <cellStyle name="Обычный 9 3 5 3 4 2" xfId="43115"/>
    <cellStyle name="Обычный 9 3 5 3 5" xfId="23210"/>
    <cellStyle name="Обычный 9 3 5 3 5 2" xfId="53065"/>
    <cellStyle name="Обычный 9 3 5 3 6" xfId="33165"/>
    <cellStyle name="Обычный 9 3 5 4" xfId="4144"/>
    <cellStyle name="Обычный 9 3 5 4 2" xfId="14096"/>
    <cellStyle name="Обычный 9 3 5 4 2 2" xfId="43951"/>
    <cellStyle name="Обычный 9 3 5 4 3" xfId="24046"/>
    <cellStyle name="Обычный 9 3 5 4 3 2" xfId="53901"/>
    <cellStyle name="Обычный 9 3 5 4 4" xfId="34001"/>
    <cellStyle name="Обычный 9 3 5 5" xfId="9943"/>
    <cellStyle name="Обычный 9 3 5 5 2" xfId="19893"/>
    <cellStyle name="Обычный 9 3 5 5 2 2" xfId="49748"/>
    <cellStyle name="Обычный 9 3 5 5 3" xfId="29843"/>
    <cellStyle name="Обычный 9 3 5 5 3 2" xfId="59698"/>
    <cellStyle name="Обычный 9 3 5 5 4" xfId="39798"/>
    <cellStyle name="Обычный 9 3 5 6" xfId="13257"/>
    <cellStyle name="Обычный 9 3 5 6 2" xfId="43112"/>
    <cellStyle name="Обычный 9 3 5 7" xfId="23207"/>
    <cellStyle name="Обычный 9 3 5 7 2" xfId="53062"/>
    <cellStyle name="Обычный 9 3 5 8" xfId="33162"/>
    <cellStyle name="Обычный 9 3 6" xfId="3305"/>
    <cellStyle name="Обычный 9 3 6 2" xfId="3306"/>
    <cellStyle name="Обычный 9 3 6 2 2" xfId="3307"/>
    <cellStyle name="Обычный 9 3 6 2 2 2" xfId="6655"/>
    <cellStyle name="Обычный 9 3 6 2 2 2 2" xfId="16607"/>
    <cellStyle name="Обычный 9 3 6 2 2 2 2 2" xfId="46462"/>
    <cellStyle name="Обычный 9 3 6 2 2 2 3" xfId="26557"/>
    <cellStyle name="Обычный 9 3 6 2 2 2 3 2" xfId="56412"/>
    <cellStyle name="Обычный 9 3 6 2 2 2 4" xfId="36512"/>
    <cellStyle name="Обычный 9 3 6 2 2 3" xfId="9949"/>
    <cellStyle name="Обычный 9 3 6 2 2 3 2" xfId="19899"/>
    <cellStyle name="Обычный 9 3 6 2 2 3 2 2" xfId="49754"/>
    <cellStyle name="Обычный 9 3 6 2 2 3 3" xfId="29849"/>
    <cellStyle name="Обычный 9 3 6 2 2 3 3 2" xfId="59704"/>
    <cellStyle name="Обычный 9 3 6 2 2 3 4" xfId="39804"/>
    <cellStyle name="Обычный 9 3 6 2 2 4" xfId="13263"/>
    <cellStyle name="Обычный 9 3 6 2 2 4 2" xfId="43118"/>
    <cellStyle name="Обычный 9 3 6 2 2 5" xfId="23213"/>
    <cellStyle name="Обычный 9 3 6 2 2 5 2" xfId="53068"/>
    <cellStyle name="Обычный 9 3 6 2 2 6" xfId="33168"/>
    <cellStyle name="Обычный 9 3 6 2 3" xfId="5054"/>
    <cellStyle name="Обычный 9 3 6 2 3 2" xfId="15006"/>
    <cellStyle name="Обычный 9 3 6 2 3 2 2" xfId="44861"/>
    <cellStyle name="Обычный 9 3 6 2 3 3" xfId="24956"/>
    <cellStyle name="Обычный 9 3 6 2 3 3 2" xfId="54811"/>
    <cellStyle name="Обычный 9 3 6 2 3 4" xfId="34911"/>
    <cellStyle name="Обычный 9 3 6 2 4" xfId="9948"/>
    <cellStyle name="Обычный 9 3 6 2 4 2" xfId="19898"/>
    <cellStyle name="Обычный 9 3 6 2 4 2 2" xfId="49753"/>
    <cellStyle name="Обычный 9 3 6 2 4 3" xfId="29848"/>
    <cellStyle name="Обычный 9 3 6 2 4 3 2" xfId="59703"/>
    <cellStyle name="Обычный 9 3 6 2 4 4" xfId="39803"/>
    <cellStyle name="Обычный 9 3 6 2 5" xfId="13262"/>
    <cellStyle name="Обычный 9 3 6 2 5 2" xfId="43117"/>
    <cellStyle name="Обычный 9 3 6 2 6" xfId="23212"/>
    <cellStyle name="Обычный 9 3 6 2 6 2" xfId="53067"/>
    <cellStyle name="Обычный 9 3 6 2 7" xfId="33167"/>
    <cellStyle name="Обычный 9 3 6 3" xfId="3308"/>
    <cellStyle name="Обычный 9 3 6 3 2" xfId="6656"/>
    <cellStyle name="Обычный 9 3 6 3 2 2" xfId="16608"/>
    <cellStyle name="Обычный 9 3 6 3 2 2 2" xfId="46463"/>
    <cellStyle name="Обычный 9 3 6 3 2 3" xfId="26558"/>
    <cellStyle name="Обычный 9 3 6 3 2 3 2" xfId="56413"/>
    <cellStyle name="Обычный 9 3 6 3 2 4" xfId="36513"/>
    <cellStyle name="Обычный 9 3 6 3 3" xfId="9950"/>
    <cellStyle name="Обычный 9 3 6 3 3 2" xfId="19900"/>
    <cellStyle name="Обычный 9 3 6 3 3 2 2" xfId="49755"/>
    <cellStyle name="Обычный 9 3 6 3 3 3" xfId="29850"/>
    <cellStyle name="Обычный 9 3 6 3 3 3 2" xfId="59705"/>
    <cellStyle name="Обычный 9 3 6 3 3 4" xfId="39805"/>
    <cellStyle name="Обычный 9 3 6 3 4" xfId="13264"/>
    <cellStyle name="Обычный 9 3 6 3 4 2" xfId="43119"/>
    <cellStyle name="Обычный 9 3 6 3 5" xfId="23214"/>
    <cellStyle name="Обычный 9 3 6 3 5 2" xfId="53069"/>
    <cellStyle name="Обычный 9 3 6 3 6" xfId="33169"/>
    <cellStyle name="Обычный 9 3 6 4" xfId="4231"/>
    <cellStyle name="Обычный 9 3 6 4 2" xfId="14183"/>
    <cellStyle name="Обычный 9 3 6 4 2 2" xfId="44038"/>
    <cellStyle name="Обычный 9 3 6 4 3" xfId="24133"/>
    <cellStyle name="Обычный 9 3 6 4 3 2" xfId="53988"/>
    <cellStyle name="Обычный 9 3 6 4 4" xfId="34088"/>
    <cellStyle name="Обычный 9 3 6 5" xfId="9947"/>
    <cellStyle name="Обычный 9 3 6 5 2" xfId="19897"/>
    <cellStyle name="Обычный 9 3 6 5 2 2" xfId="49752"/>
    <cellStyle name="Обычный 9 3 6 5 3" xfId="29847"/>
    <cellStyle name="Обычный 9 3 6 5 3 2" xfId="59702"/>
    <cellStyle name="Обычный 9 3 6 5 4" xfId="39802"/>
    <cellStyle name="Обычный 9 3 6 6" xfId="13261"/>
    <cellStyle name="Обычный 9 3 6 6 2" xfId="43116"/>
    <cellStyle name="Обычный 9 3 6 7" xfId="23211"/>
    <cellStyle name="Обычный 9 3 6 7 2" xfId="53066"/>
    <cellStyle name="Обычный 9 3 6 8" xfId="33166"/>
    <cellStyle name="Обычный 9 3 7" xfId="3309"/>
    <cellStyle name="Обычный 9 3 7 2" xfId="3310"/>
    <cellStyle name="Обычный 9 3 7 2 2" xfId="6657"/>
    <cellStyle name="Обычный 9 3 7 2 2 2" xfId="16609"/>
    <cellStyle name="Обычный 9 3 7 2 2 2 2" xfId="46464"/>
    <cellStyle name="Обычный 9 3 7 2 2 3" xfId="26559"/>
    <cellStyle name="Обычный 9 3 7 2 2 3 2" xfId="56414"/>
    <cellStyle name="Обычный 9 3 7 2 2 4" xfId="36514"/>
    <cellStyle name="Обычный 9 3 7 2 3" xfId="9952"/>
    <cellStyle name="Обычный 9 3 7 2 3 2" xfId="19902"/>
    <cellStyle name="Обычный 9 3 7 2 3 2 2" xfId="49757"/>
    <cellStyle name="Обычный 9 3 7 2 3 3" xfId="29852"/>
    <cellStyle name="Обычный 9 3 7 2 3 3 2" xfId="59707"/>
    <cellStyle name="Обычный 9 3 7 2 3 4" xfId="39807"/>
    <cellStyle name="Обычный 9 3 7 2 4" xfId="13266"/>
    <cellStyle name="Обычный 9 3 7 2 4 2" xfId="43121"/>
    <cellStyle name="Обычный 9 3 7 2 5" xfId="23216"/>
    <cellStyle name="Обычный 9 3 7 2 5 2" xfId="53071"/>
    <cellStyle name="Обычный 9 3 7 2 6" xfId="33171"/>
    <cellStyle name="Обычный 9 3 7 3" xfId="4262"/>
    <cellStyle name="Обычный 9 3 7 3 2" xfId="14214"/>
    <cellStyle name="Обычный 9 3 7 3 2 2" xfId="44069"/>
    <cellStyle name="Обычный 9 3 7 3 3" xfId="24164"/>
    <cellStyle name="Обычный 9 3 7 3 3 2" xfId="54019"/>
    <cellStyle name="Обычный 9 3 7 3 4" xfId="34119"/>
    <cellStyle name="Обычный 9 3 7 4" xfId="9951"/>
    <cellStyle name="Обычный 9 3 7 4 2" xfId="19901"/>
    <cellStyle name="Обычный 9 3 7 4 2 2" xfId="49756"/>
    <cellStyle name="Обычный 9 3 7 4 3" xfId="29851"/>
    <cellStyle name="Обычный 9 3 7 4 3 2" xfId="59706"/>
    <cellStyle name="Обычный 9 3 7 4 4" xfId="39806"/>
    <cellStyle name="Обычный 9 3 7 5" xfId="13265"/>
    <cellStyle name="Обычный 9 3 7 5 2" xfId="43120"/>
    <cellStyle name="Обычный 9 3 7 6" xfId="23215"/>
    <cellStyle name="Обычный 9 3 7 6 2" xfId="53070"/>
    <cellStyle name="Обычный 9 3 7 7" xfId="33170"/>
    <cellStyle name="Обычный 9 3 8" xfId="3311"/>
    <cellStyle name="Обычный 9 3 8 2" xfId="6658"/>
    <cellStyle name="Обычный 9 3 8 2 2" xfId="16610"/>
    <cellStyle name="Обычный 9 3 8 2 2 2" xfId="46465"/>
    <cellStyle name="Обычный 9 3 8 2 3" xfId="26560"/>
    <cellStyle name="Обычный 9 3 8 2 3 2" xfId="56415"/>
    <cellStyle name="Обычный 9 3 8 2 4" xfId="36515"/>
    <cellStyle name="Обычный 9 3 8 3" xfId="9953"/>
    <cellStyle name="Обычный 9 3 8 3 2" xfId="19903"/>
    <cellStyle name="Обычный 9 3 8 3 2 2" xfId="49758"/>
    <cellStyle name="Обычный 9 3 8 3 3" xfId="29853"/>
    <cellStyle name="Обычный 9 3 8 3 3 2" xfId="59708"/>
    <cellStyle name="Обычный 9 3 8 3 4" xfId="39808"/>
    <cellStyle name="Обычный 9 3 8 4" xfId="13267"/>
    <cellStyle name="Обычный 9 3 8 4 2" xfId="43122"/>
    <cellStyle name="Обычный 9 3 8 5" xfId="23217"/>
    <cellStyle name="Обычный 9 3 8 5 2" xfId="53072"/>
    <cellStyle name="Обычный 9 3 8 6" xfId="33172"/>
    <cellStyle name="Обычный 9 3 9" xfId="3439"/>
    <cellStyle name="Обычный 9 3 9 2" xfId="13391"/>
    <cellStyle name="Обычный 9 3 9 2 2" xfId="43246"/>
    <cellStyle name="Обычный 9 3 9 3" xfId="23341"/>
    <cellStyle name="Обычный 9 3 9 3 2" xfId="53196"/>
    <cellStyle name="Обычный 9 3 9 4" xfId="33296"/>
    <cellStyle name="Обычный 9 4" xfId="3312"/>
    <cellStyle name="Обычный 9 4 10" xfId="9954"/>
    <cellStyle name="Обычный 9 4 10 2" xfId="19904"/>
    <cellStyle name="Обычный 9 4 10 2 2" xfId="49759"/>
    <cellStyle name="Обычный 9 4 10 3" xfId="29854"/>
    <cellStyle name="Обычный 9 4 10 3 2" xfId="59709"/>
    <cellStyle name="Обычный 9 4 10 4" xfId="39809"/>
    <cellStyle name="Обычный 9 4 11" xfId="13268"/>
    <cellStyle name="Обычный 9 4 11 2" xfId="43123"/>
    <cellStyle name="Обычный 9 4 12" xfId="23218"/>
    <cellStyle name="Обычный 9 4 12 2" xfId="53073"/>
    <cellStyle name="Обычный 9 4 13" xfId="33173"/>
    <cellStyle name="Обычный 9 4 2" xfId="3313"/>
    <cellStyle name="Обычный 9 4 2 2" xfId="3314"/>
    <cellStyle name="Обычный 9 4 2 2 2" xfId="3315"/>
    <cellStyle name="Обычный 9 4 2 2 2 2" xfId="3316"/>
    <cellStyle name="Обычный 9 4 2 2 2 2 2" xfId="6659"/>
    <cellStyle name="Обычный 9 4 2 2 2 2 2 2" xfId="16611"/>
    <cellStyle name="Обычный 9 4 2 2 2 2 2 2 2" xfId="46466"/>
    <cellStyle name="Обычный 9 4 2 2 2 2 2 3" xfId="26561"/>
    <cellStyle name="Обычный 9 4 2 2 2 2 2 3 2" xfId="56416"/>
    <cellStyle name="Обычный 9 4 2 2 2 2 2 4" xfId="36516"/>
    <cellStyle name="Обычный 9 4 2 2 2 2 3" xfId="9958"/>
    <cellStyle name="Обычный 9 4 2 2 2 2 3 2" xfId="19908"/>
    <cellStyle name="Обычный 9 4 2 2 2 2 3 2 2" xfId="49763"/>
    <cellStyle name="Обычный 9 4 2 2 2 2 3 3" xfId="29858"/>
    <cellStyle name="Обычный 9 4 2 2 2 2 3 3 2" xfId="59713"/>
    <cellStyle name="Обычный 9 4 2 2 2 2 3 4" xfId="39813"/>
    <cellStyle name="Обычный 9 4 2 2 2 2 4" xfId="13272"/>
    <cellStyle name="Обычный 9 4 2 2 2 2 4 2" xfId="43127"/>
    <cellStyle name="Обычный 9 4 2 2 2 2 5" xfId="23222"/>
    <cellStyle name="Обычный 9 4 2 2 2 2 5 2" xfId="53077"/>
    <cellStyle name="Обычный 9 4 2 2 2 2 6" xfId="33177"/>
    <cellStyle name="Обычный 9 4 2 2 2 3" xfId="4874"/>
    <cellStyle name="Обычный 9 4 2 2 2 3 2" xfId="14826"/>
    <cellStyle name="Обычный 9 4 2 2 2 3 2 2" xfId="44681"/>
    <cellStyle name="Обычный 9 4 2 2 2 3 3" xfId="24776"/>
    <cellStyle name="Обычный 9 4 2 2 2 3 3 2" xfId="54631"/>
    <cellStyle name="Обычный 9 4 2 2 2 3 4" xfId="34731"/>
    <cellStyle name="Обычный 9 4 2 2 2 4" xfId="9957"/>
    <cellStyle name="Обычный 9 4 2 2 2 4 2" xfId="19907"/>
    <cellStyle name="Обычный 9 4 2 2 2 4 2 2" xfId="49762"/>
    <cellStyle name="Обычный 9 4 2 2 2 4 3" xfId="29857"/>
    <cellStyle name="Обычный 9 4 2 2 2 4 3 2" xfId="59712"/>
    <cellStyle name="Обычный 9 4 2 2 2 4 4" xfId="39812"/>
    <cellStyle name="Обычный 9 4 2 2 2 5" xfId="13271"/>
    <cellStyle name="Обычный 9 4 2 2 2 5 2" xfId="43126"/>
    <cellStyle name="Обычный 9 4 2 2 2 6" xfId="23221"/>
    <cellStyle name="Обычный 9 4 2 2 2 6 2" xfId="53076"/>
    <cellStyle name="Обычный 9 4 2 2 2 7" xfId="33176"/>
    <cellStyle name="Обычный 9 4 2 2 3" xfId="3317"/>
    <cellStyle name="Обычный 9 4 2 2 3 2" xfId="6660"/>
    <cellStyle name="Обычный 9 4 2 2 3 2 2" xfId="16612"/>
    <cellStyle name="Обычный 9 4 2 2 3 2 2 2" xfId="46467"/>
    <cellStyle name="Обычный 9 4 2 2 3 2 3" xfId="26562"/>
    <cellStyle name="Обычный 9 4 2 2 3 2 3 2" xfId="56417"/>
    <cellStyle name="Обычный 9 4 2 2 3 2 4" xfId="36517"/>
    <cellStyle name="Обычный 9 4 2 2 3 3" xfId="9959"/>
    <cellStyle name="Обычный 9 4 2 2 3 3 2" xfId="19909"/>
    <cellStyle name="Обычный 9 4 2 2 3 3 2 2" xfId="49764"/>
    <cellStyle name="Обычный 9 4 2 2 3 3 3" xfId="29859"/>
    <cellStyle name="Обычный 9 4 2 2 3 3 3 2" xfId="59714"/>
    <cellStyle name="Обычный 9 4 2 2 3 3 4" xfId="39814"/>
    <cellStyle name="Обычный 9 4 2 2 3 4" xfId="13273"/>
    <cellStyle name="Обычный 9 4 2 2 3 4 2" xfId="43128"/>
    <cellStyle name="Обычный 9 4 2 2 3 5" xfId="23223"/>
    <cellStyle name="Обычный 9 4 2 2 3 5 2" xfId="53078"/>
    <cellStyle name="Обычный 9 4 2 2 3 6" xfId="33178"/>
    <cellStyle name="Обычный 9 4 2 2 4" xfId="4051"/>
    <cellStyle name="Обычный 9 4 2 2 4 2" xfId="14003"/>
    <cellStyle name="Обычный 9 4 2 2 4 2 2" xfId="43858"/>
    <cellStyle name="Обычный 9 4 2 2 4 3" xfId="23953"/>
    <cellStyle name="Обычный 9 4 2 2 4 3 2" xfId="53808"/>
    <cellStyle name="Обычный 9 4 2 2 4 4" xfId="33908"/>
    <cellStyle name="Обычный 9 4 2 2 5" xfId="9956"/>
    <cellStyle name="Обычный 9 4 2 2 5 2" xfId="19906"/>
    <cellStyle name="Обычный 9 4 2 2 5 2 2" xfId="49761"/>
    <cellStyle name="Обычный 9 4 2 2 5 3" xfId="29856"/>
    <cellStyle name="Обычный 9 4 2 2 5 3 2" xfId="59711"/>
    <cellStyle name="Обычный 9 4 2 2 5 4" xfId="39811"/>
    <cellStyle name="Обычный 9 4 2 2 6" xfId="13270"/>
    <cellStyle name="Обычный 9 4 2 2 6 2" xfId="43125"/>
    <cellStyle name="Обычный 9 4 2 2 7" xfId="23220"/>
    <cellStyle name="Обычный 9 4 2 2 7 2" xfId="53075"/>
    <cellStyle name="Обычный 9 4 2 2 8" xfId="33175"/>
    <cellStyle name="Обычный 9 4 2 3" xfId="3318"/>
    <cellStyle name="Обычный 9 4 2 3 2" xfId="3319"/>
    <cellStyle name="Обычный 9 4 2 3 2 2" xfId="6661"/>
    <cellStyle name="Обычный 9 4 2 3 2 2 2" xfId="16613"/>
    <cellStyle name="Обычный 9 4 2 3 2 2 2 2" xfId="46468"/>
    <cellStyle name="Обычный 9 4 2 3 2 2 3" xfId="26563"/>
    <cellStyle name="Обычный 9 4 2 3 2 2 3 2" xfId="56418"/>
    <cellStyle name="Обычный 9 4 2 3 2 2 4" xfId="36518"/>
    <cellStyle name="Обычный 9 4 2 3 2 3" xfId="9961"/>
    <cellStyle name="Обычный 9 4 2 3 2 3 2" xfId="19911"/>
    <cellStyle name="Обычный 9 4 2 3 2 3 2 2" xfId="49766"/>
    <cellStyle name="Обычный 9 4 2 3 2 3 3" xfId="29861"/>
    <cellStyle name="Обычный 9 4 2 3 2 3 3 2" xfId="59716"/>
    <cellStyle name="Обычный 9 4 2 3 2 3 4" xfId="39816"/>
    <cellStyle name="Обычный 9 4 2 3 2 4" xfId="13275"/>
    <cellStyle name="Обычный 9 4 2 3 2 4 2" xfId="43130"/>
    <cellStyle name="Обычный 9 4 2 3 2 5" xfId="23225"/>
    <cellStyle name="Обычный 9 4 2 3 2 5 2" xfId="53080"/>
    <cellStyle name="Обычный 9 4 2 3 2 6" xfId="33180"/>
    <cellStyle name="Обычный 9 4 2 3 3" xfId="4413"/>
    <cellStyle name="Обычный 9 4 2 3 3 2" xfId="14365"/>
    <cellStyle name="Обычный 9 4 2 3 3 2 2" xfId="44220"/>
    <cellStyle name="Обычный 9 4 2 3 3 3" xfId="24315"/>
    <cellStyle name="Обычный 9 4 2 3 3 3 2" xfId="54170"/>
    <cellStyle name="Обычный 9 4 2 3 3 4" xfId="34270"/>
    <cellStyle name="Обычный 9 4 2 3 4" xfId="9960"/>
    <cellStyle name="Обычный 9 4 2 3 4 2" xfId="19910"/>
    <cellStyle name="Обычный 9 4 2 3 4 2 2" xfId="49765"/>
    <cellStyle name="Обычный 9 4 2 3 4 3" xfId="29860"/>
    <cellStyle name="Обычный 9 4 2 3 4 3 2" xfId="59715"/>
    <cellStyle name="Обычный 9 4 2 3 4 4" xfId="39815"/>
    <cellStyle name="Обычный 9 4 2 3 5" xfId="13274"/>
    <cellStyle name="Обычный 9 4 2 3 5 2" xfId="43129"/>
    <cellStyle name="Обычный 9 4 2 3 6" xfId="23224"/>
    <cellStyle name="Обычный 9 4 2 3 6 2" xfId="53079"/>
    <cellStyle name="Обычный 9 4 2 3 7" xfId="33179"/>
    <cellStyle name="Обычный 9 4 2 4" xfId="3320"/>
    <cellStyle name="Обычный 9 4 2 4 2" xfId="6662"/>
    <cellStyle name="Обычный 9 4 2 4 2 2" xfId="16614"/>
    <cellStyle name="Обычный 9 4 2 4 2 2 2" xfId="46469"/>
    <cellStyle name="Обычный 9 4 2 4 2 3" xfId="26564"/>
    <cellStyle name="Обычный 9 4 2 4 2 3 2" xfId="56419"/>
    <cellStyle name="Обычный 9 4 2 4 2 4" xfId="36519"/>
    <cellStyle name="Обычный 9 4 2 4 3" xfId="9962"/>
    <cellStyle name="Обычный 9 4 2 4 3 2" xfId="19912"/>
    <cellStyle name="Обычный 9 4 2 4 3 2 2" xfId="49767"/>
    <cellStyle name="Обычный 9 4 2 4 3 3" xfId="29862"/>
    <cellStyle name="Обычный 9 4 2 4 3 3 2" xfId="59717"/>
    <cellStyle name="Обычный 9 4 2 4 3 4" xfId="39817"/>
    <cellStyle name="Обычный 9 4 2 4 4" xfId="13276"/>
    <cellStyle name="Обычный 9 4 2 4 4 2" xfId="43131"/>
    <cellStyle name="Обычный 9 4 2 4 5" xfId="23226"/>
    <cellStyle name="Обычный 9 4 2 4 5 2" xfId="53081"/>
    <cellStyle name="Обычный 9 4 2 4 6" xfId="33181"/>
    <cellStyle name="Обычный 9 4 2 5" xfId="3590"/>
    <cellStyle name="Обычный 9 4 2 5 2" xfId="13542"/>
    <cellStyle name="Обычный 9 4 2 5 2 2" xfId="43397"/>
    <cellStyle name="Обычный 9 4 2 5 3" xfId="23492"/>
    <cellStyle name="Обычный 9 4 2 5 3 2" xfId="53347"/>
    <cellStyle name="Обычный 9 4 2 5 4" xfId="33447"/>
    <cellStyle name="Обычный 9 4 2 6" xfId="9955"/>
    <cellStyle name="Обычный 9 4 2 6 2" xfId="19905"/>
    <cellStyle name="Обычный 9 4 2 6 2 2" xfId="49760"/>
    <cellStyle name="Обычный 9 4 2 6 3" xfId="29855"/>
    <cellStyle name="Обычный 9 4 2 6 3 2" xfId="59710"/>
    <cellStyle name="Обычный 9 4 2 6 4" xfId="39810"/>
    <cellStyle name="Обычный 9 4 2 7" xfId="13269"/>
    <cellStyle name="Обычный 9 4 2 7 2" xfId="43124"/>
    <cellStyle name="Обычный 9 4 2 8" xfId="23219"/>
    <cellStyle name="Обычный 9 4 2 8 2" xfId="53074"/>
    <cellStyle name="Обычный 9 4 2 9" xfId="33174"/>
    <cellStyle name="Обычный 9 4 3" xfId="3321"/>
    <cellStyle name="Обычный 9 4 3 2" xfId="3322"/>
    <cellStyle name="Обычный 9 4 3 2 2" xfId="3323"/>
    <cellStyle name="Обычный 9 4 3 2 2 2" xfId="3324"/>
    <cellStyle name="Обычный 9 4 3 2 2 2 2" xfId="6663"/>
    <cellStyle name="Обычный 9 4 3 2 2 2 2 2" xfId="16615"/>
    <cellStyle name="Обычный 9 4 3 2 2 2 2 2 2" xfId="46470"/>
    <cellStyle name="Обычный 9 4 3 2 2 2 2 3" xfId="26565"/>
    <cellStyle name="Обычный 9 4 3 2 2 2 2 3 2" xfId="56420"/>
    <cellStyle name="Обычный 9 4 3 2 2 2 2 4" xfId="36520"/>
    <cellStyle name="Обычный 9 4 3 2 2 2 3" xfId="9966"/>
    <cellStyle name="Обычный 9 4 3 2 2 2 3 2" xfId="19916"/>
    <cellStyle name="Обычный 9 4 3 2 2 2 3 2 2" xfId="49771"/>
    <cellStyle name="Обычный 9 4 3 2 2 2 3 3" xfId="29866"/>
    <cellStyle name="Обычный 9 4 3 2 2 2 3 3 2" xfId="59721"/>
    <cellStyle name="Обычный 9 4 3 2 2 2 3 4" xfId="39821"/>
    <cellStyle name="Обычный 9 4 3 2 2 2 4" xfId="13280"/>
    <cellStyle name="Обычный 9 4 3 2 2 2 4 2" xfId="43135"/>
    <cellStyle name="Обычный 9 4 3 2 2 2 5" xfId="23230"/>
    <cellStyle name="Обычный 9 4 3 2 2 2 5 2" xfId="53085"/>
    <cellStyle name="Обычный 9 4 3 2 2 2 6" xfId="33185"/>
    <cellStyle name="Обычный 9 4 3 2 2 3" xfId="4875"/>
    <cellStyle name="Обычный 9 4 3 2 2 3 2" xfId="14827"/>
    <cellStyle name="Обычный 9 4 3 2 2 3 2 2" xfId="44682"/>
    <cellStyle name="Обычный 9 4 3 2 2 3 3" xfId="24777"/>
    <cellStyle name="Обычный 9 4 3 2 2 3 3 2" xfId="54632"/>
    <cellStyle name="Обычный 9 4 3 2 2 3 4" xfId="34732"/>
    <cellStyle name="Обычный 9 4 3 2 2 4" xfId="9965"/>
    <cellStyle name="Обычный 9 4 3 2 2 4 2" xfId="19915"/>
    <cellStyle name="Обычный 9 4 3 2 2 4 2 2" xfId="49770"/>
    <cellStyle name="Обычный 9 4 3 2 2 4 3" xfId="29865"/>
    <cellStyle name="Обычный 9 4 3 2 2 4 3 2" xfId="59720"/>
    <cellStyle name="Обычный 9 4 3 2 2 4 4" xfId="39820"/>
    <cellStyle name="Обычный 9 4 3 2 2 5" xfId="13279"/>
    <cellStyle name="Обычный 9 4 3 2 2 5 2" xfId="43134"/>
    <cellStyle name="Обычный 9 4 3 2 2 6" xfId="23229"/>
    <cellStyle name="Обычный 9 4 3 2 2 6 2" xfId="53084"/>
    <cellStyle name="Обычный 9 4 3 2 2 7" xfId="33184"/>
    <cellStyle name="Обычный 9 4 3 2 3" xfId="3325"/>
    <cellStyle name="Обычный 9 4 3 2 3 2" xfId="6664"/>
    <cellStyle name="Обычный 9 4 3 2 3 2 2" xfId="16616"/>
    <cellStyle name="Обычный 9 4 3 2 3 2 2 2" xfId="46471"/>
    <cellStyle name="Обычный 9 4 3 2 3 2 3" xfId="26566"/>
    <cellStyle name="Обычный 9 4 3 2 3 2 3 2" xfId="56421"/>
    <cellStyle name="Обычный 9 4 3 2 3 2 4" xfId="36521"/>
    <cellStyle name="Обычный 9 4 3 2 3 3" xfId="9967"/>
    <cellStyle name="Обычный 9 4 3 2 3 3 2" xfId="19917"/>
    <cellStyle name="Обычный 9 4 3 2 3 3 2 2" xfId="49772"/>
    <cellStyle name="Обычный 9 4 3 2 3 3 3" xfId="29867"/>
    <cellStyle name="Обычный 9 4 3 2 3 3 3 2" xfId="59722"/>
    <cellStyle name="Обычный 9 4 3 2 3 3 4" xfId="39822"/>
    <cellStyle name="Обычный 9 4 3 2 3 4" xfId="13281"/>
    <cellStyle name="Обычный 9 4 3 2 3 4 2" xfId="43136"/>
    <cellStyle name="Обычный 9 4 3 2 3 5" xfId="23231"/>
    <cellStyle name="Обычный 9 4 3 2 3 5 2" xfId="53086"/>
    <cellStyle name="Обычный 9 4 3 2 3 6" xfId="33186"/>
    <cellStyle name="Обычный 9 4 3 2 4" xfId="4052"/>
    <cellStyle name="Обычный 9 4 3 2 4 2" xfId="14004"/>
    <cellStyle name="Обычный 9 4 3 2 4 2 2" xfId="43859"/>
    <cellStyle name="Обычный 9 4 3 2 4 3" xfId="23954"/>
    <cellStyle name="Обычный 9 4 3 2 4 3 2" xfId="53809"/>
    <cellStyle name="Обычный 9 4 3 2 4 4" xfId="33909"/>
    <cellStyle name="Обычный 9 4 3 2 5" xfId="9964"/>
    <cellStyle name="Обычный 9 4 3 2 5 2" xfId="19914"/>
    <cellStyle name="Обычный 9 4 3 2 5 2 2" xfId="49769"/>
    <cellStyle name="Обычный 9 4 3 2 5 3" xfId="29864"/>
    <cellStyle name="Обычный 9 4 3 2 5 3 2" xfId="59719"/>
    <cellStyle name="Обычный 9 4 3 2 5 4" xfId="39819"/>
    <cellStyle name="Обычный 9 4 3 2 6" xfId="13278"/>
    <cellStyle name="Обычный 9 4 3 2 6 2" xfId="43133"/>
    <cellStyle name="Обычный 9 4 3 2 7" xfId="23228"/>
    <cellStyle name="Обычный 9 4 3 2 7 2" xfId="53083"/>
    <cellStyle name="Обычный 9 4 3 2 8" xfId="33183"/>
    <cellStyle name="Обычный 9 4 3 3" xfId="3326"/>
    <cellStyle name="Обычный 9 4 3 3 2" xfId="3327"/>
    <cellStyle name="Обычный 9 4 3 3 2 2" xfId="6665"/>
    <cellStyle name="Обычный 9 4 3 3 2 2 2" xfId="16617"/>
    <cellStyle name="Обычный 9 4 3 3 2 2 2 2" xfId="46472"/>
    <cellStyle name="Обычный 9 4 3 3 2 2 3" xfId="26567"/>
    <cellStyle name="Обычный 9 4 3 3 2 2 3 2" xfId="56422"/>
    <cellStyle name="Обычный 9 4 3 3 2 2 4" xfId="36522"/>
    <cellStyle name="Обычный 9 4 3 3 2 3" xfId="9969"/>
    <cellStyle name="Обычный 9 4 3 3 2 3 2" xfId="19919"/>
    <cellStyle name="Обычный 9 4 3 3 2 3 2 2" xfId="49774"/>
    <cellStyle name="Обычный 9 4 3 3 2 3 3" xfId="29869"/>
    <cellStyle name="Обычный 9 4 3 3 2 3 3 2" xfId="59724"/>
    <cellStyle name="Обычный 9 4 3 3 2 3 4" xfId="39824"/>
    <cellStyle name="Обычный 9 4 3 3 2 4" xfId="13283"/>
    <cellStyle name="Обычный 9 4 3 3 2 4 2" xfId="43138"/>
    <cellStyle name="Обычный 9 4 3 3 2 5" xfId="23233"/>
    <cellStyle name="Обычный 9 4 3 3 2 5 2" xfId="53088"/>
    <cellStyle name="Обычный 9 4 3 3 2 6" xfId="33188"/>
    <cellStyle name="Обычный 9 4 3 3 3" xfId="4499"/>
    <cellStyle name="Обычный 9 4 3 3 3 2" xfId="14451"/>
    <cellStyle name="Обычный 9 4 3 3 3 2 2" xfId="44306"/>
    <cellStyle name="Обычный 9 4 3 3 3 3" xfId="24401"/>
    <cellStyle name="Обычный 9 4 3 3 3 3 2" xfId="54256"/>
    <cellStyle name="Обычный 9 4 3 3 3 4" xfId="34356"/>
    <cellStyle name="Обычный 9 4 3 3 4" xfId="9968"/>
    <cellStyle name="Обычный 9 4 3 3 4 2" xfId="19918"/>
    <cellStyle name="Обычный 9 4 3 3 4 2 2" xfId="49773"/>
    <cellStyle name="Обычный 9 4 3 3 4 3" xfId="29868"/>
    <cellStyle name="Обычный 9 4 3 3 4 3 2" xfId="59723"/>
    <cellStyle name="Обычный 9 4 3 3 4 4" xfId="39823"/>
    <cellStyle name="Обычный 9 4 3 3 5" xfId="13282"/>
    <cellStyle name="Обычный 9 4 3 3 5 2" xfId="43137"/>
    <cellStyle name="Обычный 9 4 3 3 6" xfId="23232"/>
    <cellStyle name="Обычный 9 4 3 3 6 2" xfId="53087"/>
    <cellStyle name="Обычный 9 4 3 3 7" xfId="33187"/>
    <cellStyle name="Обычный 9 4 3 4" xfId="3328"/>
    <cellStyle name="Обычный 9 4 3 4 2" xfId="6666"/>
    <cellStyle name="Обычный 9 4 3 4 2 2" xfId="16618"/>
    <cellStyle name="Обычный 9 4 3 4 2 2 2" xfId="46473"/>
    <cellStyle name="Обычный 9 4 3 4 2 3" xfId="26568"/>
    <cellStyle name="Обычный 9 4 3 4 2 3 2" xfId="56423"/>
    <cellStyle name="Обычный 9 4 3 4 2 4" xfId="36523"/>
    <cellStyle name="Обычный 9 4 3 4 3" xfId="9970"/>
    <cellStyle name="Обычный 9 4 3 4 3 2" xfId="19920"/>
    <cellStyle name="Обычный 9 4 3 4 3 2 2" xfId="49775"/>
    <cellStyle name="Обычный 9 4 3 4 3 3" xfId="29870"/>
    <cellStyle name="Обычный 9 4 3 4 3 3 2" xfId="59725"/>
    <cellStyle name="Обычный 9 4 3 4 3 4" xfId="39825"/>
    <cellStyle name="Обычный 9 4 3 4 4" xfId="13284"/>
    <cellStyle name="Обычный 9 4 3 4 4 2" xfId="43139"/>
    <cellStyle name="Обычный 9 4 3 4 5" xfId="23234"/>
    <cellStyle name="Обычный 9 4 3 4 5 2" xfId="53089"/>
    <cellStyle name="Обычный 9 4 3 4 6" xfId="33189"/>
    <cellStyle name="Обычный 9 4 3 5" xfId="3676"/>
    <cellStyle name="Обычный 9 4 3 5 2" xfId="13628"/>
    <cellStyle name="Обычный 9 4 3 5 2 2" xfId="43483"/>
    <cellStyle name="Обычный 9 4 3 5 3" xfId="23578"/>
    <cellStyle name="Обычный 9 4 3 5 3 2" xfId="53433"/>
    <cellStyle name="Обычный 9 4 3 5 4" xfId="33533"/>
    <cellStyle name="Обычный 9 4 3 6" xfId="9963"/>
    <cellStyle name="Обычный 9 4 3 6 2" xfId="19913"/>
    <cellStyle name="Обычный 9 4 3 6 2 2" xfId="49768"/>
    <cellStyle name="Обычный 9 4 3 6 3" xfId="29863"/>
    <cellStyle name="Обычный 9 4 3 6 3 2" xfId="59718"/>
    <cellStyle name="Обычный 9 4 3 6 4" xfId="39818"/>
    <cellStyle name="Обычный 9 4 3 7" xfId="13277"/>
    <cellStyle name="Обычный 9 4 3 7 2" xfId="43132"/>
    <cellStyle name="Обычный 9 4 3 8" xfId="23227"/>
    <cellStyle name="Обычный 9 4 3 8 2" xfId="53082"/>
    <cellStyle name="Обычный 9 4 3 9" xfId="33182"/>
    <cellStyle name="Обычный 9 4 4" xfId="3329"/>
    <cellStyle name="Обычный 9 4 4 2" xfId="3330"/>
    <cellStyle name="Обычный 9 4 4 2 2" xfId="3331"/>
    <cellStyle name="Обычный 9 4 4 2 2 2" xfId="6667"/>
    <cellStyle name="Обычный 9 4 4 2 2 2 2" xfId="16619"/>
    <cellStyle name="Обычный 9 4 4 2 2 2 2 2" xfId="46474"/>
    <cellStyle name="Обычный 9 4 4 2 2 2 3" xfId="26569"/>
    <cellStyle name="Обычный 9 4 4 2 2 2 3 2" xfId="56424"/>
    <cellStyle name="Обычный 9 4 4 2 2 2 4" xfId="36524"/>
    <cellStyle name="Обычный 9 4 4 2 2 3" xfId="9973"/>
    <cellStyle name="Обычный 9 4 4 2 2 3 2" xfId="19923"/>
    <cellStyle name="Обычный 9 4 4 2 2 3 2 2" xfId="49778"/>
    <cellStyle name="Обычный 9 4 4 2 2 3 3" xfId="29873"/>
    <cellStyle name="Обычный 9 4 4 2 2 3 3 2" xfId="59728"/>
    <cellStyle name="Обычный 9 4 4 2 2 3 4" xfId="39828"/>
    <cellStyle name="Обычный 9 4 4 2 2 4" xfId="13287"/>
    <cellStyle name="Обычный 9 4 4 2 2 4 2" xfId="43142"/>
    <cellStyle name="Обычный 9 4 4 2 2 5" xfId="23237"/>
    <cellStyle name="Обычный 9 4 4 2 2 5 2" xfId="53092"/>
    <cellStyle name="Обычный 9 4 4 2 2 6" xfId="33192"/>
    <cellStyle name="Обычный 9 4 4 2 3" xfId="4873"/>
    <cellStyle name="Обычный 9 4 4 2 3 2" xfId="14825"/>
    <cellStyle name="Обычный 9 4 4 2 3 2 2" xfId="44680"/>
    <cellStyle name="Обычный 9 4 4 2 3 3" xfId="24775"/>
    <cellStyle name="Обычный 9 4 4 2 3 3 2" xfId="54630"/>
    <cellStyle name="Обычный 9 4 4 2 3 4" xfId="34730"/>
    <cellStyle name="Обычный 9 4 4 2 4" xfId="9972"/>
    <cellStyle name="Обычный 9 4 4 2 4 2" xfId="19922"/>
    <cellStyle name="Обычный 9 4 4 2 4 2 2" xfId="49777"/>
    <cellStyle name="Обычный 9 4 4 2 4 3" xfId="29872"/>
    <cellStyle name="Обычный 9 4 4 2 4 3 2" xfId="59727"/>
    <cellStyle name="Обычный 9 4 4 2 4 4" xfId="39827"/>
    <cellStyle name="Обычный 9 4 4 2 5" xfId="13286"/>
    <cellStyle name="Обычный 9 4 4 2 5 2" xfId="43141"/>
    <cellStyle name="Обычный 9 4 4 2 6" xfId="23236"/>
    <cellStyle name="Обычный 9 4 4 2 6 2" xfId="53091"/>
    <cellStyle name="Обычный 9 4 4 2 7" xfId="33191"/>
    <cellStyle name="Обычный 9 4 4 3" xfId="3332"/>
    <cellStyle name="Обычный 9 4 4 3 2" xfId="6668"/>
    <cellStyle name="Обычный 9 4 4 3 2 2" xfId="16620"/>
    <cellStyle name="Обычный 9 4 4 3 2 2 2" xfId="46475"/>
    <cellStyle name="Обычный 9 4 4 3 2 3" xfId="26570"/>
    <cellStyle name="Обычный 9 4 4 3 2 3 2" xfId="56425"/>
    <cellStyle name="Обычный 9 4 4 3 2 4" xfId="36525"/>
    <cellStyle name="Обычный 9 4 4 3 3" xfId="9974"/>
    <cellStyle name="Обычный 9 4 4 3 3 2" xfId="19924"/>
    <cellStyle name="Обычный 9 4 4 3 3 2 2" xfId="49779"/>
    <cellStyle name="Обычный 9 4 4 3 3 3" xfId="29874"/>
    <cellStyle name="Обычный 9 4 4 3 3 3 2" xfId="59729"/>
    <cellStyle name="Обычный 9 4 4 3 3 4" xfId="39829"/>
    <cellStyle name="Обычный 9 4 4 3 4" xfId="13288"/>
    <cellStyle name="Обычный 9 4 4 3 4 2" xfId="43143"/>
    <cellStyle name="Обычный 9 4 4 3 5" xfId="23238"/>
    <cellStyle name="Обычный 9 4 4 3 5 2" xfId="53093"/>
    <cellStyle name="Обычный 9 4 4 3 6" xfId="33193"/>
    <cellStyle name="Обычный 9 4 4 4" xfId="4050"/>
    <cellStyle name="Обычный 9 4 4 4 2" xfId="14002"/>
    <cellStyle name="Обычный 9 4 4 4 2 2" xfId="43857"/>
    <cellStyle name="Обычный 9 4 4 4 3" xfId="23952"/>
    <cellStyle name="Обычный 9 4 4 4 3 2" xfId="53807"/>
    <cellStyle name="Обычный 9 4 4 4 4" xfId="33907"/>
    <cellStyle name="Обычный 9 4 4 5" xfId="9971"/>
    <cellStyle name="Обычный 9 4 4 5 2" xfId="19921"/>
    <cellStyle name="Обычный 9 4 4 5 2 2" xfId="49776"/>
    <cellStyle name="Обычный 9 4 4 5 3" xfId="29871"/>
    <cellStyle name="Обычный 9 4 4 5 3 2" xfId="59726"/>
    <cellStyle name="Обычный 9 4 4 5 4" xfId="39826"/>
    <cellStyle name="Обычный 9 4 4 6" xfId="13285"/>
    <cellStyle name="Обычный 9 4 4 6 2" xfId="43140"/>
    <cellStyle name="Обычный 9 4 4 7" xfId="23235"/>
    <cellStyle name="Обычный 9 4 4 7 2" xfId="53090"/>
    <cellStyle name="Обычный 9 4 4 8" xfId="33190"/>
    <cellStyle name="Обычный 9 4 5" xfId="3333"/>
    <cellStyle name="Обычный 9 4 5 2" xfId="3334"/>
    <cellStyle name="Обычный 9 4 5 2 2" xfId="3335"/>
    <cellStyle name="Обычный 9 4 5 2 2 2" xfId="6669"/>
    <cellStyle name="Обычный 9 4 5 2 2 2 2" xfId="16621"/>
    <cellStyle name="Обычный 9 4 5 2 2 2 2 2" xfId="46476"/>
    <cellStyle name="Обычный 9 4 5 2 2 2 3" xfId="26571"/>
    <cellStyle name="Обычный 9 4 5 2 2 2 3 2" xfId="56426"/>
    <cellStyle name="Обычный 9 4 5 2 2 2 4" xfId="36526"/>
    <cellStyle name="Обычный 9 4 5 2 2 3" xfId="9977"/>
    <cellStyle name="Обычный 9 4 5 2 2 3 2" xfId="19927"/>
    <cellStyle name="Обычный 9 4 5 2 2 3 2 2" xfId="49782"/>
    <cellStyle name="Обычный 9 4 5 2 2 3 3" xfId="29877"/>
    <cellStyle name="Обычный 9 4 5 2 2 3 3 2" xfId="59732"/>
    <cellStyle name="Обычный 9 4 5 2 2 3 4" xfId="39832"/>
    <cellStyle name="Обычный 9 4 5 2 2 4" xfId="13291"/>
    <cellStyle name="Обычный 9 4 5 2 2 4 2" xfId="43146"/>
    <cellStyle name="Обычный 9 4 5 2 2 5" xfId="23241"/>
    <cellStyle name="Обычный 9 4 5 2 2 5 2" xfId="53096"/>
    <cellStyle name="Обычный 9 4 5 2 2 6" xfId="33196"/>
    <cellStyle name="Обычный 9 4 5 2 3" xfId="4968"/>
    <cellStyle name="Обычный 9 4 5 2 3 2" xfId="14920"/>
    <cellStyle name="Обычный 9 4 5 2 3 2 2" xfId="44775"/>
    <cellStyle name="Обычный 9 4 5 2 3 3" xfId="24870"/>
    <cellStyle name="Обычный 9 4 5 2 3 3 2" xfId="54725"/>
    <cellStyle name="Обычный 9 4 5 2 3 4" xfId="34825"/>
    <cellStyle name="Обычный 9 4 5 2 4" xfId="9976"/>
    <cellStyle name="Обычный 9 4 5 2 4 2" xfId="19926"/>
    <cellStyle name="Обычный 9 4 5 2 4 2 2" xfId="49781"/>
    <cellStyle name="Обычный 9 4 5 2 4 3" xfId="29876"/>
    <cellStyle name="Обычный 9 4 5 2 4 3 2" xfId="59731"/>
    <cellStyle name="Обычный 9 4 5 2 4 4" xfId="39831"/>
    <cellStyle name="Обычный 9 4 5 2 5" xfId="13290"/>
    <cellStyle name="Обычный 9 4 5 2 5 2" xfId="43145"/>
    <cellStyle name="Обычный 9 4 5 2 6" xfId="23240"/>
    <cellStyle name="Обычный 9 4 5 2 6 2" xfId="53095"/>
    <cellStyle name="Обычный 9 4 5 2 7" xfId="33195"/>
    <cellStyle name="Обычный 9 4 5 3" xfId="3336"/>
    <cellStyle name="Обычный 9 4 5 3 2" xfId="6670"/>
    <cellStyle name="Обычный 9 4 5 3 2 2" xfId="16622"/>
    <cellStyle name="Обычный 9 4 5 3 2 2 2" xfId="46477"/>
    <cellStyle name="Обычный 9 4 5 3 2 3" xfId="26572"/>
    <cellStyle name="Обычный 9 4 5 3 2 3 2" xfId="56427"/>
    <cellStyle name="Обычный 9 4 5 3 2 4" xfId="36527"/>
    <cellStyle name="Обычный 9 4 5 3 3" xfId="9978"/>
    <cellStyle name="Обычный 9 4 5 3 3 2" xfId="19928"/>
    <cellStyle name="Обычный 9 4 5 3 3 2 2" xfId="49783"/>
    <cellStyle name="Обычный 9 4 5 3 3 3" xfId="29878"/>
    <cellStyle name="Обычный 9 4 5 3 3 3 2" xfId="59733"/>
    <cellStyle name="Обычный 9 4 5 3 3 4" xfId="39833"/>
    <cellStyle name="Обычный 9 4 5 3 4" xfId="13292"/>
    <cellStyle name="Обычный 9 4 5 3 4 2" xfId="43147"/>
    <cellStyle name="Обычный 9 4 5 3 5" xfId="23242"/>
    <cellStyle name="Обычный 9 4 5 3 5 2" xfId="53097"/>
    <cellStyle name="Обычный 9 4 5 3 6" xfId="33197"/>
    <cellStyle name="Обычный 9 4 5 4" xfId="4145"/>
    <cellStyle name="Обычный 9 4 5 4 2" xfId="14097"/>
    <cellStyle name="Обычный 9 4 5 4 2 2" xfId="43952"/>
    <cellStyle name="Обычный 9 4 5 4 3" xfId="24047"/>
    <cellStyle name="Обычный 9 4 5 4 3 2" xfId="53902"/>
    <cellStyle name="Обычный 9 4 5 4 4" xfId="34002"/>
    <cellStyle name="Обычный 9 4 5 5" xfId="9975"/>
    <cellStyle name="Обычный 9 4 5 5 2" xfId="19925"/>
    <cellStyle name="Обычный 9 4 5 5 2 2" xfId="49780"/>
    <cellStyle name="Обычный 9 4 5 5 3" xfId="29875"/>
    <cellStyle name="Обычный 9 4 5 5 3 2" xfId="59730"/>
    <cellStyle name="Обычный 9 4 5 5 4" xfId="39830"/>
    <cellStyle name="Обычный 9 4 5 6" xfId="13289"/>
    <cellStyle name="Обычный 9 4 5 6 2" xfId="43144"/>
    <cellStyle name="Обычный 9 4 5 7" xfId="23239"/>
    <cellStyle name="Обычный 9 4 5 7 2" xfId="53094"/>
    <cellStyle name="Обычный 9 4 5 8" xfId="33194"/>
    <cellStyle name="Обычный 9 4 6" xfId="3337"/>
    <cellStyle name="Обычный 9 4 6 2" xfId="3338"/>
    <cellStyle name="Обычный 9 4 6 2 2" xfId="3339"/>
    <cellStyle name="Обычный 9 4 6 2 2 2" xfId="6671"/>
    <cellStyle name="Обычный 9 4 6 2 2 2 2" xfId="16623"/>
    <cellStyle name="Обычный 9 4 6 2 2 2 2 2" xfId="46478"/>
    <cellStyle name="Обычный 9 4 6 2 2 2 3" xfId="26573"/>
    <cellStyle name="Обычный 9 4 6 2 2 2 3 2" xfId="56428"/>
    <cellStyle name="Обычный 9 4 6 2 2 2 4" xfId="36528"/>
    <cellStyle name="Обычный 9 4 6 2 2 3" xfId="9981"/>
    <cellStyle name="Обычный 9 4 6 2 2 3 2" xfId="19931"/>
    <cellStyle name="Обычный 9 4 6 2 2 3 2 2" xfId="49786"/>
    <cellStyle name="Обычный 9 4 6 2 2 3 3" xfId="29881"/>
    <cellStyle name="Обычный 9 4 6 2 2 3 3 2" xfId="59736"/>
    <cellStyle name="Обычный 9 4 6 2 2 3 4" xfId="39836"/>
    <cellStyle name="Обычный 9 4 6 2 2 4" xfId="13295"/>
    <cellStyle name="Обычный 9 4 6 2 2 4 2" xfId="43150"/>
    <cellStyle name="Обычный 9 4 6 2 2 5" xfId="23245"/>
    <cellStyle name="Обычный 9 4 6 2 2 5 2" xfId="53100"/>
    <cellStyle name="Обычный 9 4 6 2 2 6" xfId="33200"/>
    <cellStyle name="Обычный 9 4 6 2 3" xfId="5055"/>
    <cellStyle name="Обычный 9 4 6 2 3 2" xfId="15007"/>
    <cellStyle name="Обычный 9 4 6 2 3 2 2" xfId="44862"/>
    <cellStyle name="Обычный 9 4 6 2 3 3" xfId="24957"/>
    <cellStyle name="Обычный 9 4 6 2 3 3 2" xfId="54812"/>
    <cellStyle name="Обычный 9 4 6 2 3 4" xfId="34912"/>
    <cellStyle name="Обычный 9 4 6 2 4" xfId="9980"/>
    <cellStyle name="Обычный 9 4 6 2 4 2" xfId="19930"/>
    <cellStyle name="Обычный 9 4 6 2 4 2 2" xfId="49785"/>
    <cellStyle name="Обычный 9 4 6 2 4 3" xfId="29880"/>
    <cellStyle name="Обычный 9 4 6 2 4 3 2" xfId="59735"/>
    <cellStyle name="Обычный 9 4 6 2 4 4" xfId="39835"/>
    <cellStyle name="Обычный 9 4 6 2 5" xfId="13294"/>
    <cellStyle name="Обычный 9 4 6 2 5 2" xfId="43149"/>
    <cellStyle name="Обычный 9 4 6 2 6" xfId="23244"/>
    <cellStyle name="Обычный 9 4 6 2 6 2" xfId="53099"/>
    <cellStyle name="Обычный 9 4 6 2 7" xfId="33199"/>
    <cellStyle name="Обычный 9 4 6 3" xfId="3340"/>
    <cellStyle name="Обычный 9 4 6 3 2" xfId="6672"/>
    <cellStyle name="Обычный 9 4 6 3 2 2" xfId="16624"/>
    <cellStyle name="Обычный 9 4 6 3 2 2 2" xfId="46479"/>
    <cellStyle name="Обычный 9 4 6 3 2 3" xfId="26574"/>
    <cellStyle name="Обычный 9 4 6 3 2 3 2" xfId="56429"/>
    <cellStyle name="Обычный 9 4 6 3 2 4" xfId="36529"/>
    <cellStyle name="Обычный 9 4 6 3 3" xfId="9982"/>
    <cellStyle name="Обычный 9 4 6 3 3 2" xfId="19932"/>
    <cellStyle name="Обычный 9 4 6 3 3 2 2" xfId="49787"/>
    <cellStyle name="Обычный 9 4 6 3 3 3" xfId="29882"/>
    <cellStyle name="Обычный 9 4 6 3 3 3 2" xfId="59737"/>
    <cellStyle name="Обычный 9 4 6 3 3 4" xfId="39837"/>
    <cellStyle name="Обычный 9 4 6 3 4" xfId="13296"/>
    <cellStyle name="Обычный 9 4 6 3 4 2" xfId="43151"/>
    <cellStyle name="Обычный 9 4 6 3 5" xfId="23246"/>
    <cellStyle name="Обычный 9 4 6 3 5 2" xfId="53101"/>
    <cellStyle name="Обычный 9 4 6 3 6" xfId="33201"/>
    <cellStyle name="Обычный 9 4 6 4" xfId="4232"/>
    <cellStyle name="Обычный 9 4 6 4 2" xfId="14184"/>
    <cellStyle name="Обычный 9 4 6 4 2 2" xfId="44039"/>
    <cellStyle name="Обычный 9 4 6 4 3" xfId="24134"/>
    <cellStyle name="Обычный 9 4 6 4 3 2" xfId="53989"/>
    <cellStyle name="Обычный 9 4 6 4 4" xfId="34089"/>
    <cellStyle name="Обычный 9 4 6 5" xfId="9979"/>
    <cellStyle name="Обычный 9 4 6 5 2" xfId="19929"/>
    <cellStyle name="Обычный 9 4 6 5 2 2" xfId="49784"/>
    <cellStyle name="Обычный 9 4 6 5 3" xfId="29879"/>
    <cellStyle name="Обычный 9 4 6 5 3 2" xfId="59734"/>
    <cellStyle name="Обычный 9 4 6 5 4" xfId="39834"/>
    <cellStyle name="Обычный 9 4 6 6" xfId="13293"/>
    <cellStyle name="Обычный 9 4 6 6 2" xfId="43148"/>
    <cellStyle name="Обычный 9 4 6 7" xfId="23243"/>
    <cellStyle name="Обычный 9 4 6 7 2" xfId="53098"/>
    <cellStyle name="Обычный 9 4 6 8" xfId="33198"/>
    <cellStyle name="Обычный 9 4 7" xfId="3341"/>
    <cellStyle name="Обычный 9 4 7 2" xfId="3342"/>
    <cellStyle name="Обычный 9 4 7 2 2" xfId="6673"/>
    <cellStyle name="Обычный 9 4 7 2 2 2" xfId="16625"/>
    <cellStyle name="Обычный 9 4 7 2 2 2 2" xfId="46480"/>
    <cellStyle name="Обычный 9 4 7 2 2 3" xfId="26575"/>
    <cellStyle name="Обычный 9 4 7 2 2 3 2" xfId="56430"/>
    <cellStyle name="Обычный 9 4 7 2 2 4" xfId="36530"/>
    <cellStyle name="Обычный 9 4 7 2 3" xfId="9984"/>
    <cellStyle name="Обычный 9 4 7 2 3 2" xfId="19934"/>
    <cellStyle name="Обычный 9 4 7 2 3 2 2" xfId="49789"/>
    <cellStyle name="Обычный 9 4 7 2 3 3" xfId="29884"/>
    <cellStyle name="Обычный 9 4 7 2 3 3 2" xfId="59739"/>
    <cellStyle name="Обычный 9 4 7 2 3 4" xfId="39839"/>
    <cellStyle name="Обычный 9 4 7 2 4" xfId="13298"/>
    <cellStyle name="Обычный 9 4 7 2 4 2" xfId="43153"/>
    <cellStyle name="Обычный 9 4 7 2 5" xfId="23248"/>
    <cellStyle name="Обычный 9 4 7 2 5 2" xfId="53103"/>
    <cellStyle name="Обычный 9 4 7 2 6" xfId="33203"/>
    <cellStyle name="Обычный 9 4 7 3" xfId="4283"/>
    <cellStyle name="Обычный 9 4 7 3 2" xfId="14235"/>
    <cellStyle name="Обычный 9 4 7 3 2 2" xfId="44090"/>
    <cellStyle name="Обычный 9 4 7 3 3" xfId="24185"/>
    <cellStyle name="Обычный 9 4 7 3 3 2" xfId="54040"/>
    <cellStyle name="Обычный 9 4 7 3 4" xfId="34140"/>
    <cellStyle name="Обычный 9 4 7 4" xfId="9983"/>
    <cellStyle name="Обычный 9 4 7 4 2" xfId="19933"/>
    <cellStyle name="Обычный 9 4 7 4 2 2" xfId="49788"/>
    <cellStyle name="Обычный 9 4 7 4 3" xfId="29883"/>
    <cellStyle name="Обычный 9 4 7 4 3 2" xfId="59738"/>
    <cellStyle name="Обычный 9 4 7 4 4" xfId="39838"/>
    <cellStyle name="Обычный 9 4 7 5" xfId="13297"/>
    <cellStyle name="Обычный 9 4 7 5 2" xfId="43152"/>
    <cellStyle name="Обычный 9 4 7 6" xfId="23247"/>
    <cellStyle name="Обычный 9 4 7 6 2" xfId="53102"/>
    <cellStyle name="Обычный 9 4 7 7" xfId="33202"/>
    <cellStyle name="Обычный 9 4 8" xfId="3343"/>
    <cellStyle name="Обычный 9 4 8 2" xfId="6674"/>
    <cellStyle name="Обычный 9 4 8 2 2" xfId="16626"/>
    <cellStyle name="Обычный 9 4 8 2 2 2" xfId="46481"/>
    <cellStyle name="Обычный 9 4 8 2 3" xfId="26576"/>
    <cellStyle name="Обычный 9 4 8 2 3 2" xfId="56431"/>
    <cellStyle name="Обычный 9 4 8 2 4" xfId="36531"/>
    <cellStyle name="Обычный 9 4 8 3" xfId="9985"/>
    <cellStyle name="Обычный 9 4 8 3 2" xfId="19935"/>
    <cellStyle name="Обычный 9 4 8 3 2 2" xfId="49790"/>
    <cellStyle name="Обычный 9 4 8 3 3" xfId="29885"/>
    <cellStyle name="Обычный 9 4 8 3 3 2" xfId="59740"/>
    <cellStyle name="Обычный 9 4 8 3 4" xfId="39840"/>
    <cellStyle name="Обычный 9 4 8 4" xfId="13299"/>
    <cellStyle name="Обычный 9 4 8 4 2" xfId="43154"/>
    <cellStyle name="Обычный 9 4 8 5" xfId="23249"/>
    <cellStyle name="Обычный 9 4 8 5 2" xfId="53104"/>
    <cellStyle name="Обычный 9 4 8 6" xfId="33204"/>
    <cellStyle name="Обычный 9 4 9" xfId="3460"/>
    <cellStyle name="Обычный 9 4 9 2" xfId="13412"/>
    <cellStyle name="Обычный 9 4 9 2 2" xfId="43267"/>
    <cellStyle name="Обычный 9 4 9 3" xfId="23362"/>
    <cellStyle name="Обычный 9 4 9 3 2" xfId="53217"/>
    <cellStyle name="Обычный 9 4 9 4" xfId="33317"/>
    <cellStyle name="Обычный 9 5" xfId="3344"/>
    <cellStyle name="Обычный 9 5 10" xfId="9986"/>
    <cellStyle name="Обычный 9 5 10 2" xfId="19936"/>
    <cellStyle name="Обычный 9 5 10 2 2" xfId="49791"/>
    <cellStyle name="Обычный 9 5 10 3" xfId="29886"/>
    <cellStyle name="Обычный 9 5 10 3 2" xfId="59741"/>
    <cellStyle name="Обычный 9 5 10 4" xfId="39841"/>
    <cellStyle name="Обычный 9 5 11" xfId="13300"/>
    <cellStyle name="Обычный 9 5 11 2" xfId="43155"/>
    <cellStyle name="Обычный 9 5 12" xfId="23250"/>
    <cellStyle name="Обычный 9 5 12 2" xfId="53105"/>
    <cellStyle name="Обычный 9 5 13" xfId="33205"/>
    <cellStyle name="Обычный 9 5 2" xfId="3345"/>
    <cellStyle name="Обычный 9 5 2 2" xfId="3346"/>
    <cellStyle name="Обычный 9 5 2 2 2" xfId="3347"/>
    <cellStyle name="Обычный 9 5 2 2 2 2" xfId="3348"/>
    <cellStyle name="Обычный 9 5 2 2 2 2 2" xfId="6675"/>
    <cellStyle name="Обычный 9 5 2 2 2 2 2 2" xfId="16627"/>
    <cellStyle name="Обычный 9 5 2 2 2 2 2 2 2" xfId="46482"/>
    <cellStyle name="Обычный 9 5 2 2 2 2 2 3" xfId="26577"/>
    <cellStyle name="Обычный 9 5 2 2 2 2 2 3 2" xfId="56432"/>
    <cellStyle name="Обычный 9 5 2 2 2 2 2 4" xfId="36532"/>
    <cellStyle name="Обычный 9 5 2 2 2 2 3" xfId="9990"/>
    <cellStyle name="Обычный 9 5 2 2 2 2 3 2" xfId="19940"/>
    <cellStyle name="Обычный 9 5 2 2 2 2 3 2 2" xfId="49795"/>
    <cellStyle name="Обычный 9 5 2 2 2 2 3 3" xfId="29890"/>
    <cellStyle name="Обычный 9 5 2 2 2 2 3 3 2" xfId="59745"/>
    <cellStyle name="Обычный 9 5 2 2 2 2 3 4" xfId="39845"/>
    <cellStyle name="Обычный 9 5 2 2 2 2 4" xfId="13304"/>
    <cellStyle name="Обычный 9 5 2 2 2 2 4 2" xfId="43159"/>
    <cellStyle name="Обычный 9 5 2 2 2 2 5" xfId="23254"/>
    <cellStyle name="Обычный 9 5 2 2 2 2 5 2" xfId="53109"/>
    <cellStyle name="Обычный 9 5 2 2 2 2 6" xfId="33209"/>
    <cellStyle name="Обычный 9 5 2 2 2 3" xfId="4877"/>
    <cellStyle name="Обычный 9 5 2 2 2 3 2" xfId="14829"/>
    <cellStyle name="Обычный 9 5 2 2 2 3 2 2" xfId="44684"/>
    <cellStyle name="Обычный 9 5 2 2 2 3 3" xfId="24779"/>
    <cellStyle name="Обычный 9 5 2 2 2 3 3 2" xfId="54634"/>
    <cellStyle name="Обычный 9 5 2 2 2 3 4" xfId="34734"/>
    <cellStyle name="Обычный 9 5 2 2 2 4" xfId="9989"/>
    <cellStyle name="Обычный 9 5 2 2 2 4 2" xfId="19939"/>
    <cellStyle name="Обычный 9 5 2 2 2 4 2 2" xfId="49794"/>
    <cellStyle name="Обычный 9 5 2 2 2 4 3" xfId="29889"/>
    <cellStyle name="Обычный 9 5 2 2 2 4 3 2" xfId="59744"/>
    <cellStyle name="Обычный 9 5 2 2 2 4 4" xfId="39844"/>
    <cellStyle name="Обычный 9 5 2 2 2 5" xfId="13303"/>
    <cellStyle name="Обычный 9 5 2 2 2 5 2" xfId="43158"/>
    <cellStyle name="Обычный 9 5 2 2 2 6" xfId="23253"/>
    <cellStyle name="Обычный 9 5 2 2 2 6 2" xfId="53108"/>
    <cellStyle name="Обычный 9 5 2 2 2 7" xfId="33208"/>
    <cellStyle name="Обычный 9 5 2 2 3" xfId="3349"/>
    <cellStyle name="Обычный 9 5 2 2 3 2" xfId="6676"/>
    <cellStyle name="Обычный 9 5 2 2 3 2 2" xfId="16628"/>
    <cellStyle name="Обычный 9 5 2 2 3 2 2 2" xfId="46483"/>
    <cellStyle name="Обычный 9 5 2 2 3 2 3" xfId="26578"/>
    <cellStyle name="Обычный 9 5 2 2 3 2 3 2" xfId="56433"/>
    <cellStyle name="Обычный 9 5 2 2 3 2 4" xfId="36533"/>
    <cellStyle name="Обычный 9 5 2 2 3 3" xfId="9991"/>
    <cellStyle name="Обычный 9 5 2 2 3 3 2" xfId="19941"/>
    <cellStyle name="Обычный 9 5 2 2 3 3 2 2" xfId="49796"/>
    <cellStyle name="Обычный 9 5 2 2 3 3 3" xfId="29891"/>
    <cellStyle name="Обычный 9 5 2 2 3 3 3 2" xfId="59746"/>
    <cellStyle name="Обычный 9 5 2 2 3 3 4" xfId="39846"/>
    <cellStyle name="Обычный 9 5 2 2 3 4" xfId="13305"/>
    <cellStyle name="Обычный 9 5 2 2 3 4 2" xfId="43160"/>
    <cellStyle name="Обычный 9 5 2 2 3 5" xfId="23255"/>
    <cellStyle name="Обычный 9 5 2 2 3 5 2" xfId="53110"/>
    <cellStyle name="Обычный 9 5 2 2 3 6" xfId="33210"/>
    <cellStyle name="Обычный 9 5 2 2 4" xfId="4054"/>
    <cellStyle name="Обычный 9 5 2 2 4 2" xfId="14006"/>
    <cellStyle name="Обычный 9 5 2 2 4 2 2" xfId="43861"/>
    <cellStyle name="Обычный 9 5 2 2 4 3" xfId="23956"/>
    <cellStyle name="Обычный 9 5 2 2 4 3 2" xfId="53811"/>
    <cellStyle name="Обычный 9 5 2 2 4 4" xfId="33911"/>
    <cellStyle name="Обычный 9 5 2 2 5" xfId="9988"/>
    <cellStyle name="Обычный 9 5 2 2 5 2" xfId="19938"/>
    <cellStyle name="Обычный 9 5 2 2 5 2 2" xfId="49793"/>
    <cellStyle name="Обычный 9 5 2 2 5 3" xfId="29888"/>
    <cellStyle name="Обычный 9 5 2 2 5 3 2" xfId="59743"/>
    <cellStyle name="Обычный 9 5 2 2 5 4" xfId="39843"/>
    <cellStyle name="Обычный 9 5 2 2 6" xfId="13302"/>
    <cellStyle name="Обычный 9 5 2 2 6 2" xfId="43157"/>
    <cellStyle name="Обычный 9 5 2 2 7" xfId="23252"/>
    <cellStyle name="Обычный 9 5 2 2 7 2" xfId="53107"/>
    <cellStyle name="Обычный 9 5 2 2 8" xfId="33207"/>
    <cellStyle name="Обычный 9 5 2 3" xfId="3350"/>
    <cellStyle name="Обычный 9 5 2 3 2" xfId="3351"/>
    <cellStyle name="Обычный 9 5 2 3 2 2" xfId="6677"/>
    <cellStyle name="Обычный 9 5 2 3 2 2 2" xfId="16629"/>
    <cellStyle name="Обычный 9 5 2 3 2 2 2 2" xfId="46484"/>
    <cellStyle name="Обычный 9 5 2 3 2 2 3" xfId="26579"/>
    <cellStyle name="Обычный 9 5 2 3 2 2 3 2" xfId="56434"/>
    <cellStyle name="Обычный 9 5 2 3 2 2 4" xfId="36534"/>
    <cellStyle name="Обычный 9 5 2 3 2 3" xfId="9993"/>
    <cellStyle name="Обычный 9 5 2 3 2 3 2" xfId="19943"/>
    <cellStyle name="Обычный 9 5 2 3 2 3 2 2" xfId="49798"/>
    <cellStyle name="Обычный 9 5 2 3 2 3 3" xfId="29893"/>
    <cellStyle name="Обычный 9 5 2 3 2 3 3 2" xfId="59748"/>
    <cellStyle name="Обычный 9 5 2 3 2 3 4" xfId="39848"/>
    <cellStyle name="Обычный 9 5 2 3 2 4" xfId="13307"/>
    <cellStyle name="Обычный 9 5 2 3 2 4 2" xfId="43162"/>
    <cellStyle name="Обычный 9 5 2 3 2 5" xfId="23257"/>
    <cellStyle name="Обычный 9 5 2 3 2 5 2" xfId="53112"/>
    <cellStyle name="Обычный 9 5 2 3 2 6" xfId="33212"/>
    <cellStyle name="Обычный 9 5 2 3 3" xfId="4449"/>
    <cellStyle name="Обычный 9 5 2 3 3 2" xfId="14401"/>
    <cellStyle name="Обычный 9 5 2 3 3 2 2" xfId="44256"/>
    <cellStyle name="Обычный 9 5 2 3 3 3" xfId="24351"/>
    <cellStyle name="Обычный 9 5 2 3 3 3 2" xfId="54206"/>
    <cellStyle name="Обычный 9 5 2 3 3 4" xfId="34306"/>
    <cellStyle name="Обычный 9 5 2 3 4" xfId="9992"/>
    <cellStyle name="Обычный 9 5 2 3 4 2" xfId="19942"/>
    <cellStyle name="Обычный 9 5 2 3 4 2 2" xfId="49797"/>
    <cellStyle name="Обычный 9 5 2 3 4 3" xfId="29892"/>
    <cellStyle name="Обычный 9 5 2 3 4 3 2" xfId="59747"/>
    <cellStyle name="Обычный 9 5 2 3 4 4" xfId="39847"/>
    <cellStyle name="Обычный 9 5 2 3 5" xfId="13306"/>
    <cellStyle name="Обычный 9 5 2 3 5 2" xfId="43161"/>
    <cellStyle name="Обычный 9 5 2 3 6" xfId="23256"/>
    <cellStyle name="Обычный 9 5 2 3 6 2" xfId="53111"/>
    <cellStyle name="Обычный 9 5 2 3 7" xfId="33211"/>
    <cellStyle name="Обычный 9 5 2 4" xfId="3352"/>
    <cellStyle name="Обычный 9 5 2 4 2" xfId="6678"/>
    <cellStyle name="Обычный 9 5 2 4 2 2" xfId="16630"/>
    <cellStyle name="Обычный 9 5 2 4 2 2 2" xfId="46485"/>
    <cellStyle name="Обычный 9 5 2 4 2 3" xfId="26580"/>
    <cellStyle name="Обычный 9 5 2 4 2 3 2" xfId="56435"/>
    <cellStyle name="Обычный 9 5 2 4 2 4" xfId="36535"/>
    <cellStyle name="Обычный 9 5 2 4 3" xfId="9994"/>
    <cellStyle name="Обычный 9 5 2 4 3 2" xfId="19944"/>
    <cellStyle name="Обычный 9 5 2 4 3 2 2" xfId="49799"/>
    <cellStyle name="Обычный 9 5 2 4 3 3" xfId="29894"/>
    <cellStyle name="Обычный 9 5 2 4 3 3 2" xfId="59749"/>
    <cellStyle name="Обычный 9 5 2 4 3 4" xfId="39849"/>
    <cellStyle name="Обычный 9 5 2 4 4" xfId="13308"/>
    <cellStyle name="Обычный 9 5 2 4 4 2" xfId="43163"/>
    <cellStyle name="Обычный 9 5 2 4 5" xfId="23258"/>
    <cellStyle name="Обычный 9 5 2 4 5 2" xfId="53113"/>
    <cellStyle name="Обычный 9 5 2 4 6" xfId="33213"/>
    <cellStyle name="Обычный 9 5 2 5" xfId="3626"/>
    <cellStyle name="Обычный 9 5 2 5 2" xfId="13578"/>
    <cellStyle name="Обычный 9 5 2 5 2 2" xfId="43433"/>
    <cellStyle name="Обычный 9 5 2 5 3" xfId="23528"/>
    <cellStyle name="Обычный 9 5 2 5 3 2" xfId="53383"/>
    <cellStyle name="Обычный 9 5 2 5 4" xfId="33483"/>
    <cellStyle name="Обычный 9 5 2 6" xfId="9987"/>
    <cellStyle name="Обычный 9 5 2 6 2" xfId="19937"/>
    <cellStyle name="Обычный 9 5 2 6 2 2" xfId="49792"/>
    <cellStyle name="Обычный 9 5 2 6 3" xfId="29887"/>
    <cellStyle name="Обычный 9 5 2 6 3 2" xfId="59742"/>
    <cellStyle name="Обычный 9 5 2 6 4" xfId="39842"/>
    <cellStyle name="Обычный 9 5 2 7" xfId="13301"/>
    <cellStyle name="Обычный 9 5 2 7 2" xfId="43156"/>
    <cellStyle name="Обычный 9 5 2 8" xfId="23251"/>
    <cellStyle name="Обычный 9 5 2 8 2" xfId="53106"/>
    <cellStyle name="Обычный 9 5 2 9" xfId="33206"/>
    <cellStyle name="Обычный 9 5 3" xfId="3353"/>
    <cellStyle name="Обычный 9 5 3 2" xfId="3354"/>
    <cellStyle name="Обычный 9 5 3 2 2" xfId="3355"/>
    <cellStyle name="Обычный 9 5 3 2 2 2" xfId="3356"/>
    <cellStyle name="Обычный 9 5 3 2 2 2 2" xfId="6679"/>
    <cellStyle name="Обычный 9 5 3 2 2 2 2 2" xfId="16631"/>
    <cellStyle name="Обычный 9 5 3 2 2 2 2 2 2" xfId="46486"/>
    <cellStyle name="Обычный 9 5 3 2 2 2 2 3" xfId="26581"/>
    <cellStyle name="Обычный 9 5 3 2 2 2 2 3 2" xfId="56436"/>
    <cellStyle name="Обычный 9 5 3 2 2 2 2 4" xfId="36536"/>
    <cellStyle name="Обычный 9 5 3 2 2 2 3" xfId="9998"/>
    <cellStyle name="Обычный 9 5 3 2 2 2 3 2" xfId="19948"/>
    <cellStyle name="Обычный 9 5 3 2 2 2 3 2 2" xfId="49803"/>
    <cellStyle name="Обычный 9 5 3 2 2 2 3 3" xfId="29898"/>
    <cellStyle name="Обычный 9 5 3 2 2 2 3 3 2" xfId="59753"/>
    <cellStyle name="Обычный 9 5 3 2 2 2 3 4" xfId="39853"/>
    <cellStyle name="Обычный 9 5 3 2 2 2 4" xfId="13312"/>
    <cellStyle name="Обычный 9 5 3 2 2 2 4 2" xfId="43167"/>
    <cellStyle name="Обычный 9 5 3 2 2 2 5" xfId="23262"/>
    <cellStyle name="Обычный 9 5 3 2 2 2 5 2" xfId="53117"/>
    <cellStyle name="Обычный 9 5 3 2 2 2 6" xfId="33217"/>
    <cellStyle name="Обычный 9 5 3 2 2 3" xfId="4878"/>
    <cellStyle name="Обычный 9 5 3 2 2 3 2" xfId="14830"/>
    <cellStyle name="Обычный 9 5 3 2 2 3 2 2" xfId="44685"/>
    <cellStyle name="Обычный 9 5 3 2 2 3 3" xfId="24780"/>
    <cellStyle name="Обычный 9 5 3 2 2 3 3 2" xfId="54635"/>
    <cellStyle name="Обычный 9 5 3 2 2 3 4" xfId="34735"/>
    <cellStyle name="Обычный 9 5 3 2 2 4" xfId="9997"/>
    <cellStyle name="Обычный 9 5 3 2 2 4 2" xfId="19947"/>
    <cellStyle name="Обычный 9 5 3 2 2 4 2 2" xfId="49802"/>
    <cellStyle name="Обычный 9 5 3 2 2 4 3" xfId="29897"/>
    <cellStyle name="Обычный 9 5 3 2 2 4 3 2" xfId="59752"/>
    <cellStyle name="Обычный 9 5 3 2 2 4 4" xfId="39852"/>
    <cellStyle name="Обычный 9 5 3 2 2 5" xfId="13311"/>
    <cellStyle name="Обычный 9 5 3 2 2 5 2" xfId="43166"/>
    <cellStyle name="Обычный 9 5 3 2 2 6" xfId="23261"/>
    <cellStyle name="Обычный 9 5 3 2 2 6 2" xfId="53116"/>
    <cellStyle name="Обычный 9 5 3 2 2 7" xfId="33216"/>
    <cellStyle name="Обычный 9 5 3 2 3" xfId="3357"/>
    <cellStyle name="Обычный 9 5 3 2 3 2" xfId="6680"/>
    <cellStyle name="Обычный 9 5 3 2 3 2 2" xfId="16632"/>
    <cellStyle name="Обычный 9 5 3 2 3 2 2 2" xfId="46487"/>
    <cellStyle name="Обычный 9 5 3 2 3 2 3" xfId="26582"/>
    <cellStyle name="Обычный 9 5 3 2 3 2 3 2" xfId="56437"/>
    <cellStyle name="Обычный 9 5 3 2 3 2 4" xfId="36537"/>
    <cellStyle name="Обычный 9 5 3 2 3 3" xfId="9999"/>
    <cellStyle name="Обычный 9 5 3 2 3 3 2" xfId="19949"/>
    <cellStyle name="Обычный 9 5 3 2 3 3 2 2" xfId="49804"/>
    <cellStyle name="Обычный 9 5 3 2 3 3 3" xfId="29899"/>
    <cellStyle name="Обычный 9 5 3 2 3 3 3 2" xfId="59754"/>
    <cellStyle name="Обычный 9 5 3 2 3 3 4" xfId="39854"/>
    <cellStyle name="Обычный 9 5 3 2 3 4" xfId="13313"/>
    <cellStyle name="Обычный 9 5 3 2 3 4 2" xfId="43168"/>
    <cellStyle name="Обычный 9 5 3 2 3 5" xfId="23263"/>
    <cellStyle name="Обычный 9 5 3 2 3 5 2" xfId="53118"/>
    <cellStyle name="Обычный 9 5 3 2 3 6" xfId="33218"/>
    <cellStyle name="Обычный 9 5 3 2 4" xfId="4055"/>
    <cellStyle name="Обычный 9 5 3 2 4 2" xfId="14007"/>
    <cellStyle name="Обычный 9 5 3 2 4 2 2" xfId="43862"/>
    <cellStyle name="Обычный 9 5 3 2 4 3" xfId="23957"/>
    <cellStyle name="Обычный 9 5 3 2 4 3 2" xfId="53812"/>
    <cellStyle name="Обычный 9 5 3 2 4 4" xfId="33912"/>
    <cellStyle name="Обычный 9 5 3 2 5" xfId="9996"/>
    <cellStyle name="Обычный 9 5 3 2 5 2" xfId="19946"/>
    <cellStyle name="Обычный 9 5 3 2 5 2 2" xfId="49801"/>
    <cellStyle name="Обычный 9 5 3 2 5 3" xfId="29896"/>
    <cellStyle name="Обычный 9 5 3 2 5 3 2" xfId="59751"/>
    <cellStyle name="Обычный 9 5 3 2 5 4" xfId="39851"/>
    <cellStyle name="Обычный 9 5 3 2 6" xfId="13310"/>
    <cellStyle name="Обычный 9 5 3 2 6 2" xfId="43165"/>
    <cellStyle name="Обычный 9 5 3 2 7" xfId="23260"/>
    <cellStyle name="Обычный 9 5 3 2 7 2" xfId="53115"/>
    <cellStyle name="Обычный 9 5 3 2 8" xfId="33215"/>
    <cellStyle name="Обычный 9 5 3 3" xfId="3358"/>
    <cellStyle name="Обычный 9 5 3 3 2" xfId="3359"/>
    <cellStyle name="Обычный 9 5 3 3 2 2" xfId="6681"/>
    <cellStyle name="Обычный 9 5 3 3 2 2 2" xfId="16633"/>
    <cellStyle name="Обычный 9 5 3 3 2 2 2 2" xfId="46488"/>
    <cellStyle name="Обычный 9 5 3 3 2 2 3" xfId="26583"/>
    <cellStyle name="Обычный 9 5 3 3 2 2 3 2" xfId="56438"/>
    <cellStyle name="Обычный 9 5 3 3 2 2 4" xfId="36538"/>
    <cellStyle name="Обычный 9 5 3 3 2 3" xfId="10001"/>
    <cellStyle name="Обычный 9 5 3 3 2 3 2" xfId="19951"/>
    <cellStyle name="Обычный 9 5 3 3 2 3 2 2" xfId="49806"/>
    <cellStyle name="Обычный 9 5 3 3 2 3 3" xfId="29901"/>
    <cellStyle name="Обычный 9 5 3 3 2 3 3 2" xfId="59756"/>
    <cellStyle name="Обычный 9 5 3 3 2 3 4" xfId="39856"/>
    <cellStyle name="Обычный 9 5 3 3 2 4" xfId="13315"/>
    <cellStyle name="Обычный 9 5 3 3 2 4 2" xfId="43170"/>
    <cellStyle name="Обычный 9 5 3 3 2 5" xfId="23265"/>
    <cellStyle name="Обычный 9 5 3 3 2 5 2" xfId="53120"/>
    <cellStyle name="Обычный 9 5 3 3 2 6" xfId="33220"/>
    <cellStyle name="Обычный 9 5 3 3 3" xfId="4536"/>
    <cellStyle name="Обычный 9 5 3 3 3 2" xfId="14488"/>
    <cellStyle name="Обычный 9 5 3 3 3 2 2" xfId="44343"/>
    <cellStyle name="Обычный 9 5 3 3 3 3" xfId="24438"/>
    <cellStyle name="Обычный 9 5 3 3 3 3 2" xfId="54293"/>
    <cellStyle name="Обычный 9 5 3 3 3 4" xfId="34393"/>
    <cellStyle name="Обычный 9 5 3 3 4" xfId="10000"/>
    <cellStyle name="Обычный 9 5 3 3 4 2" xfId="19950"/>
    <cellStyle name="Обычный 9 5 3 3 4 2 2" xfId="49805"/>
    <cellStyle name="Обычный 9 5 3 3 4 3" xfId="29900"/>
    <cellStyle name="Обычный 9 5 3 3 4 3 2" xfId="59755"/>
    <cellStyle name="Обычный 9 5 3 3 4 4" xfId="39855"/>
    <cellStyle name="Обычный 9 5 3 3 5" xfId="13314"/>
    <cellStyle name="Обычный 9 5 3 3 5 2" xfId="43169"/>
    <cellStyle name="Обычный 9 5 3 3 6" xfId="23264"/>
    <cellStyle name="Обычный 9 5 3 3 6 2" xfId="53119"/>
    <cellStyle name="Обычный 9 5 3 3 7" xfId="33219"/>
    <cellStyle name="Обычный 9 5 3 4" xfId="3360"/>
    <cellStyle name="Обычный 9 5 3 4 2" xfId="6682"/>
    <cellStyle name="Обычный 9 5 3 4 2 2" xfId="16634"/>
    <cellStyle name="Обычный 9 5 3 4 2 2 2" xfId="46489"/>
    <cellStyle name="Обычный 9 5 3 4 2 3" xfId="26584"/>
    <cellStyle name="Обычный 9 5 3 4 2 3 2" xfId="56439"/>
    <cellStyle name="Обычный 9 5 3 4 2 4" xfId="36539"/>
    <cellStyle name="Обычный 9 5 3 4 3" xfId="10002"/>
    <cellStyle name="Обычный 9 5 3 4 3 2" xfId="19952"/>
    <cellStyle name="Обычный 9 5 3 4 3 2 2" xfId="49807"/>
    <cellStyle name="Обычный 9 5 3 4 3 3" xfId="29902"/>
    <cellStyle name="Обычный 9 5 3 4 3 3 2" xfId="59757"/>
    <cellStyle name="Обычный 9 5 3 4 3 4" xfId="39857"/>
    <cellStyle name="Обычный 9 5 3 4 4" xfId="13316"/>
    <cellStyle name="Обычный 9 5 3 4 4 2" xfId="43171"/>
    <cellStyle name="Обычный 9 5 3 4 5" xfId="23266"/>
    <cellStyle name="Обычный 9 5 3 4 5 2" xfId="53121"/>
    <cellStyle name="Обычный 9 5 3 4 6" xfId="33221"/>
    <cellStyle name="Обычный 9 5 3 5" xfId="3713"/>
    <cellStyle name="Обычный 9 5 3 5 2" xfId="13665"/>
    <cellStyle name="Обычный 9 5 3 5 2 2" xfId="43520"/>
    <cellStyle name="Обычный 9 5 3 5 3" xfId="23615"/>
    <cellStyle name="Обычный 9 5 3 5 3 2" xfId="53470"/>
    <cellStyle name="Обычный 9 5 3 5 4" xfId="33570"/>
    <cellStyle name="Обычный 9 5 3 6" xfId="9995"/>
    <cellStyle name="Обычный 9 5 3 6 2" xfId="19945"/>
    <cellStyle name="Обычный 9 5 3 6 2 2" xfId="49800"/>
    <cellStyle name="Обычный 9 5 3 6 3" xfId="29895"/>
    <cellStyle name="Обычный 9 5 3 6 3 2" xfId="59750"/>
    <cellStyle name="Обычный 9 5 3 6 4" xfId="39850"/>
    <cellStyle name="Обычный 9 5 3 7" xfId="13309"/>
    <cellStyle name="Обычный 9 5 3 7 2" xfId="43164"/>
    <cellStyle name="Обычный 9 5 3 8" xfId="23259"/>
    <cellStyle name="Обычный 9 5 3 8 2" xfId="53114"/>
    <cellStyle name="Обычный 9 5 3 9" xfId="33214"/>
    <cellStyle name="Обычный 9 5 4" xfId="3361"/>
    <cellStyle name="Обычный 9 5 4 2" xfId="3362"/>
    <cellStyle name="Обычный 9 5 4 2 2" xfId="3363"/>
    <cellStyle name="Обычный 9 5 4 2 2 2" xfId="6683"/>
    <cellStyle name="Обычный 9 5 4 2 2 2 2" xfId="16635"/>
    <cellStyle name="Обычный 9 5 4 2 2 2 2 2" xfId="46490"/>
    <cellStyle name="Обычный 9 5 4 2 2 2 3" xfId="26585"/>
    <cellStyle name="Обычный 9 5 4 2 2 2 3 2" xfId="56440"/>
    <cellStyle name="Обычный 9 5 4 2 2 2 4" xfId="36540"/>
    <cellStyle name="Обычный 9 5 4 2 2 3" xfId="10005"/>
    <cellStyle name="Обычный 9 5 4 2 2 3 2" xfId="19955"/>
    <cellStyle name="Обычный 9 5 4 2 2 3 2 2" xfId="49810"/>
    <cellStyle name="Обычный 9 5 4 2 2 3 3" xfId="29905"/>
    <cellStyle name="Обычный 9 5 4 2 2 3 3 2" xfId="59760"/>
    <cellStyle name="Обычный 9 5 4 2 2 3 4" xfId="39860"/>
    <cellStyle name="Обычный 9 5 4 2 2 4" xfId="13319"/>
    <cellStyle name="Обычный 9 5 4 2 2 4 2" xfId="43174"/>
    <cellStyle name="Обычный 9 5 4 2 2 5" xfId="23269"/>
    <cellStyle name="Обычный 9 5 4 2 2 5 2" xfId="53124"/>
    <cellStyle name="Обычный 9 5 4 2 2 6" xfId="33224"/>
    <cellStyle name="Обычный 9 5 4 2 3" xfId="4876"/>
    <cellStyle name="Обычный 9 5 4 2 3 2" xfId="14828"/>
    <cellStyle name="Обычный 9 5 4 2 3 2 2" xfId="44683"/>
    <cellStyle name="Обычный 9 5 4 2 3 3" xfId="24778"/>
    <cellStyle name="Обычный 9 5 4 2 3 3 2" xfId="54633"/>
    <cellStyle name="Обычный 9 5 4 2 3 4" xfId="34733"/>
    <cellStyle name="Обычный 9 5 4 2 4" xfId="10004"/>
    <cellStyle name="Обычный 9 5 4 2 4 2" xfId="19954"/>
    <cellStyle name="Обычный 9 5 4 2 4 2 2" xfId="49809"/>
    <cellStyle name="Обычный 9 5 4 2 4 3" xfId="29904"/>
    <cellStyle name="Обычный 9 5 4 2 4 3 2" xfId="59759"/>
    <cellStyle name="Обычный 9 5 4 2 4 4" xfId="39859"/>
    <cellStyle name="Обычный 9 5 4 2 5" xfId="13318"/>
    <cellStyle name="Обычный 9 5 4 2 5 2" xfId="43173"/>
    <cellStyle name="Обычный 9 5 4 2 6" xfId="23268"/>
    <cellStyle name="Обычный 9 5 4 2 6 2" xfId="53123"/>
    <cellStyle name="Обычный 9 5 4 2 7" xfId="33223"/>
    <cellStyle name="Обычный 9 5 4 3" xfId="3364"/>
    <cellStyle name="Обычный 9 5 4 3 2" xfId="6684"/>
    <cellStyle name="Обычный 9 5 4 3 2 2" xfId="16636"/>
    <cellStyle name="Обычный 9 5 4 3 2 2 2" xfId="46491"/>
    <cellStyle name="Обычный 9 5 4 3 2 3" xfId="26586"/>
    <cellStyle name="Обычный 9 5 4 3 2 3 2" xfId="56441"/>
    <cellStyle name="Обычный 9 5 4 3 2 4" xfId="36541"/>
    <cellStyle name="Обычный 9 5 4 3 3" xfId="10006"/>
    <cellStyle name="Обычный 9 5 4 3 3 2" xfId="19956"/>
    <cellStyle name="Обычный 9 5 4 3 3 2 2" xfId="49811"/>
    <cellStyle name="Обычный 9 5 4 3 3 3" xfId="29906"/>
    <cellStyle name="Обычный 9 5 4 3 3 3 2" xfId="59761"/>
    <cellStyle name="Обычный 9 5 4 3 3 4" xfId="39861"/>
    <cellStyle name="Обычный 9 5 4 3 4" xfId="13320"/>
    <cellStyle name="Обычный 9 5 4 3 4 2" xfId="43175"/>
    <cellStyle name="Обычный 9 5 4 3 5" xfId="23270"/>
    <cellStyle name="Обычный 9 5 4 3 5 2" xfId="53125"/>
    <cellStyle name="Обычный 9 5 4 3 6" xfId="33225"/>
    <cellStyle name="Обычный 9 5 4 4" xfId="4053"/>
    <cellStyle name="Обычный 9 5 4 4 2" xfId="14005"/>
    <cellStyle name="Обычный 9 5 4 4 2 2" xfId="43860"/>
    <cellStyle name="Обычный 9 5 4 4 3" xfId="23955"/>
    <cellStyle name="Обычный 9 5 4 4 3 2" xfId="53810"/>
    <cellStyle name="Обычный 9 5 4 4 4" xfId="33910"/>
    <cellStyle name="Обычный 9 5 4 5" xfId="10003"/>
    <cellStyle name="Обычный 9 5 4 5 2" xfId="19953"/>
    <cellStyle name="Обычный 9 5 4 5 2 2" xfId="49808"/>
    <cellStyle name="Обычный 9 5 4 5 3" xfId="29903"/>
    <cellStyle name="Обычный 9 5 4 5 3 2" xfId="59758"/>
    <cellStyle name="Обычный 9 5 4 5 4" xfId="39858"/>
    <cellStyle name="Обычный 9 5 4 6" xfId="13317"/>
    <cellStyle name="Обычный 9 5 4 6 2" xfId="43172"/>
    <cellStyle name="Обычный 9 5 4 7" xfId="23267"/>
    <cellStyle name="Обычный 9 5 4 7 2" xfId="53122"/>
    <cellStyle name="Обычный 9 5 4 8" xfId="33222"/>
    <cellStyle name="Обычный 9 5 5" xfId="3365"/>
    <cellStyle name="Обычный 9 5 5 2" xfId="3366"/>
    <cellStyle name="Обычный 9 5 5 2 2" xfId="3367"/>
    <cellStyle name="Обычный 9 5 5 2 2 2" xfId="6685"/>
    <cellStyle name="Обычный 9 5 5 2 2 2 2" xfId="16637"/>
    <cellStyle name="Обычный 9 5 5 2 2 2 2 2" xfId="46492"/>
    <cellStyle name="Обычный 9 5 5 2 2 2 3" xfId="26587"/>
    <cellStyle name="Обычный 9 5 5 2 2 2 3 2" xfId="56442"/>
    <cellStyle name="Обычный 9 5 5 2 2 2 4" xfId="36542"/>
    <cellStyle name="Обычный 9 5 5 2 2 3" xfId="10009"/>
    <cellStyle name="Обычный 9 5 5 2 2 3 2" xfId="19959"/>
    <cellStyle name="Обычный 9 5 5 2 2 3 2 2" xfId="49814"/>
    <cellStyle name="Обычный 9 5 5 2 2 3 3" xfId="29909"/>
    <cellStyle name="Обычный 9 5 5 2 2 3 3 2" xfId="59764"/>
    <cellStyle name="Обычный 9 5 5 2 2 3 4" xfId="39864"/>
    <cellStyle name="Обычный 9 5 5 2 2 4" xfId="13323"/>
    <cellStyle name="Обычный 9 5 5 2 2 4 2" xfId="43178"/>
    <cellStyle name="Обычный 9 5 5 2 2 5" xfId="23273"/>
    <cellStyle name="Обычный 9 5 5 2 2 5 2" xfId="53128"/>
    <cellStyle name="Обычный 9 5 5 2 2 6" xfId="33228"/>
    <cellStyle name="Обычный 9 5 5 2 3" xfId="4969"/>
    <cellStyle name="Обычный 9 5 5 2 3 2" xfId="14921"/>
    <cellStyle name="Обычный 9 5 5 2 3 2 2" xfId="44776"/>
    <cellStyle name="Обычный 9 5 5 2 3 3" xfId="24871"/>
    <cellStyle name="Обычный 9 5 5 2 3 3 2" xfId="54726"/>
    <cellStyle name="Обычный 9 5 5 2 3 4" xfId="34826"/>
    <cellStyle name="Обычный 9 5 5 2 4" xfId="10008"/>
    <cellStyle name="Обычный 9 5 5 2 4 2" xfId="19958"/>
    <cellStyle name="Обычный 9 5 5 2 4 2 2" xfId="49813"/>
    <cellStyle name="Обычный 9 5 5 2 4 3" xfId="29908"/>
    <cellStyle name="Обычный 9 5 5 2 4 3 2" xfId="59763"/>
    <cellStyle name="Обычный 9 5 5 2 4 4" xfId="39863"/>
    <cellStyle name="Обычный 9 5 5 2 5" xfId="13322"/>
    <cellStyle name="Обычный 9 5 5 2 5 2" xfId="43177"/>
    <cellStyle name="Обычный 9 5 5 2 6" xfId="23272"/>
    <cellStyle name="Обычный 9 5 5 2 6 2" xfId="53127"/>
    <cellStyle name="Обычный 9 5 5 2 7" xfId="33227"/>
    <cellStyle name="Обычный 9 5 5 3" xfId="3368"/>
    <cellStyle name="Обычный 9 5 5 3 2" xfId="6686"/>
    <cellStyle name="Обычный 9 5 5 3 2 2" xfId="16638"/>
    <cellStyle name="Обычный 9 5 5 3 2 2 2" xfId="46493"/>
    <cellStyle name="Обычный 9 5 5 3 2 3" xfId="26588"/>
    <cellStyle name="Обычный 9 5 5 3 2 3 2" xfId="56443"/>
    <cellStyle name="Обычный 9 5 5 3 2 4" xfId="36543"/>
    <cellStyle name="Обычный 9 5 5 3 3" xfId="10010"/>
    <cellStyle name="Обычный 9 5 5 3 3 2" xfId="19960"/>
    <cellStyle name="Обычный 9 5 5 3 3 2 2" xfId="49815"/>
    <cellStyle name="Обычный 9 5 5 3 3 3" xfId="29910"/>
    <cellStyle name="Обычный 9 5 5 3 3 3 2" xfId="59765"/>
    <cellStyle name="Обычный 9 5 5 3 3 4" xfId="39865"/>
    <cellStyle name="Обычный 9 5 5 3 4" xfId="13324"/>
    <cellStyle name="Обычный 9 5 5 3 4 2" xfId="43179"/>
    <cellStyle name="Обычный 9 5 5 3 5" xfId="23274"/>
    <cellStyle name="Обычный 9 5 5 3 5 2" xfId="53129"/>
    <cellStyle name="Обычный 9 5 5 3 6" xfId="33229"/>
    <cellStyle name="Обычный 9 5 5 4" xfId="4146"/>
    <cellStyle name="Обычный 9 5 5 4 2" xfId="14098"/>
    <cellStyle name="Обычный 9 5 5 4 2 2" xfId="43953"/>
    <cellStyle name="Обычный 9 5 5 4 3" xfId="24048"/>
    <cellStyle name="Обычный 9 5 5 4 3 2" xfId="53903"/>
    <cellStyle name="Обычный 9 5 5 4 4" xfId="34003"/>
    <cellStyle name="Обычный 9 5 5 5" xfId="10007"/>
    <cellStyle name="Обычный 9 5 5 5 2" xfId="19957"/>
    <cellStyle name="Обычный 9 5 5 5 2 2" xfId="49812"/>
    <cellStyle name="Обычный 9 5 5 5 3" xfId="29907"/>
    <cellStyle name="Обычный 9 5 5 5 3 2" xfId="59762"/>
    <cellStyle name="Обычный 9 5 5 5 4" xfId="39862"/>
    <cellStyle name="Обычный 9 5 5 6" xfId="13321"/>
    <cellStyle name="Обычный 9 5 5 6 2" xfId="43176"/>
    <cellStyle name="Обычный 9 5 5 7" xfId="23271"/>
    <cellStyle name="Обычный 9 5 5 7 2" xfId="53126"/>
    <cellStyle name="Обычный 9 5 5 8" xfId="33226"/>
    <cellStyle name="Обычный 9 5 6" xfId="3369"/>
    <cellStyle name="Обычный 9 5 6 2" xfId="3370"/>
    <cellStyle name="Обычный 9 5 6 2 2" xfId="3371"/>
    <cellStyle name="Обычный 9 5 6 2 2 2" xfId="6687"/>
    <cellStyle name="Обычный 9 5 6 2 2 2 2" xfId="16639"/>
    <cellStyle name="Обычный 9 5 6 2 2 2 2 2" xfId="46494"/>
    <cellStyle name="Обычный 9 5 6 2 2 2 3" xfId="26589"/>
    <cellStyle name="Обычный 9 5 6 2 2 2 3 2" xfId="56444"/>
    <cellStyle name="Обычный 9 5 6 2 2 2 4" xfId="36544"/>
    <cellStyle name="Обычный 9 5 6 2 2 3" xfId="10013"/>
    <cellStyle name="Обычный 9 5 6 2 2 3 2" xfId="19963"/>
    <cellStyle name="Обычный 9 5 6 2 2 3 2 2" xfId="49818"/>
    <cellStyle name="Обычный 9 5 6 2 2 3 3" xfId="29913"/>
    <cellStyle name="Обычный 9 5 6 2 2 3 3 2" xfId="59768"/>
    <cellStyle name="Обычный 9 5 6 2 2 3 4" xfId="39868"/>
    <cellStyle name="Обычный 9 5 6 2 2 4" xfId="13327"/>
    <cellStyle name="Обычный 9 5 6 2 2 4 2" xfId="43182"/>
    <cellStyle name="Обычный 9 5 6 2 2 5" xfId="23277"/>
    <cellStyle name="Обычный 9 5 6 2 2 5 2" xfId="53132"/>
    <cellStyle name="Обычный 9 5 6 2 2 6" xfId="33232"/>
    <cellStyle name="Обычный 9 5 6 2 3" xfId="5056"/>
    <cellStyle name="Обычный 9 5 6 2 3 2" xfId="15008"/>
    <cellStyle name="Обычный 9 5 6 2 3 2 2" xfId="44863"/>
    <cellStyle name="Обычный 9 5 6 2 3 3" xfId="24958"/>
    <cellStyle name="Обычный 9 5 6 2 3 3 2" xfId="54813"/>
    <cellStyle name="Обычный 9 5 6 2 3 4" xfId="34913"/>
    <cellStyle name="Обычный 9 5 6 2 4" xfId="10012"/>
    <cellStyle name="Обычный 9 5 6 2 4 2" xfId="19962"/>
    <cellStyle name="Обычный 9 5 6 2 4 2 2" xfId="49817"/>
    <cellStyle name="Обычный 9 5 6 2 4 3" xfId="29912"/>
    <cellStyle name="Обычный 9 5 6 2 4 3 2" xfId="59767"/>
    <cellStyle name="Обычный 9 5 6 2 4 4" xfId="39867"/>
    <cellStyle name="Обычный 9 5 6 2 5" xfId="13326"/>
    <cellStyle name="Обычный 9 5 6 2 5 2" xfId="43181"/>
    <cellStyle name="Обычный 9 5 6 2 6" xfId="23276"/>
    <cellStyle name="Обычный 9 5 6 2 6 2" xfId="53131"/>
    <cellStyle name="Обычный 9 5 6 2 7" xfId="33231"/>
    <cellStyle name="Обычный 9 5 6 3" xfId="3372"/>
    <cellStyle name="Обычный 9 5 6 3 2" xfId="6688"/>
    <cellStyle name="Обычный 9 5 6 3 2 2" xfId="16640"/>
    <cellStyle name="Обычный 9 5 6 3 2 2 2" xfId="46495"/>
    <cellStyle name="Обычный 9 5 6 3 2 3" xfId="26590"/>
    <cellStyle name="Обычный 9 5 6 3 2 3 2" xfId="56445"/>
    <cellStyle name="Обычный 9 5 6 3 2 4" xfId="36545"/>
    <cellStyle name="Обычный 9 5 6 3 3" xfId="10014"/>
    <cellStyle name="Обычный 9 5 6 3 3 2" xfId="19964"/>
    <cellStyle name="Обычный 9 5 6 3 3 2 2" xfId="49819"/>
    <cellStyle name="Обычный 9 5 6 3 3 3" xfId="29914"/>
    <cellStyle name="Обычный 9 5 6 3 3 3 2" xfId="59769"/>
    <cellStyle name="Обычный 9 5 6 3 3 4" xfId="39869"/>
    <cellStyle name="Обычный 9 5 6 3 4" xfId="13328"/>
    <cellStyle name="Обычный 9 5 6 3 4 2" xfId="43183"/>
    <cellStyle name="Обычный 9 5 6 3 5" xfId="23278"/>
    <cellStyle name="Обычный 9 5 6 3 5 2" xfId="53133"/>
    <cellStyle name="Обычный 9 5 6 3 6" xfId="33233"/>
    <cellStyle name="Обычный 9 5 6 4" xfId="4233"/>
    <cellStyle name="Обычный 9 5 6 4 2" xfId="14185"/>
    <cellStyle name="Обычный 9 5 6 4 2 2" xfId="44040"/>
    <cellStyle name="Обычный 9 5 6 4 3" xfId="24135"/>
    <cellStyle name="Обычный 9 5 6 4 3 2" xfId="53990"/>
    <cellStyle name="Обычный 9 5 6 4 4" xfId="34090"/>
    <cellStyle name="Обычный 9 5 6 5" xfId="10011"/>
    <cellStyle name="Обычный 9 5 6 5 2" xfId="19961"/>
    <cellStyle name="Обычный 9 5 6 5 2 2" xfId="49816"/>
    <cellStyle name="Обычный 9 5 6 5 3" xfId="29911"/>
    <cellStyle name="Обычный 9 5 6 5 3 2" xfId="59766"/>
    <cellStyle name="Обычный 9 5 6 5 4" xfId="39866"/>
    <cellStyle name="Обычный 9 5 6 6" xfId="13325"/>
    <cellStyle name="Обычный 9 5 6 6 2" xfId="43180"/>
    <cellStyle name="Обычный 9 5 6 7" xfId="23275"/>
    <cellStyle name="Обычный 9 5 6 7 2" xfId="53130"/>
    <cellStyle name="Обычный 9 5 6 8" xfId="33230"/>
    <cellStyle name="Обычный 9 5 7" xfId="3373"/>
    <cellStyle name="Обычный 9 5 7 2" xfId="3374"/>
    <cellStyle name="Обычный 9 5 7 2 2" xfId="6689"/>
    <cellStyle name="Обычный 9 5 7 2 2 2" xfId="16641"/>
    <cellStyle name="Обычный 9 5 7 2 2 2 2" xfId="46496"/>
    <cellStyle name="Обычный 9 5 7 2 2 3" xfId="26591"/>
    <cellStyle name="Обычный 9 5 7 2 2 3 2" xfId="56446"/>
    <cellStyle name="Обычный 9 5 7 2 2 4" xfId="36546"/>
    <cellStyle name="Обычный 9 5 7 2 3" xfId="10016"/>
    <cellStyle name="Обычный 9 5 7 2 3 2" xfId="19966"/>
    <cellStyle name="Обычный 9 5 7 2 3 2 2" xfId="49821"/>
    <cellStyle name="Обычный 9 5 7 2 3 3" xfId="29916"/>
    <cellStyle name="Обычный 9 5 7 2 3 3 2" xfId="59771"/>
    <cellStyle name="Обычный 9 5 7 2 3 4" xfId="39871"/>
    <cellStyle name="Обычный 9 5 7 2 4" xfId="13330"/>
    <cellStyle name="Обычный 9 5 7 2 4 2" xfId="43185"/>
    <cellStyle name="Обычный 9 5 7 2 5" xfId="23280"/>
    <cellStyle name="Обычный 9 5 7 2 5 2" xfId="53135"/>
    <cellStyle name="Обычный 9 5 7 2 6" xfId="33235"/>
    <cellStyle name="Обычный 9 5 7 3" xfId="4320"/>
    <cellStyle name="Обычный 9 5 7 3 2" xfId="14272"/>
    <cellStyle name="Обычный 9 5 7 3 2 2" xfId="44127"/>
    <cellStyle name="Обычный 9 5 7 3 3" xfId="24222"/>
    <cellStyle name="Обычный 9 5 7 3 3 2" xfId="54077"/>
    <cellStyle name="Обычный 9 5 7 3 4" xfId="34177"/>
    <cellStyle name="Обычный 9 5 7 4" xfId="10015"/>
    <cellStyle name="Обычный 9 5 7 4 2" xfId="19965"/>
    <cellStyle name="Обычный 9 5 7 4 2 2" xfId="49820"/>
    <cellStyle name="Обычный 9 5 7 4 3" xfId="29915"/>
    <cellStyle name="Обычный 9 5 7 4 3 2" xfId="59770"/>
    <cellStyle name="Обычный 9 5 7 4 4" xfId="39870"/>
    <cellStyle name="Обычный 9 5 7 5" xfId="13329"/>
    <cellStyle name="Обычный 9 5 7 5 2" xfId="43184"/>
    <cellStyle name="Обычный 9 5 7 6" xfId="23279"/>
    <cellStyle name="Обычный 9 5 7 6 2" xfId="53134"/>
    <cellStyle name="Обычный 9 5 7 7" xfId="33234"/>
    <cellStyle name="Обычный 9 5 8" xfId="3375"/>
    <cellStyle name="Обычный 9 5 8 2" xfId="6690"/>
    <cellStyle name="Обычный 9 5 8 2 2" xfId="16642"/>
    <cellStyle name="Обычный 9 5 8 2 2 2" xfId="46497"/>
    <cellStyle name="Обычный 9 5 8 2 3" xfId="26592"/>
    <cellStyle name="Обычный 9 5 8 2 3 2" xfId="56447"/>
    <cellStyle name="Обычный 9 5 8 2 4" xfId="36547"/>
    <cellStyle name="Обычный 9 5 8 3" xfId="10017"/>
    <cellStyle name="Обычный 9 5 8 3 2" xfId="19967"/>
    <cellStyle name="Обычный 9 5 8 3 2 2" xfId="49822"/>
    <cellStyle name="Обычный 9 5 8 3 3" xfId="29917"/>
    <cellStyle name="Обычный 9 5 8 3 3 2" xfId="59772"/>
    <cellStyle name="Обычный 9 5 8 3 4" xfId="39872"/>
    <cellStyle name="Обычный 9 5 8 4" xfId="13331"/>
    <cellStyle name="Обычный 9 5 8 4 2" xfId="43186"/>
    <cellStyle name="Обычный 9 5 8 5" xfId="23281"/>
    <cellStyle name="Обычный 9 5 8 5 2" xfId="53136"/>
    <cellStyle name="Обычный 9 5 8 6" xfId="33236"/>
    <cellStyle name="Обычный 9 5 9" xfId="3497"/>
    <cellStyle name="Обычный 9 5 9 2" xfId="13449"/>
    <cellStyle name="Обычный 9 5 9 2 2" xfId="43304"/>
    <cellStyle name="Обычный 9 5 9 3" xfId="23399"/>
    <cellStyle name="Обычный 9 5 9 3 2" xfId="53254"/>
    <cellStyle name="Обычный 9 5 9 4" xfId="33354"/>
    <cellStyle name="Обычный 9 6" xfId="3376"/>
    <cellStyle name="Обычный 9 6 2" xfId="3377"/>
    <cellStyle name="Обычный 9 6 2 2" xfId="3378"/>
    <cellStyle name="Обычный 9 6 2 2 2" xfId="3379"/>
    <cellStyle name="Обычный 9 6 2 2 2 2" xfId="6691"/>
    <cellStyle name="Обычный 9 6 2 2 2 2 2" xfId="16643"/>
    <cellStyle name="Обычный 9 6 2 2 2 2 2 2" xfId="46498"/>
    <cellStyle name="Обычный 9 6 2 2 2 2 3" xfId="26593"/>
    <cellStyle name="Обычный 9 6 2 2 2 2 3 2" xfId="56448"/>
    <cellStyle name="Обычный 9 6 2 2 2 2 4" xfId="36548"/>
    <cellStyle name="Обычный 9 6 2 2 2 3" xfId="10021"/>
    <cellStyle name="Обычный 9 6 2 2 2 3 2" xfId="19971"/>
    <cellStyle name="Обычный 9 6 2 2 2 3 2 2" xfId="49826"/>
    <cellStyle name="Обычный 9 6 2 2 2 3 3" xfId="29921"/>
    <cellStyle name="Обычный 9 6 2 2 2 3 3 2" xfId="59776"/>
    <cellStyle name="Обычный 9 6 2 2 2 3 4" xfId="39876"/>
    <cellStyle name="Обычный 9 6 2 2 2 4" xfId="13335"/>
    <cellStyle name="Обычный 9 6 2 2 2 4 2" xfId="43190"/>
    <cellStyle name="Обычный 9 6 2 2 2 5" xfId="23285"/>
    <cellStyle name="Обычный 9 6 2 2 2 5 2" xfId="53140"/>
    <cellStyle name="Обычный 9 6 2 2 2 6" xfId="33240"/>
    <cellStyle name="Обычный 9 6 2 2 3" xfId="4879"/>
    <cellStyle name="Обычный 9 6 2 2 3 2" xfId="14831"/>
    <cellStyle name="Обычный 9 6 2 2 3 2 2" xfId="44686"/>
    <cellStyle name="Обычный 9 6 2 2 3 3" xfId="24781"/>
    <cellStyle name="Обычный 9 6 2 2 3 3 2" xfId="54636"/>
    <cellStyle name="Обычный 9 6 2 2 3 4" xfId="34736"/>
    <cellStyle name="Обычный 9 6 2 2 4" xfId="10020"/>
    <cellStyle name="Обычный 9 6 2 2 4 2" xfId="19970"/>
    <cellStyle name="Обычный 9 6 2 2 4 2 2" xfId="49825"/>
    <cellStyle name="Обычный 9 6 2 2 4 3" xfId="29920"/>
    <cellStyle name="Обычный 9 6 2 2 4 3 2" xfId="59775"/>
    <cellStyle name="Обычный 9 6 2 2 4 4" xfId="39875"/>
    <cellStyle name="Обычный 9 6 2 2 5" xfId="13334"/>
    <cellStyle name="Обычный 9 6 2 2 5 2" xfId="43189"/>
    <cellStyle name="Обычный 9 6 2 2 6" xfId="23284"/>
    <cellStyle name="Обычный 9 6 2 2 6 2" xfId="53139"/>
    <cellStyle name="Обычный 9 6 2 2 7" xfId="33239"/>
    <cellStyle name="Обычный 9 6 2 3" xfId="3380"/>
    <cellStyle name="Обычный 9 6 2 3 2" xfId="6692"/>
    <cellStyle name="Обычный 9 6 2 3 2 2" xfId="16644"/>
    <cellStyle name="Обычный 9 6 2 3 2 2 2" xfId="46499"/>
    <cellStyle name="Обычный 9 6 2 3 2 3" xfId="26594"/>
    <cellStyle name="Обычный 9 6 2 3 2 3 2" xfId="56449"/>
    <cellStyle name="Обычный 9 6 2 3 2 4" xfId="36549"/>
    <cellStyle name="Обычный 9 6 2 3 3" xfId="10022"/>
    <cellStyle name="Обычный 9 6 2 3 3 2" xfId="19972"/>
    <cellStyle name="Обычный 9 6 2 3 3 2 2" xfId="49827"/>
    <cellStyle name="Обычный 9 6 2 3 3 3" xfId="29922"/>
    <cellStyle name="Обычный 9 6 2 3 3 3 2" xfId="59777"/>
    <cellStyle name="Обычный 9 6 2 3 3 4" xfId="39877"/>
    <cellStyle name="Обычный 9 6 2 3 4" xfId="13336"/>
    <cellStyle name="Обычный 9 6 2 3 4 2" xfId="43191"/>
    <cellStyle name="Обычный 9 6 2 3 5" xfId="23286"/>
    <cellStyle name="Обычный 9 6 2 3 5 2" xfId="53141"/>
    <cellStyle name="Обычный 9 6 2 3 6" xfId="33241"/>
    <cellStyle name="Обычный 9 6 2 4" xfId="4056"/>
    <cellStyle name="Обычный 9 6 2 4 2" xfId="14008"/>
    <cellStyle name="Обычный 9 6 2 4 2 2" xfId="43863"/>
    <cellStyle name="Обычный 9 6 2 4 3" xfId="23958"/>
    <cellStyle name="Обычный 9 6 2 4 3 2" xfId="53813"/>
    <cellStyle name="Обычный 9 6 2 4 4" xfId="33913"/>
    <cellStyle name="Обычный 9 6 2 5" xfId="10019"/>
    <cellStyle name="Обычный 9 6 2 5 2" xfId="19969"/>
    <cellStyle name="Обычный 9 6 2 5 2 2" xfId="49824"/>
    <cellStyle name="Обычный 9 6 2 5 3" xfId="29919"/>
    <cellStyle name="Обычный 9 6 2 5 3 2" xfId="59774"/>
    <cellStyle name="Обычный 9 6 2 5 4" xfId="39874"/>
    <cellStyle name="Обычный 9 6 2 6" xfId="13333"/>
    <cellStyle name="Обычный 9 6 2 6 2" xfId="43188"/>
    <cellStyle name="Обычный 9 6 2 7" xfId="23283"/>
    <cellStyle name="Обычный 9 6 2 7 2" xfId="53138"/>
    <cellStyle name="Обычный 9 6 2 8" xfId="33238"/>
    <cellStyle name="Обычный 9 6 3" xfId="3381"/>
    <cellStyle name="Обычный 9 6 3 2" xfId="3382"/>
    <cellStyle name="Обычный 9 6 3 2 2" xfId="6693"/>
    <cellStyle name="Обычный 9 6 3 2 2 2" xfId="16645"/>
    <cellStyle name="Обычный 9 6 3 2 2 2 2" xfId="46500"/>
    <cellStyle name="Обычный 9 6 3 2 2 3" xfId="26595"/>
    <cellStyle name="Обычный 9 6 3 2 2 3 2" xfId="56450"/>
    <cellStyle name="Обычный 9 6 3 2 2 4" xfId="36550"/>
    <cellStyle name="Обычный 9 6 3 2 3" xfId="10024"/>
    <cellStyle name="Обычный 9 6 3 2 3 2" xfId="19974"/>
    <cellStyle name="Обычный 9 6 3 2 3 2 2" xfId="49829"/>
    <cellStyle name="Обычный 9 6 3 2 3 3" xfId="29924"/>
    <cellStyle name="Обычный 9 6 3 2 3 3 2" xfId="59779"/>
    <cellStyle name="Обычный 9 6 3 2 3 4" xfId="39879"/>
    <cellStyle name="Обычный 9 6 3 2 4" xfId="13338"/>
    <cellStyle name="Обычный 9 6 3 2 4 2" xfId="43193"/>
    <cellStyle name="Обычный 9 6 3 2 5" xfId="23288"/>
    <cellStyle name="Обычный 9 6 3 2 5 2" xfId="53143"/>
    <cellStyle name="Обычный 9 6 3 2 6" xfId="33243"/>
    <cellStyle name="Обычный 9 6 3 3" xfId="4341"/>
    <cellStyle name="Обычный 9 6 3 3 2" xfId="14293"/>
    <cellStyle name="Обычный 9 6 3 3 2 2" xfId="44148"/>
    <cellStyle name="Обычный 9 6 3 3 3" xfId="24243"/>
    <cellStyle name="Обычный 9 6 3 3 3 2" xfId="54098"/>
    <cellStyle name="Обычный 9 6 3 3 4" xfId="34198"/>
    <cellStyle name="Обычный 9 6 3 4" xfId="10023"/>
    <cellStyle name="Обычный 9 6 3 4 2" xfId="19973"/>
    <cellStyle name="Обычный 9 6 3 4 2 2" xfId="49828"/>
    <cellStyle name="Обычный 9 6 3 4 3" xfId="29923"/>
    <cellStyle name="Обычный 9 6 3 4 3 2" xfId="59778"/>
    <cellStyle name="Обычный 9 6 3 4 4" xfId="39878"/>
    <cellStyle name="Обычный 9 6 3 5" xfId="13337"/>
    <cellStyle name="Обычный 9 6 3 5 2" xfId="43192"/>
    <cellStyle name="Обычный 9 6 3 6" xfId="23287"/>
    <cellStyle name="Обычный 9 6 3 6 2" xfId="53142"/>
    <cellStyle name="Обычный 9 6 3 7" xfId="33242"/>
    <cellStyle name="Обычный 9 6 4" xfId="3383"/>
    <cellStyle name="Обычный 9 6 4 2" xfId="6694"/>
    <cellStyle name="Обычный 9 6 4 2 2" xfId="16646"/>
    <cellStyle name="Обычный 9 6 4 2 2 2" xfId="46501"/>
    <cellStyle name="Обычный 9 6 4 2 3" xfId="26596"/>
    <cellStyle name="Обычный 9 6 4 2 3 2" xfId="56451"/>
    <cellStyle name="Обычный 9 6 4 2 4" xfId="36551"/>
    <cellStyle name="Обычный 9 6 4 3" xfId="10025"/>
    <cellStyle name="Обычный 9 6 4 3 2" xfId="19975"/>
    <cellStyle name="Обычный 9 6 4 3 2 2" xfId="49830"/>
    <cellStyle name="Обычный 9 6 4 3 3" xfId="29925"/>
    <cellStyle name="Обычный 9 6 4 3 3 2" xfId="59780"/>
    <cellStyle name="Обычный 9 6 4 3 4" xfId="39880"/>
    <cellStyle name="Обычный 9 6 4 4" xfId="13339"/>
    <cellStyle name="Обычный 9 6 4 4 2" xfId="43194"/>
    <cellStyle name="Обычный 9 6 4 5" xfId="23289"/>
    <cellStyle name="Обычный 9 6 4 5 2" xfId="53144"/>
    <cellStyle name="Обычный 9 6 4 6" xfId="33244"/>
    <cellStyle name="Обычный 9 6 5" xfId="3518"/>
    <cellStyle name="Обычный 9 6 5 2" xfId="13470"/>
    <cellStyle name="Обычный 9 6 5 2 2" xfId="43325"/>
    <cellStyle name="Обычный 9 6 5 3" xfId="23420"/>
    <cellStyle name="Обычный 9 6 5 3 2" xfId="53275"/>
    <cellStyle name="Обычный 9 6 5 4" xfId="33375"/>
    <cellStyle name="Обычный 9 6 6" xfId="10018"/>
    <cellStyle name="Обычный 9 6 6 2" xfId="19968"/>
    <cellStyle name="Обычный 9 6 6 2 2" xfId="49823"/>
    <cellStyle name="Обычный 9 6 6 3" xfId="29918"/>
    <cellStyle name="Обычный 9 6 6 3 2" xfId="59773"/>
    <cellStyle name="Обычный 9 6 6 4" xfId="39873"/>
    <cellStyle name="Обычный 9 6 7" xfId="13332"/>
    <cellStyle name="Обычный 9 6 7 2" xfId="43187"/>
    <cellStyle name="Обычный 9 6 8" xfId="23282"/>
    <cellStyle name="Обычный 9 6 8 2" xfId="53137"/>
    <cellStyle name="Обычный 9 6 9" xfId="33237"/>
    <cellStyle name="Обычный 9 7" xfId="3384"/>
    <cellStyle name="Обычный 9 7 2" xfId="3385"/>
    <cellStyle name="Обычный 9 7 2 2" xfId="3386"/>
    <cellStyle name="Обычный 9 7 2 2 2" xfId="3387"/>
    <cellStyle name="Обычный 9 7 2 2 2 2" xfId="6695"/>
    <cellStyle name="Обычный 9 7 2 2 2 2 2" xfId="16647"/>
    <cellStyle name="Обычный 9 7 2 2 2 2 2 2" xfId="46502"/>
    <cellStyle name="Обычный 9 7 2 2 2 2 3" xfId="26597"/>
    <cellStyle name="Обычный 9 7 2 2 2 2 3 2" xfId="56452"/>
    <cellStyle name="Обычный 9 7 2 2 2 2 4" xfId="36552"/>
    <cellStyle name="Обычный 9 7 2 2 2 3" xfId="10029"/>
    <cellStyle name="Обычный 9 7 2 2 2 3 2" xfId="19979"/>
    <cellStyle name="Обычный 9 7 2 2 2 3 2 2" xfId="49834"/>
    <cellStyle name="Обычный 9 7 2 2 2 3 3" xfId="29929"/>
    <cellStyle name="Обычный 9 7 2 2 2 3 3 2" xfId="59784"/>
    <cellStyle name="Обычный 9 7 2 2 2 3 4" xfId="39884"/>
    <cellStyle name="Обычный 9 7 2 2 2 4" xfId="13343"/>
    <cellStyle name="Обычный 9 7 2 2 2 4 2" xfId="43198"/>
    <cellStyle name="Обычный 9 7 2 2 2 5" xfId="23293"/>
    <cellStyle name="Обычный 9 7 2 2 2 5 2" xfId="53148"/>
    <cellStyle name="Обычный 9 7 2 2 2 6" xfId="33248"/>
    <cellStyle name="Обычный 9 7 2 2 3" xfId="4880"/>
    <cellStyle name="Обычный 9 7 2 2 3 2" xfId="14832"/>
    <cellStyle name="Обычный 9 7 2 2 3 2 2" xfId="44687"/>
    <cellStyle name="Обычный 9 7 2 2 3 3" xfId="24782"/>
    <cellStyle name="Обычный 9 7 2 2 3 3 2" xfId="54637"/>
    <cellStyle name="Обычный 9 7 2 2 3 4" xfId="34737"/>
    <cellStyle name="Обычный 9 7 2 2 4" xfId="10028"/>
    <cellStyle name="Обычный 9 7 2 2 4 2" xfId="19978"/>
    <cellStyle name="Обычный 9 7 2 2 4 2 2" xfId="49833"/>
    <cellStyle name="Обычный 9 7 2 2 4 3" xfId="29928"/>
    <cellStyle name="Обычный 9 7 2 2 4 3 2" xfId="59783"/>
    <cellStyle name="Обычный 9 7 2 2 4 4" xfId="39883"/>
    <cellStyle name="Обычный 9 7 2 2 5" xfId="13342"/>
    <cellStyle name="Обычный 9 7 2 2 5 2" xfId="43197"/>
    <cellStyle name="Обычный 9 7 2 2 6" xfId="23292"/>
    <cellStyle name="Обычный 9 7 2 2 6 2" xfId="53147"/>
    <cellStyle name="Обычный 9 7 2 2 7" xfId="33247"/>
    <cellStyle name="Обычный 9 7 2 3" xfId="3388"/>
    <cellStyle name="Обычный 9 7 2 3 2" xfId="6696"/>
    <cellStyle name="Обычный 9 7 2 3 2 2" xfId="16648"/>
    <cellStyle name="Обычный 9 7 2 3 2 2 2" xfId="46503"/>
    <cellStyle name="Обычный 9 7 2 3 2 3" xfId="26598"/>
    <cellStyle name="Обычный 9 7 2 3 2 3 2" xfId="56453"/>
    <cellStyle name="Обычный 9 7 2 3 2 4" xfId="36553"/>
    <cellStyle name="Обычный 9 7 2 3 3" xfId="10030"/>
    <cellStyle name="Обычный 9 7 2 3 3 2" xfId="19980"/>
    <cellStyle name="Обычный 9 7 2 3 3 2 2" xfId="49835"/>
    <cellStyle name="Обычный 9 7 2 3 3 3" xfId="29930"/>
    <cellStyle name="Обычный 9 7 2 3 3 3 2" xfId="59785"/>
    <cellStyle name="Обычный 9 7 2 3 3 4" xfId="39885"/>
    <cellStyle name="Обычный 9 7 2 3 4" xfId="13344"/>
    <cellStyle name="Обычный 9 7 2 3 4 2" xfId="43199"/>
    <cellStyle name="Обычный 9 7 2 3 5" xfId="23294"/>
    <cellStyle name="Обычный 9 7 2 3 5 2" xfId="53149"/>
    <cellStyle name="Обычный 9 7 2 3 6" xfId="33249"/>
    <cellStyle name="Обычный 9 7 2 4" xfId="4057"/>
    <cellStyle name="Обычный 9 7 2 4 2" xfId="14009"/>
    <cellStyle name="Обычный 9 7 2 4 2 2" xfId="43864"/>
    <cellStyle name="Обычный 9 7 2 4 3" xfId="23959"/>
    <cellStyle name="Обычный 9 7 2 4 3 2" xfId="53814"/>
    <cellStyle name="Обычный 9 7 2 4 4" xfId="33914"/>
    <cellStyle name="Обычный 9 7 2 5" xfId="10027"/>
    <cellStyle name="Обычный 9 7 2 5 2" xfId="19977"/>
    <cellStyle name="Обычный 9 7 2 5 2 2" xfId="49832"/>
    <cellStyle name="Обычный 9 7 2 5 3" xfId="29927"/>
    <cellStyle name="Обычный 9 7 2 5 3 2" xfId="59782"/>
    <cellStyle name="Обычный 9 7 2 5 4" xfId="39882"/>
    <cellStyle name="Обычный 9 7 2 6" xfId="13341"/>
    <cellStyle name="Обычный 9 7 2 6 2" xfId="43196"/>
    <cellStyle name="Обычный 9 7 2 7" xfId="23291"/>
    <cellStyle name="Обычный 9 7 2 7 2" xfId="53146"/>
    <cellStyle name="Обычный 9 7 2 8" xfId="33246"/>
    <cellStyle name="Обычный 9 7 3" xfId="3389"/>
    <cellStyle name="Обычный 9 7 3 2" xfId="3390"/>
    <cellStyle name="Обычный 9 7 3 2 2" xfId="6697"/>
    <cellStyle name="Обычный 9 7 3 2 2 2" xfId="16649"/>
    <cellStyle name="Обычный 9 7 3 2 2 2 2" xfId="46504"/>
    <cellStyle name="Обычный 9 7 3 2 2 3" xfId="26599"/>
    <cellStyle name="Обычный 9 7 3 2 2 3 2" xfId="56454"/>
    <cellStyle name="Обычный 9 7 3 2 2 4" xfId="36554"/>
    <cellStyle name="Обычный 9 7 3 2 3" xfId="10032"/>
    <cellStyle name="Обычный 9 7 3 2 3 2" xfId="19982"/>
    <cellStyle name="Обычный 9 7 3 2 3 2 2" xfId="49837"/>
    <cellStyle name="Обычный 9 7 3 2 3 3" xfId="29932"/>
    <cellStyle name="Обычный 9 7 3 2 3 3 2" xfId="59787"/>
    <cellStyle name="Обычный 9 7 3 2 3 4" xfId="39887"/>
    <cellStyle name="Обычный 9 7 3 2 4" xfId="13346"/>
    <cellStyle name="Обычный 9 7 3 2 4 2" xfId="43201"/>
    <cellStyle name="Обычный 9 7 3 2 5" xfId="23296"/>
    <cellStyle name="Обычный 9 7 3 2 5 2" xfId="53151"/>
    <cellStyle name="Обычный 9 7 3 2 6" xfId="33251"/>
    <cellStyle name="Обычный 9 7 3 3" xfId="4349"/>
    <cellStyle name="Обычный 9 7 3 3 2" xfId="14301"/>
    <cellStyle name="Обычный 9 7 3 3 2 2" xfId="44156"/>
    <cellStyle name="Обычный 9 7 3 3 3" xfId="24251"/>
    <cellStyle name="Обычный 9 7 3 3 3 2" xfId="54106"/>
    <cellStyle name="Обычный 9 7 3 3 4" xfId="34206"/>
    <cellStyle name="Обычный 9 7 3 4" xfId="10031"/>
    <cellStyle name="Обычный 9 7 3 4 2" xfId="19981"/>
    <cellStyle name="Обычный 9 7 3 4 2 2" xfId="49836"/>
    <cellStyle name="Обычный 9 7 3 4 3" xfId="29931"/>
    <cellStyle name="Обычный 9 7 3 4 3 2" xfId="59786"/>
    <cellStyle name="Обычный 9 7 3 4 4" xfId="39886"/>
    <cellStyle name="Обычный 9 7 3 5" xfId="13345"/>
    <cellStyle name="Обычный 9 7 3 5 2" xfId="43200"/>
    <cellStyle name="Обычный 9 7 3 6" xfId="23295"/>
    <cellStyle name="Обычный 9 7 3 6 2" xfId="53150"/>
    <cellStyle name="Обычный 9 7 3 7" xfId="33250"/>
    <cellStyle name="Обычный 9 7 4" xfId="3391"/>
    <cellStyle name="Обычный 9 7 4 2" xfId="6698"/>
    <cellStyle name="Обычный 9 7 4 2 2" xfId="16650"/>
    <cellStyle name="Обычный 9 7 4 2 2 2" xfId="46505"/>
    <cellStyle name="Обычный 9 7 4 2 3" xfId="26600"/>
    <cellStyle name="Обычный 9 7 4 2 3 2" xfId="56455"/>
    <cellStyle name="Обычный 9 7 4 2 4" xfId="36555"/>
    <cellStyle name="Обычный 9 7 4 3" xfId="10033"/>
    <cellStyle name="Обычный 9 7 4 3 2" xfId="19983"/>
    <cellStyle name="Обычный 9 7 4 3 2 2" xfId="49838"/>
    <cellStyle name="Обычный 9 7 4 3 3" xfId="29933"/>
    <cellStyle name="Обычный 9 7 4 3 3 2" xfId="59788"/>
    <cellStyle name="Обычный 9 7 4 3 4" xfId="39888"/>
    <cellStyle name="Обычный 9 7 4 4" xfId="13347"/>
    <cellStyle name="Обычный 9 7 4 4 2" xfId="43202"/>
    <cellStyle name="Обычный 9 7 4 5" xfId="23297"/>
    <cellStyle name="Обычный 9 7 4 5 2" xfId="53152"/>
    <cellStyle name="Обычный 9 7 4 6" xfId="33252"/>
    <cellStyle name="Обычный 9 7 5" xfId="3526"/>
    <cellStyle name="Обычный 9 7 5 2" xfId="13478"/>
    <cellStyle name="Обычный 9 7 5 2 2" xfId="43333"/>
    <cellStyle name="Обычный 9 7 5 3" xfId="23428"/>
    <cellStyle name="Обычный 9 7 5 3 2" xfId="53283"/>
    <cellStyle name="Обычный 9 7 5 4" xfId="33383"/>
    <cellStyle name="Обычный 9 7 6" xfId="10026"/>
    <cellStyle name="Обычный 9 7 6 2" xfId="19976"/>
    <cellStyle name="Обычный 9 7 6 2 2" xfId="49831"/>
    <cellStyle name="Обычный 9 7 6 3" xfId="29926"/>
    <cellStyle name="Обычный 9 7 6 3 2" xfId="59781"/>
    <cellStyle name="Обычный 9 7 6 4" xfId="39881"/>
    <cellStyle name="Обычный 9 7 7" xfId="13340"/>
    <cellStyle name="Обычный 9 7 7 2" xfId="43195"/>
    <cellStyle name="Обычный 9 7 8" xfId="23290"/>
    <cellStyle name="Обычный 9 7 8 2" xfId="53145"/>
    <cellStyle name="Обычный 9 7 9" xfId="33245"/>
    <cellStyle name="Обычный 9 8" xfId="3392"/>
    <cellStyle name="Обычный 9 8 2" xfId="3393"/>
    <cellStyle name="Обычный 9 8 2 2" xfId="3394"/>
    <cellStyle name="Обычный 9 8 2 2 2" xfId="3395"/>
    <cellStyle name="Обычный 9 8 2 2 2 2" xfId="6699"/>
    <cellStyle name="Обычный 9 8 2 2 2 2 2" xfId="16651"/>
    <cellStyle name="Обычный 9 8 2 2 2 2 2 2" xfId="46506"/>
    <cellStyle name="Обычный 9 8 2 2 2 2 3" xfId="26601"/>
    <cellStyle name="Обычный 9 8 2 2 2 2 3 2" xfId="56456"/>
    <cellStyle name="Обычный 9 8 2 2 2 2 4" xfId="36556"/>
    <cellStyle name="Обычный 9 8 2 2 2 3" xfId="10037"/>
    <cellStyle name="Обычный 9 8 2 2 2 3 2" xfId="19987"/>
    <cellStyle name="Обычный 9 8 2 2 2 3 2 2" xfId="49842"/>
    <cellStyle name="Обычный 9 8 2 2 2 3 3" xfId="29937"/>
    <cellStyle name="Обычный 9 8 2 2 2 3 3 2" xfId="59792"/>
    <cellStyle name="Обычный 9 8 2 2 2 3 4" xfId="39892"/>
    <cellStyle name="Обычный 9 8 2 2 2 4" xfId="13351"/>
    <cellStyle name="Обычный 9 8 2 2 2 4 2" xfId="43206"/>
    <cellStyle name="Обычный 9 8 2 2 2 5" xfId="23301"/>
    <cellStyle name="Обычный 9 8 2 2 2 5 2" xfId="53156"/>
    <cellStyle name="Обычный 9 8 2 2 2 6" xfId="33256"/>
    <cellStyle name="Обычный 9 8 2 2 3" xfId="4881"/>
    <cellStyle name="Обычный 9 8 2 2 3 2" xfId="14833"/>
    <cellStyle name="Обычный 9 8 2 2 3 2 2" xfId="44688"/>
    <cellStyle name="Обычный 9 8 2 2 3 3" xfId="24783"/>
    <cellStyle name="Обычный 9 8 2 2 3 3 2" xfId="54638"/>
    <cellStyle name="Обычный 9 8 2 2 3 4" xfId="34738"/>
    <cellStyle name="Обычный 9 8 2 2 4" xfId="10036"/>
    <cellStyle name="Обычный 9 8 2 2 4 2" xfId="19986"/>
    <cellStyle name="Обычный 9 8 2 2 4 2 2" xfId="49841"/>
    <cellStyle name="Обычный 9 8 2 2 4 3" xfId="29936"/>
    <cellStyle name="Обычный 9 8 2 2 4 3 2" xfId="59791"/>
    <cellStyle name="Обычный 9 8 2 2 4 4" xfId="39891"/>
    <cellStyle name="Обычный 9 8 2 2 5" xfId="13350"/>
    <cellStyle name="Обычный 9 8 2 2 5 2" xfId="43205"/>
    <cellStyle name="Обычный 9 8 2 2 6" xfId="23300"/>
    <cellStyle name="Обычный 9 8 2 2 6 2" xfId="53155"/>
    <cellStyle name="Обычный 9 8 2 2 7" xfId="33255"/>
    <cellStyle name="Обычный 9 8 2 3" xfId="3396"/>
    <cellStyle name="Обычный 9 8 2 3 2" xfId="6700"/>
    <cellStyle name="Обычный 9 8 2 3 2 2" xfId="16652"/>
    <cellStyle name="Обычный 9 8 2 3 2 2 2" xfId="46507"/>
    <cellStyle name="Обычный 9 8 2 3 2 3" xfId="26602"/>
    <cellStyle name="Обычный 9 8 2 3 2 3 2" xfId="56457"/>
    <cellStyle name="Обычный 9 8 2 3 2 4" xfId="36557"/>
    <cellStyle name="Обычный 9 8 2 3 3" xfId="10038"/>
    <cellStyle name="Обычный 9 8 2 3 3 2" xfId="19988"/>
    <cellStyle name="Обычный 9 8 2 3 3 2 2" xfId="49843"/>
    <cellStyle name="Обычный 9 8 2 3 3 3" xfId="29938"/>
    <cellStyle name="Обычный 9 8 2 3 3 3 2" xfId="59793"/>
    <cellStyle name="Обычный 9 8 2 3 3 4" xfId="39893"/>
    <cellStyle name="Обычный 9 8 2 3 4" xfId="13352"/>
    <cellStyle name="Обычный 9 8 2 3 4 2" xfId="43207"/>
    <cellStyle name="Обычный 9 8 2 3 5" xfId="23302"/>
    <cellStyle name="Обычный 9 8 2 3 5 2" xfId="53157"/>
    <cellStyle name="Обычный 9 8 2 3 6" xfId="33257"/>
    <cellStyle name="Обычный 9 8 2 4" xfId="4058"/>
    <cellStyle name="Обычный 9 8 2 4 2" xfId="14010"/>
    <cellStyle name="Обычный 9 8 2 4 2 2" xfId="43865"/>
    <cellStyle name="Обычный 9 8 2 4 3" xfId="23960"/>
    <cellStyle name="Обычный 9 8 2 4 3 2" xfId="53815"/>
    <cellStyle name="Обычный 9 8 2 4 4" xfId="33915"/>
    <cellStyle name="Обычный 9 8 2 5" xfId="10035"/>
    <cellStyle name="Обычный 9 8 2 5 2" xfId="19985"/>
    <cellStyle name="Обычный 9 8 2 5 2 2" xfId="49840"/>
    <cellStyle name="Обычный 9 8 2 5 3" xfId="29935"/>
    <cellStyle name="Обычный 9 8 2 5 3 2" xfId="59790"/>
    <cellStyle name="Обычный 9 8 2 5 4" xfId="39890"/>
    <cellStyle name="Обычный 9 8 2 6" xfId="13349"/>
    <cellStyle name="Обычный 9 8 2 6 2" xfId="43204"/>
    <cellStyle name="Обычный 9 8 2 7" xfId="23299"/>
    <cellStyle name="Обычный 9 8 2 7 2" xfId="53154"/>
    <cellStyle name="Обычный 9 8 2 8" xfId="33254"/>
    <cellStyle name="Обычный 9 8 3" xfId="3397"/>
    <cellStyle name="Обычный 9 8 3 2" xfId="3398"/>
    <cellStyle name="Обычный 9 8 3 2 2" xfId="6701"/>
    <cellStyle name="Обычный 9 8 3 2 2 2" xfId="16653"/>
    <cellStyle name="Обычный 9 8 3 2 2 2 2" xfId="46508"/>
    <cellStyle name="Обычный 9 8 3 2 2 3" xfId="26603"/>
    <cellStyle name="Обычный 9 8 3 2 2 3 2" xfId="56458"/>
    <cellStyle name="Обычный 9 8 3 2 2 4" xfId="36558"/>
    <cellStyle name="Обычный 9 8 3 2 3" xfId="10040"/>
    <cellStyle name="Обычный 9 8 3 2 3 2" xfId="19990"/>
    <cellStyle name="Обычный 9 8 3 2 3 2 2" xfId="49845"/>
    <cellStyle name="Обычный 9 8 3 2 3 3" xfId="29940"/>
    <cellStyle name="Обычный 9 8 3 2 3 3 2" xfId="59795"/>
    <cellStyle name="Обычный 9 8 3 2 3 4" xfId="39895"/>
    <cellStyle name="Обычный 9 8 3 2 4" xfId="13354"/>
    <cellStyle name="Обычный 9 8 3 2 4 2" xfId="43209"/>
    <cellStyle name="Обычный 9 8 3 2 5" xfId="23304"/>
    <cellStyle name="Обычный 9 8 3 2 5 2" xfId="53159"/>
    <cellStyle name="Обычный 9 8 3 2 6" xfId="33259"/>
    <cellStyle name="Обычный 9 8 3 3" xfId="4370"/>
    <cellStyle name="Обычный 9 8 3 3 2" xfId="14322"/>
    <cellStyle name="Обычный 9 8 3 3 2 2" xfId="44177"/>
    <cellStyle name="Обычный 9 8 3 3 3" xfId="24272"/>
    <cellStyle name="Обычный 9 8 3 3 3 2" xfId="54127"/>
    <cellStyle name="Обычный 9 8 3 3 4" xfId="34227"/>
    <cellStyle name="Обычный 9 8 3 4" xfId="10039"/>
    <cellStyle name="Обычный 9 8 3 4 2" xfId="19989"/>
    <cellStyle name="Обычный 9 8 3 4 2 2" xfId="49844"/>
    <cellStyle name="Обычный 9 8 3 4 3" xfId="29939"/>
    <cellStyle name="Обычный 9 8 3 4 3 2" xfId="59794"/>
    <cellStyle name="Обычный 9 8 3 4 4" xfId="39894"/>
    <cellStyle name="Обычный 9 8 3 5" xfId="13353"/>
    <cellStyle name="Обычный 9 8 3 5 2" xfId="43208"/>
    <cellStyle name="Обычный 9 8 3 6" xfId="23303"/>
    <cellStyle name="Обычный 9 8 3 6 2" xfId="53158"/>
    <cellStyle name="Обычный 9 8 3 7" xfId="33258"/>
    <cellStyle name="Обычный 9 8 4" xfId="3399"/>
    <cellStyle name="Обычный 9 8 4 2" xfId="6702"/>
    <cellStyle name="Обычный 9 8 4 2 2" xfId="16654"/>
    <cellStyle name="Обычный 9 8 4 2 2 2" xfId="46509"/>
    <cellStyle name="Обычный 9 8 4 2 3" xfId="26604"/>
    <cellStyle name="Обычный 9 8 4 2 3 2" xfId="56459"/>
    <cellStyle name="Обычный 9 8 4 2 4" xfId="36559"/>
    <cellStyle name="Обычный 9 8 4 3" xfId="10041"/>
    <cellStyle name="Обычный 9 8 4 3 2" xfId="19991"/>
    <cellStyle name="Обычный 9 8 4 3 2 2" xfId="49846"/>
    <cellStyle name="Обычный 9 8 4 3 3" xfId="29941"/>
    <cellStyle name="Обычный 9 8 4 3 3 2" xfId="59796"/>
    <cellStyle name="Обычный 9 8 4 3 4" xfId="39896"/>
    <cellStyle name="Обычный 9 8 4 4" xfId="13355"/>
    <cellStyle name="Обычный 9 8 4 4 2" xfId="43210"/>
    <cellStyle name="Обычный 9 8 4 5" xfId="23305"/>
    <cellStyle name="Обычный 9 8 4 5 2" xfId="53160"/>
    <cellStyle name="Обычный 9 8 4 6" xfId="33260"/>
    <cellStyle name="Обычный 9 8 5" xfId="3547"/>
    <cellStyle name="Обычный 9 8 5 2" xfId="13499"/>
    <cellStyle name="Обычный 9 8 5 2 2" xfId="43354"/>
    <cellStyle name="Обычный 9 8 5 3" xfId="23449"/>
    <cellStyle name="Обычный 9 8 5 3 2" xfId="53304"/>
    <cellStyle name="Обычный 9 8 5 4" xfId="33404"/>
    <cellStyle name="Обычный 9 8 6" xfId="10034"/>
    <cellStyle name="Обычный 9 8 6 2" xfId="19984"/>
    <cellStyle name="Обычный 9 8 6 2 2" xfId="49839"/>
    <cellStyle name="Обычный 9 8 6 3" xfId="29934"/>
    <cellStyle name="Обычный 9 8 6 3 2" xfId="59789"/>
    <cellStyle name="Обычный 9 8 6 4" xfId="39889"/>
    <cellStyle name="Обычный 9 8 7" xfId="13348"/>
    <cellStyle name="Обычный 9 8 7 2" xfId="43203"/>
    <cellStyle name="Обычный 9 8 8" xfId="23298"/>
    <cellStyle name="Обычный 9 8 8 2" xfId="53153"/>
    <cellStyle name="Обычный 9 8 9" xfId="33253"/>
    <cellStyle name="Обычный 9 9" xfId="3400"/>
    <cellStyle name="Обычный 9 9 2" xfId="3401"/>
    <cellStyle name="Обычный 9 9 2 2" xfId="3402"/>
    <cellStyle name="Обычный 9 9 2 2 2" xfId="3403"/>
    <cellStyle name="Обычный 9 9 2 2 2 2" xfId="6703"/>
    <cellStyle name="Обычный 9 9 2 2 2 2 2" xfId="16655"/>
    <cellStyle name="Обычный 9 9 2 2 2 2 2 2" xfId="46510"/>
    <cellStyle name="Обычный 9 9 2 2 2 2 3" xfId="26605"/>
    <cellStyle name="Обычный 9 9 2 2 2 2 3 2" xfId="56460"/>
    <cellStyle name="Обычный 9 9 2 2 2 2 4" xfId="36560"/>
    <cellStyle name="Обычный 9 9 2 2 2 3" xfId="10045"/>
    <cellStyle name="Обычный 9 9 2 2 2 3 2" xfId="19995"/>
    <cellStyle name="Обычный 9 9 2 2 2 3 2 2" xfId="49850"/>
    <cellStyle name="Обычный 9 9 2 2 2 3 3" xfId="29945"/>
    <cellStyle name="Обычный 9 9 2 2 2 3 3 2" xfId="59800"/>
    <cellStyle name="Обычный 9 9 2 2 2 3 4" xfId="39900"/>
    <cellStyle name="Обычный 9 9 2 2 2 4" xfId="13359"/>
    <cellStyle name="Обычный 9 9 2 2 2 4 2" xfId="43214"/>
    <cellStyle name="Обычный 9 9 2 2 2 5" xfId="23309"/>
    <cellStyle name="Обычный 9 9 2 2 2 5 2" xfId="53164"/>
    <cellStyle name="Обычный 9 9 2 2 2 6" xfId="33264"/>
    <cellStyle name="Обычный 9 9 2 2 3" xfId="4882"/>
    <cellStyle name="Обычный 9 9 2 2 3 2" xfId="14834"/>
    <cellStyle name="Обычный 9 9 2 2 3 2 2" xfId="44689"/>
    <cellStyle name="Обычный 9 9 2 2 3 3" xfId="24784"/>
    <cellStyle name="Обычный 9 9 2 2 3 3 2" xfId="54639"/>
    <cellStyle name="Обычный 9 9 2 2 3 4" xfId="34739"/>
    <cellStyle name="Обычный 9 9 2 2 4" xfId="10044"/>
    <cellStyle name="Обычный 9 9 2 2 4 2" xfId="19994"/>
    <cellStyle name="Обычный 9 9 2 2 4 2 2" xfId="49849"/>
    <cellStyle name="Обычный 9 9 2 2 4 3" xfId="29944"/>
    <cellStyle name="Обычный 9 9 2 2 4 3 2" xfId="59799"/>
    <cellStyle name="Обычный 9 9 2 2 4 4" xfId="39899"/>
    <cellStyle name="Обычный 9 9 2 2 5" xfId="13358"/>
    <cellStyle name="Обычный 9 9 2 2 5 2" xfId="43213"/>
    <cellStyle name="Обычный 9 9 2 2 6" xfId="23308"/>
    <cellStyle name="Обычный 9 9 2 2 6 2" xfId="53163"/>
    <cellStyle name="Обычный 9 9 2 2 7" xfId="33263"/>
    <cellStyle name="Обычный 9 9 2 3" xfId="3404"/>
    <cellStyle name="Обычный 9 9 2 3 2" xfId="6704"/>
    <cellStyle name="Обычный 9 9 2 3 2 2" xfId="16656"/>
    <cellStyle name="Обычный 9 9 2 3 2 2 2" xfId="46511"/>
    <cellStyle name="Обычный 9 9 2 3 2 3" xfId="26606"/>
    <cellStyle name="Обычный 9 9 2 3 2 3 2" xfId="56461"/>
    <cellStyle name="Обычный 9 9 2 3 2 4" xfId="36561"/>
    <cellStyle name="Обычный 9 9 2 3 3" xfId="10046"/>
    <cellStyle name="Обычный 9 9 2 3 3 2" xfId="19996"/>
    <cellStyle name="Обычный 9 9 2 3 3 2 2" xfId="49851"/>
    <cellStyle name="Обычный 9 9 2 3 3 3" xfId="29946"/>
    <cellStyle name="Обычный 9 9 2 3 3 3 2" xfId="59801"/>
    <cellStyle name="Обычный 9 9 2 3 3 4" xfId="39901"/>
    <cellStyle name="Обычный 9 9 2 3 4" xfId="13360"/>
    <cellStyle name="Обычный 9 9 2 3 4 2" xfId="43215"/>
    <cellStyle name="Обычный 9 9 2 3 5" xfId="23310"/>
    <cellStyle name="Обычный 9 9 2 3 5 2" xfId="53165"/>
    <cellStyle name="Обычный 9 9 2 3 6" xfId="33265"/>
    <cellStyle name="Обычный 9 9 2 4" xfId="4059"/>
    <cellStyle name="Обычный 9 9 2 4 2" xfId="14011"/>
    <cellStyle name="Обычный 9 9 2 4 2 2" xfId="43866"/>
    <cellStyle name="Обычный 9 9 2 4 3" xfId="23961"/>
    <cellStyle name="Обычный 9 9 2 4 3 2" xfId="53816"/>
    <cellStyle name="Обычный 9 9 2 4 4" xfId="33916"/>
    <cellStyle name="Обычный 9 9 2 5" xfId="10043"/>
    <cellStyle name="Обычный 9 9 2 5 2" xfId="19993"/>
    <cellStyle name="Обычный 9 9 2 5 2 2" xfId="49848"/>
    <cellStyle name="Обычный 9 9 2 5 3" xfId="29943"/>
    <cellStyle name="Обычный 9 9 2 5 3 2" xfId="59798"/>
    <cellStyle name="Обычный 9 9 2 5 4" xfId="39898"/>
    <cellStyle name="Обычный 9 9 2 6" xfId="13357"/>
    <cellStyle name="Обычный 9 9 2 6 2" xfId="43212"/>
    <cellStyle name="Обычный 9 9 2 7" xfId="23307"/>
    <cellStyle name="Обычный 9 9 2 7 2" xfId="53162"/>
    <cellStyle name="Обычный 9 9 2 8" xfId="33262"/>
    <cellStyle name="Обычный 9 9 3" xfId="3405"/>
    <cellStyle name="Обычный 9 9 3 2" xfId="3406"/>
    <cellStyle name="Обычный 9 9 3 2 2" xfId="6705"/>
    <cellStyle name="Обычный 9 9 3 2 2 2" xfId="16657"/>
    <cellStyle name="Обычный 9 9 3 2 2 2 2" xfId="46512"/>
    <cellStyle name="Обычный 9 9 3 2 2 3" xfId="26607"/>
    <cellStyle name="Обычный 9 9 3 2 2 3 2" xfId="56462"/>
    <cellStyle name="Обычный 9 9 3 2 2 4" xfId="36562"/>
    <cellStyle name="Обычный 9 9 3 2 3" xfId="10048"/>
    <cellStyle name="Обычный 9 9 3 2 3 2" xfId="19998"/>
    <cellStyle name="Обычный 9 9 3 2 3 2 2" xfId="49853"/>
    <cellStyle name="Обычный 9 9 3 2 3 3" xfId="29948"/>
    <cellStyle name="Обычный 9 9 3 2 3 3 2" xfId="59803"/>
    <cellStyle name="Обычный 9 9 3 2 3 4" xfId="39903"/>
    <cellStyle name="Обычный 9 9 3 2 4" xfId="13362"/>
    <cellStyle name="Обычный 9 9 3 2 4 2" xfId="43217"/>
    <cellStyle name="Обычный 9 9 3 2 5" xfId="23312"/>
    <cellStyle name="Обычный 9 9 3 2 5 2" xfId="53167"/>
    <cellStyle name="Обычный 9 9 3 2 6" xfId="33267"/>
    <cellStyle name="Обычный 9 9 3 3" xfId="4457"/>
    <cellStyle name="Обычный 9 9 3 3 2" xfId="14409"/>
    <cellStyle name="Обычный 9 9 3 3 2 2" xfId="44264"/>
    <cellStyle name="Обычный 9 9 3 3 3" xfId="24359"/>
    <cellStyle name="Обычный 9 9 3 3 3 2" xfId="54214"/>
    <cellStyle name="Обычный 9 9 3 3 4" xfId="34314"/>
    <cellStyle name="Обычный 9 9 3 4" xfId="10047"/>
    <cellStyle name="Обычный 9 9 3 4 2" xfId="19997"/>
    <cellStyle name="Обычный 9 9 3 4 2 2" xfId="49852"/>
    <cellStyle name="Обычный 9 9 3 4 3" xfId="29947"/>
    <cellStyle name="Обычный 9 9 3 4 3 2" xfId="59802"/>
    <cellStyle name="Обычный 9 9 3 4 4" xfId="39902"/>
    <cellStyle name="Обычный 9 9 3 5" xfId="13361"/>
    <cellStyle name="Обычный 9 9 3 5 2" xfId="43216"/>
    <cellStyle name="Обычный 9 9 3 6" xfId="23311"/>
    <cellStyle name="Обычный 9 9 3 6 2" xfId="53166"/>
    <cellStyle name="Обычный 9 9 3 7" xfId="33266"/>
    <cellStyle name="Обычный 9 9 4" xfId="3407"/>
    <cellStyle name="Обычный 9 9 4 2" xfId="6706"/>
    <cellStyle name="Обычный 9 9 4 2 2" xfId="16658"/>
    <cellStyle name="Обычный 9 9 4 2 2 2" xfId="46513"/>
    <cellStyle name="Обычный 9 9 4 2 3" xfId="26608"/>
    <cellStyle name="Обычный 9 9 4 2 3 2" xfId="56463"/>
    <cellStyle name="Обычный 9 9 4 2 4" xfId="36563"/>
    <cellStyle name="Обычный 9 9 4 3" xfId="10049"/>
    <cellStyle name="Обычный 9 9 4 3 2" xfId="19999"/>
    <cellStyle name="Обычный 9 9 4 3 2 2" xfId="49854"/>
    <cellStyle name="Обычный 9 9 4 3 3" xfId="29949"/>
    <cellStyle name="Обычный 9 9 4 3 3 2" xfId="59804"/>
    <cellStyle name="Обычный 9 9 4 3 4" xfId="39904"/>
    <cellStyle name="Обычный 9 9 4 4" xfId="13363"/>
    <cellStyle name="Обычный 9 9 4 4 2" xfId="43218"/>
    <cellStyle name="Обычный 9 9 4 5" xfId="23313"/>
    <cellStyle name="Обычный 9 9 4 5 2" xfId="53168"/>
    <cellStyle name="Обычный 9 9 4 6" xfId="33268"/>
    <cellStyle name="Обычный 9 9 5" xfId="3634"/>
    <cellStyle name="Обычный 9 9 5 2" xfId="13586"/>
    <cellStyle name="Обычный 9 9 5 2 2" xfId="43441"/>
    <cellStyle name="Обычный 9 9 5 3" xfId="23536"/>
    <cellStyle name="Обычный 9 9 5 3 2" xfId="53391"/>
    <cellStyle name="Обычный 9 9 5 4" xfId="33491"/>
    <cellStyle name="Обычный 9 9 6" xfId="10042"/>
    <cellStyle name="Обычный 9 9 6 2" xfId="19992"/>
    <cellStyle name="Обычный 9 9 6 2 2" xfId="49847"/>
    <cellStyle name="Обычный 9 9 6 3" xfId="29942"/>
    <cellStyle name="Обычный 9 9 6 3 2" xfId="59797"/>
    <cellStyle name="Обычный 9 9 6 4" xfId="39897"/>
    <cellStyle name="Обычный 9 9 7" xfId="13356"/>
    <cellStyle name="Обычный 9 9 7 2" xfId="43211"/>
    <cellStyle name="Обычный 9 9 8" xfId="23306"/>
    <cellStyle name="Обычный 9 9 8 2" xfId="53161"/>
    <cellStyle name="Обычный 9 9 9" xfId="33261"/>
    <cellStyle name="Обычный_Лист 1" xfId="59812"/>
    <cellStyle name="Плохой 2" xfId="56"/>
    <cellStyle name="Пояснение 2" xfId="57"/>
    <cellStyle name="Примечание 2" xfId="58"/>
    <cellStyle name="Процентный" xfId="82" builtinId="5"/>
    <cellStyle name="Процентный 2" xfId="12"/>
    <cellStyle name="Процентный 2 2" xfId="13"/>
    <cellStyle name="Процентный 2 3" xfId="3408"/>
    <cellStyle name="Процентный 3" xfId="14"/>
    <cellStyle name="Процентный 3 2" xfId="3410"/>
    <cellStyle name="Процентный 3 3" xfId="3409"/>
    <cellStyle name="Процентный 3 4" xfId="3430"/>
    <cellStyle name="Процентный 4" xfId="15"/>
    <cellStyle name="Процентный 4 2" xfId="89"/>
    <cellStyle name="Процентный 4 2 2" xfId="6725"/>
    <cellStyle name="Процентный 4 2 2 2" xfId="16675"/>
    <cellStyle name="Процентный 4 2 2 2 2" xfId="46530"/>
    <cellStyle name="Процентный 4 2 2 3" xfId="26625"/>
    <cellStyle name="Процентный 4 2 2 3 2" xfId="56480"/>
    <cellStyle name="Процентный 4 2 2 4" xfId="36580"/>
    <cellStyle name="Процентный 4 2 3" xfId="6747"/>
    <cellStyle name="Процентный 4 2 3 2" xfId="16697"/>
    <cellStyle name="Процентный 4 2 3 2 2" xfId="46552"/>
    <cellStyle name="Процентный 4 2 3 3" xfId="26647"/>
    <cellStyle name="Процентный 4 2 3 3 2" xfId="56502"/>
    <cellStyle name="Процентный 4 2 3 4" xfId="36602"/>
    <cellStyle name="Процентный 4 2 4" xfId="10062"/>
    <cellStyle name="Процентный 4 2 4 2" xfId="39917"/>
    <cellStyle name="Процентный 4 2 5" xfId="20011"/>
    <cellStyle name="Процентный 4 2 5 2" xfId="49866"/>
    <cellStyle name="Процентный 4 2 6" xfId="29966"/>
    <cellStyle name="Процентный 4 3" xfId="6727"/>
    <cellStyle name="Процентный 4 3 2" xfId="16677"/>
    <cellStyle name="Процентный 4 3 2 2" xfId="46532"/>
    <cellStyle name="Процентный 4 3 3" xfId="26627"/>
    <cellStyle name="Процентный 4 3 3 2" xfId="56482"/>
    <cellStyle name="Процентный 4 3 4" xfId="36582"/>
    <cellStyle name="Процентный 4 4" xfId="6741"/>
    <cellStyle name="Процентный 4 4 2" xfId="16691"/>
    <cellStyle name="Процентный 4 4 2 2" xfId="46546"/>
    <cellStyle name="Процентный 4 4 3" xfId="26641"/>
    <cellStyle name="Процентный 4 4 3 2" xfId="56496"/>
    <cellStyle name="Процентный 4 4 4" xfId="36596"/>
    <cellStyle name="Процентный 4 5" xfId="10056"/>
    <cellStyle name="Процентный 4 5 2" xfId="39911"/>
    <cellStyle name="Процентный 4 6" xfId="20005"/>
    <cellStyle name="Процентный 4 6 2" xfId="49860"/>
    <cellStyle name="Процентный 4 7" xfId="29958"/>
    <cellStyle name="Процентный 5" xfId="90"/>
    <cellStyle name="Процентный 6" xfId="6721"/>
    <cellStyle name="Процентный 7" xfId="29960"/>
    <cellStyle name="Связанная ячейка 2" xfId="59"/>
    <cellStyle name="Стиль 1" xfId="78"/>
    <cellStyle name="Текст предупреждения 2" xfId="60"/>
    <cellStyle name="Финансовый 2" xfId="16"/>
    <cellStyle name="Финансовый 2 2" xfId="79"/>
    <cellStyle name="Финансовый 2 3" xfId="81"/>
    <cellStyle name="Финансовый 2 4" xfId="29959"/>
    <cellStyle name="Финансовый 2 5" xfId="29951"/>
    <cellStyle name="Финансовый 3" xfId="17"/>
    <cellStyle name="Финансовый 4" xfId="18"/>
    <cellStyle name="Финансовый 5" xfId="63"/>
    <cellStyle name="Финансовый 6" xfId="64"/>
    <cellStyle name="Финансовый 7" xfId="29950"/>
    <cellStyle name="Хороший 2" xfId="61"/>
  </cellStyles>
  <dxfs count="303">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topLeftCell="A51" zoomScale="70" zoomScaleNormal="70" workbookViewId="0">
      <selection activeCell="G96" sqref="G96"/>
    </sheetView>
  </sheetViews>
  <sheetFormatPr defaultColWidth="9.28515625" defaultRowHeight="14.4" x14ac:dyDescent="0.3"/>
  <cols>
    <col min="1" max="1" width="7" style="9" customWidth="1"/>
    <col min="2" max="2" width="38.140625" style="9" customWidth="1"/>
    <col min="3" max="3" width="52.28515625" style="9" customWidth="1"/>
    <col min="4" max="6" width="36.42578125" style="9" customWidth="1"/>
    <col min="7" max="7" width="19.42578125" style="9" customWidth="1"/>
    <col min="8" max="9" width="19.42578125" style="132" customWidth="1"/>
    <col min="10" max="10" width="19.42578125" style="9" customWidth="1"/>
    <col min="11" max="11" width="18.42578125" style="9" customWidth="1"/>
    <col min="12" max="12" width="25" style="9" customWidth="1"/>
    <col min="13" max="13" width="17.42578125" style="9" customWidth="1"/>
    <col min="14" max="14" width="11" style="9" customWidth="1"/>
    <col min="15" max="15" width="9.28515625" style="9"/>
    <col min="16" max="16" width="17.28515625" style="9" customWidth="1"/>
    <col min="17" max="17" width="14.7109375" style="9" customWidth="1"/>
    <col min="18" max="16384" width="9.28515625" style="9"/>
  </cols>
  <sheetData>
    <row r="1" spans="1:12" ht="18" x14ac:dyDescent="0.35">
      <c r="A1" s="169" t="s">
        <v>424</v>
      </c>
    </row>
    <row r="3" spans="1:12" x14ac:dyDescent="0.3">
      <c r="A3" s="835" t="s">
        <v>1728</v>
      </c>
      <c r="B3" s="836"/>
      <c r="C3" s="836"/>
      <c r="D3" s="836"/>
      <c r="E3" s="836"/>
      <c r="F3" s="836"/>
      <c r="G3" s="836"/>
      <c r="H3" s="837"/>
    </row>
    <row r="4" spans="1:12" x14ac:dyDescent="0.3">
      <c r="A4" s="893" t="s">
        <v>0</v>
      </c>
      <c r="B4" s="893" t="s">
        <v>398</v>
      </c>
      <c r="C4" s="893" t="s">
        <v>399</v>
      </c>
      <c r="D4" s="893" t="s">
        <v>400</v>
      </c>
      <c r="E4" s="892" t="s">
        <v>419</v>
      </c>
      <c r="F4" s="892"/>
      <c r="G4" s="892" t="s">
        <v>401</v>
      </c>
      <c r="H4" s="837"/>
    </row>
    <row r="5" spans="1:12" x14ac:dyDescent="0.3">
      <c r="A5" s="893"/>
      <c r="B5" s="893"/>
      <c r="C5" s="893"/>
      <c r="D5" s="893"/>
      <c r="E5" s="148" t="s">
        <v>402</v>
      </c>
      <c r="F5" s="148" t="s">
        <v>403</v>
      </c>
      <c r="G5" s="892"/>
      <c r="H5" s="837"/>
    </row>
    <row r="6" spans="1:12" x14ac:dyDescent="0.3">
      <c r="A6" s="148">
        <v>1</v>
      </c>
      <c r="B6" s="148">
        <v>2</v>
      </c>
      <c r="C6" s="148">
        <v>3</v>
      </c>
      <c r="D6" s="148">
        <v>4</v>
      </c>
      <c r="E6" s="148">
        <v>5</v>
      </c>
      <c r="F6" s="148">
        <v>6</v>
      </c>
      <c r="G6" s="148">
        <v>7</v>
      </c>
      <c r="H6" s="837"/>
    </row>
    <row r="7" spans="1:12" x14ac:dyDescent="0.3">
      <c r="A7" s="888">
        <v>1</v>
      </c>
      <c r="B7" s="889" t="s">
        <v>404</v>
      </c>
      <c r="C7" s="889" t="s">
        <v>19</v>
      </c>
      <c r="D7" s="156" t="s">
        <v>405</v>
      </c>
      <c r="E7" s="166" t="e">
        <f t="shared" ref="E7:E15" si="0">SUM(E17,E27,E37,E47,E57,E67)</f>
        <v>#REF!</v>
      </c>
      <c r="F7" s="166" t="e">
        <f t="shared" ref="F7:F15" si="1">SUM(F17,F27,F37,F47,F57,F67)</f>
        <v>#REF!</v>
      </c>
      <c r="G7" s="158" t="e">
        <f t="shared" ref="G7:G70" si="2">IF(E7&gt;0,ROUND(F7/E7,3),"-")</f>
        <v>#REF!</v>
      </c>
      <c r="H7" s="837"/>
      <c r="I7" s="891" t="s">
        <v>1755</v>
      </c>
      <c r="J7" s="891"/>
      <c r="K7" s="891"/>
      <c r="L7" s="891"/>
    </row>
    <row r="8" spans="1:12" x14ac:dyDescent="0.3">
      <c r="A8" s="888"/>
      <c r="B8" s="889"/>
      <c r="C8" s="889"/>
      <c r="D8" s="156" t="s">
        <v>406</v>
      </c>
      <c r="E8" s="166" t="e">
        <f t="shared" si="0"/>
        <v>#REF!</v>
      </c>
      <c r="F8" s="166" t="e">
        <f t="shared" si="1"/>
        <v>#REF!</v>
      </c>
      <c r="G8" s="158" t="e">
        <f t="shared" si="2"/>
        <v>#REF!</v>
      </c>
      <c r="H8" s="837"/>
      <c r="I8" s="891"/>
      <c r="J8" s="891"/>
      <c r="K8" s="891"/>
      <c r="L8" s="891"/>
    </row>
    <row r="9" spans="1:12" x14ac:dyDescent="0.3">
      <c r="A9" s="888"/>
      <c r="B9" s="889"/>
      <c r="C9" s="889"/>
      <c r="D9" s="159" t="s">
        <v>407</v>
      </c>
      <c r="E9" s="167" t="e">
        <f t="shared" si="0"/>
        <v>#REF!</v>
      </c>
      <c r="F9" s="167" t="e">
        <f t="shared" si="1"/>
        <v>#REF!</v>
      </c>
      <c r="G9" s="158" t="e">
        <f t="shared" si="2"/>
        <v>#REF!</v>
      </c>
      <c r="H9" s="837"/>
      <c r="I9" s="891"/>
      <c r="J9" s="891"/>
      <c r="K9" s="891"/>
      <c r="L9" s="891"/>
    </row>
    <row r="10" spans="1:12" x14ac:dyDescent="0.3">
      <c r="A10" s="888"/>
      <c r="B10" s="889"/>
      <c r="C10" s="889" t="s">
        <v>113</v>
      </c>
      <c r="D10" s="156" t="s">
        <v>405</v>
      </c>
      <c r="E10" s="166" t="e">
        <f t="shared" si="0"/>
        <v>#REF!</v>
      </c>
      <c r="F10" s="166" t="e">
        <f t="shared" si="1"/>
        <v>#REF!</v>
      </c>
      <c r="G10" s="158" t="e">
        <f t="shared" si="2"/>
        <v>#REF!</v>
      </c>
      <c r="H10" s="837"/>
      <c r="I10" s="891"/>
      <c r="J10" s="891"/>
      <c r="K10" s="891"/>
      <c r="L10" s="891"/>
    </row>
    <row r="11" spans="1:12" x14ac:dyDescent="0.3">
      <c r="A11" s="888"/>
      <c r="B11" s="889"/>
      <c r="C11" s="889"/>
      <c r="D11" s="156" t="s">
        <v>406</v>
      </c>
      <c r="E11" s="166" t="e">
        <f t="shared" si="0"/>
        <v>#REF!</v>
      </c>
      <c r="F11" s="166" t="e">
        <f t="shared" si="1"/>
        <v>#REF!</v>
      </c>
      <c r="G11" s="158" t="e">
        <f t="shared" si="2"/>
        <v>#REF!</v>
      </c>
      <c r="H11" s="837"/>
      <c r="I11" s="891"/>
      <c r="J11" s="891"/>
      <c r="K11" s="891"/>
      <c r="L11" s="891"/>
    </row>
    <row r="12" spans="1:12" x14ac:dyDescent="0.3">
      <c r="A12" s="888"/>
      <c r="B12" s="889"/>
      <c r="C12" s="889"/>
      <c r="D12" s="159" t="s">
        <v>407</v>
      </c>
      <c r="E12" s="167" t="e">
        <f t="shared" si="0"/>
        <v>#REF!</v>
      </c>
      <c r="F12" s="167" t="e">
        <f t="shared" si="1"/>
        <v>#REF!</v>
      </c>
      <c r="G12" s="158" t="e">
        <f t="shared" si="2"/>
        <v>#REF!</v>
      </c>
      <c r="H12" s="837"/>
      <c r="I12" s="891"/>
      <c r="J12" s="891"/>
      <c r="K12" s="891"/>
      <c r="L12" s="891"/>
    </row>
    <row r="13" spans="1:12" x14ac:dyDescent="0.3">
      <c r="A13" s="888"/>
      <c r="B13" s="889"/>
      <c r="C13" s="889" t="s">
        <v>165</v>
      </c>
      <c r="D13" s="156" t="s">
        <v>405</v>
      </c>
      <c r="E13" s="166" t="e">
        <f t="shared" si="0"/>
        <v>#REF!</v>
      </c>
      <c r="F13" s="166" t="e">
        <f t="shared" si="1"/>
        <v>#REF!</v>
      </c>
      <c r="G13" s="158" t="e">
        <f t="shared" si="2"/>
        <v>#REF!</v>
      </c>
      <c r="H13" s="837"/>
      <c r="I13" s="891"/>
      <c r="J13" s="891"/>
      <c r="K13" s="891"/>
      <c r="L13" s="891"/>
    </row>
    <row r="14" spans="1:12" x14ac:dyDescent="0.3">
      <c r="A14" s="888"/>
      <c r="B14" s="889"/>
      <c r="C14" s="889"/>
      <c r="D14" s="156" t="s">
        <v>406</v>
      </c>
      <c r="E14" s="166" t="e">
        <f t="shared" si="0"/>
        <v>#REF!</v>
      </c>
      <c r="F14" s="166" t="e">
        <f t="shared" si="1"/>
        <v>#REF!</v>
      </c>
      <c r="G14" s="158" t="e">
        <f t="shared" si="2"/>
        <v>#REF!</v>
      </c>
      <c r="H14" s="837"/>
    </row>
    <row r="15" spans="1:12" x14ac:dyDescent="0.3">
      <c r="A15" s="888"/>
      <c r="B15" s="889"/>
      <c r="C15" s="889"/>
      <c r="D15" s="159" t="s">
        <v>407</v>
      </c>
      <c r="E15" s="167" t="e">
        <f t="shared" si="0"/>
        <v>#REF!</v>
      </c>
      <c r="F15" s="167" t="e">
        <f t="shared" si="1"/>
        <v>#REF!</v>
      </c>
      <c r="G15" s="158" t="e">
        <f t="shared" si="2"/>
        <v>#REF!</v>
      </c>
      <c r="H15" s="837"/>
    </row>
    <row r="16" spans="1:12" x14ac:dyDescent="0.3">
      <c r="A16" s="888"/>
      <c r="B16" s="890" t="s">
        <v>408</v>
      </c>
      <c r="C16" s="890"/>
      <c r="D16" s="890"/>
      <c r="E16" s="160" t="e">
        <f>E9+E12+E15</f>
        <v>#REF!</v>
      </c>
      <c r="F16" s="160" t="e">
        <f>F9+F12+F15</f>
        <v>#REF!</v>
      </c>
      <c r="G16" s="158" t="e">
        <f t="shared" si="2"/>
        <v>#REF!</v>
      </c>
      <c r="H16" s="837"/>
      <c r="I16" s="832"/>
      <c r="J16" s="298"/>
      <c r="K16" s="298"/>
    </row>
    <row r="17" spans="1:11" x14ac:dyDescent="0.3">
      <c r="A17" s="888">
        <v>2</v>
      </c>
      <c r="B17" s="889" t="s">
        <v>358</v>
      </c>
      <c r="C17" s="889" t="s">
        <v>19</v>
      </c>
      <c r="D17" s="156" t="s">
        <v>405</v>
      </c>
      <c r="E17" s="166">
        <f>'Подпрограмма 1'!E527</f>
        <v>776.90000000000009</v>
      </c>
      <c r="F17" s="166">
        <f>'Подпрограмма 1'!F527</f>
        <v>775.52700000000004</v>
      </c>
      <c r="G17" s="158">
        <f t="shared" si="2"/>
        <v>0.998</v>
      </c>
      <c r="H17" s="837"/>
      <c r="I17" s="832"/>
    </row>
    <row r="18" spans="1:11" x14ac:dyDescent="0.3">
      <c r="A18" s="888"/>
      <c r="B18" s="889"/>
      <c r="C18" s="889"/>
      <c r="D18" s="156" t="s">
        <v>406</v>
      </c>
      <c r="E18" s="166">
        <f>'Подпрограмма 1'!E528</f>
        <v>20518340.300000001</v>
      </c>
      <c r="F18" s="166">
        <f>'Подпрограмма 1'!F528</f>
        <v>19772096.786299992</v>
      </c>
      <c r="G18" s="158">
        <f t="shared" si="2"/>
        <v>0.96399999999999997</v>
      </c>
      <c r="H18" s="837"/>
      <c r="I18" s="832"/>
    </row>
    <row r="19" spans="1:11" x14ac:dyDescent="0.3">
      <c r="A19" s="888"/>
      <c r="B19" s="889"/>
      <c r="C19" s="889"/>
      <c r="D19" s="159" t="s">
        <v>407</v>
      </c>
      <c r="E19" s="167">
        <f>'Подпрограмма 1'!E529</f>
        <v>22457876.199999999</v>
      </c>
      <c r="F19" s="167">
        <f>'Подпрограмма 1'!F529</f>
        <v>21690216.845499992</v>
      </c>
      <c r="G19" s="158">
        <f t="shared" si="2"/>
        <v>0.96599999999999997</v>
      </c>
      <c r="H19" s="837"/>
      <c r="I19" s="832"/>
    </row>
    <row r="20" spans="1:11" x14ac:dyDescent="0.3">
      <c r="A20" s="888"/>
      <c r="B20" s="889"/>
      <c r="C20" s="889" t="s">
        <v>113</v>
      </c>
      <c r="D20" s="156" t="s">
        <v>405</v>
      </c>
      <c r="E20" s="166" t="e">
        <f>'Подпрограмма 1'!#REF!</f>
        <v>#REF!</v>
      </c>
      <c r="F20" s="166" t="e">
        <f>'Подпрограмма 1'!#REF!</f>
        <v>#REF!</v>
      </c>
      <c r="G20" s="158" t="e">
        <f t="shared" si="2"/>
        <v>#REF!</v>
      </c>
      <c r="H20" s="837"/>
      <c r="I20" s="832"/>
    </row>
    <row r="21" spans="1:11" x14ac:dyDescent="0.3">
      <c r="A21" s="888"/>
      <c r="B21" s="889"/>
      <c r="C21" s="889"/>
      <c r="D21" s="156" t="s">
        <v>406</v>
      </c>
      <c r="E21" s="166">
        <f>'Подпрограмма 1'!E533</f>
        <v>2612159.6999999997</v>
      </c>
      <c r="F21" s="166">
        <f>'Подпрограмма 1'!F533</f>
        <v>2509062.5118999993</v>
      </c>
      <c r="G21" s="158">
        <f t="shared" si="2"/>
        <v>0.96099999999999997</v>
      </c>
      <c r="H21" s="837"/>
      <c r="I21" s="832"/>
    </row>
    <row r="22" spans="1:11" x14ac:dyDescent="0.3">
      <c r="A22" s="888"/>
      <c r="B22" s="889"/>
      <c r="C22" s="889"/>
      <c r="D22" s="159" t="s">
        <v>407</v>
      </c>
      <c r="E22" s="167">
        <f>'Подпрограмма 1'!E534</f>
        <v>2707875.9</v>
      </c>
      <c r="F22" s="167">
        <f>'Подпрограмма 1'!F534</f>
        <v>2604598.5372999995</v>
      </c>
      <c r="G22" s="158">
        <f t="shared" si="2"/>
        <v>0.96199999999999997</v>
      </c>
      <c r="H22" s="837"/>
      <c r="I22" s="832"/>
    </row>
    <row r="23" spans="1:11" x14ac:dyDescent="0.3">
      <c r="A23" s="888"/>
      <c r="B23" s="889"/>
      <c r="C23" s="889" t="s">
        <v>165</v>
      </c>
      <c r="D23" s="156" t="s">
        <v>405</v>
      </c>
      <c r="E23" s="166">
        <f>'Подпрограмма 1'!E535</f>
        <v>0</v>
      </c>
      <c r="F23" s="166">
        <f>'Подпрограмма 1'!F535</f>
        <v>0</v>
      </c>
      <c r="G23" s="158" t="str">
        <f t="shared" si="2"/>
        <v>-</v>
      </c>
      <c r="H23" s="837"/>
      <c r="I23" s="832"/>
    </row>
    <row r="24" spans="1:11" x14ac:dyDescent="0.3">
      <c r="A24" s="888"/>
      <c r="B24" s="889"/>
      <c r="C24" s="889"/>
      <c r="D24" s="156" t="s">
        <v>406</v>
      </c>
      <c r="E24" s="166">
        <f>'Подпрограмма 1'!E536</f>
        <v>0</v>
      </c>
      <c r="F24" s="166">
        <f>'Подпрограмма 1'!F536</f>
        <v>0</v>
      </c>
      <c r="G24" s="158" t="str">
        <f t="shared" si="2"/>
        <v>-</v>
      </c>
      <c r="H24" s="837"/>
      <c r="I24" s="832"/>
    </row>
    <row r="25" spans="1:11" x14ac:dyDescent="0.3">
      <c r="A25" s="888"/>
      <c r="B25" s="889"/>
      <c r="C25" s="889"/>
      <c r="D25" s="159" t="s">
        <v>407</v>
      </c>
      <c r="E25" s="167">
        <f>'Подпрограмма 1'!E537</f>
        <v>0</v>
      </c>
      <c r="F25" s="167">
        <f>'Подпрограмма 1'!F537</f>
        <v>0</v>
      </c>
      <c r="G25" s="158" t="str">
        <f t="shared" si="2"/>
        <v>-</v>
      </c>
      <c r="H25" s="837"/>
      <c r="I25" s="832"/>
    </row>
    <row r="26" spans="1:11" x14ac:dyDescent="0.3">
      <c r="A26" s="888"/>
      <c r="B26" s="890" t="s">
        <v>408</v>
      </c>
      <c r="C26" s="890"/>
      <c r="D26" s="890"/>
      <c r="E26" s="160">
        <f>'Подпрограмма 1'!E538</f>
        <v>25165752.099999998</v>
      </c>
      <c r="F26" s="160">
        <f>'Подпрограмма 1'!F538</f>
        <v>24294815.38279999</v>
      </c>
      <c r="G26" s="158">
        <f t="shared" si="2"/>
        <v>0.96499999999999997</v>
      </c>
      <c r="H26" s="837"/>
      <c r="I26" s="832"/>
      <c r="J26" s="298"/>
      <c r="K26" s="298"/>
    </row>
    <row r="27" spans="1:11" x14ac:dyDescent="0.3">
      <c r="A27" s="888">
        <v>3</v>
      </c>
      <c r="B27" s="889" t="s">
        <v>359</v>
      </c>
      <c r="C27" s="889" t="s">
        <v>19</v>
      </c>
      <c r="D27" s="156" t="s">
        <v>405</v>
      </c>
      <c r="E27" s="166" t="e">
        <f>'Подпрограмма 2'!#REF!</f>
        <v>#REF!</v>
      </c>
      <c r="F27" s="166" t="e">
        <f>'Подпрограмма 2'!#REF!</f>
        <v>#REF!</v>
      </c>
      <c r="G27" s="158" t="e">
        <f t="shared" si="2"/>
        <v>#REF!</v>
      </c>
      <c r="H27" s="837"/>
      <c r="I27" s="832"/>
    </row>
    <row r="28" spans="1:11" x14ac:dyDescent="0.3">
      <c r="A28" s="888"/>
      <c r="B28" s="889"/>
      <c r="C28" s="889"/>
      <c r="D28" s="156" t="s">
        <v>406</v>
      </c>
      <c r="E28" s="166" t="e">
        <f>'Подпрограмма 2'!#REF!</f>
        <v>#REF!</v>
      </c>
      <c r="F28" s="166" t="e">
        <f>'Подпрограмма 2'!#REF!</f>
        <v>#REF!</v>
      </c>
      <c r="G28" s="158" t="e">
        <f t="shared" si="2"/>
        <v>#REF!</v>
      </c>
      <c r="H28" s="837"/>
      <c r="I28" s="832"/>
    </row>
    <row r="29" spans="1:11" x14ac:dyDescent="0.3">
      <c r="A29" s="888"/>
      <c r="B29" s="889"/>
      <c r="C29" s="889"/>
      <c r="D29" s="159" t="s">
        <v>407</v>
      </c>
      <c r="E29" s="167" t="e">
        <f>'Подпрограмма 2'!#REF!</f>
        <v>#REF!</v>
      </c>
      <c r="F29" s="167" t="e">
        <f>'Подпрограмма 2'!#REF!</f>
        <v>#REF!</v>
      </c>
      <c r="G29" s="158" t="e">
        <f t="shared" si="2"/>
        <v>#REF!</v>
      </c>
      <c r="H29" s="837"/>
      <c r="I29" s="832"/>
    </row>
    <row r="30" spans="1:11" x14ac:dyDescent="0.3">
      <c r="A30" s="888"/>
      <c r="B30" s="889"/>
      <c r="C30" s="889" t="s">
        <v>113</v>
      </c>
      <c r="D30" s="156" t="s">
        <v>405</v>
      </c>
      <c r="E30" s="166" t="e">
        <f>'Подпрограмма 2'!#REF!</f>
        <v>#REF!</v>
      </c>
      <c r="F30" s="166" t="e">
        <f>'Подпрограмма 2'!#REF!</f>
        <v>#REF!</v>
      </c>
      <c r="G30" s="158" t="e">
        <f t="shared" si="2"/>
        <v>#REF!</v>
      </c>
      <c r="H30" s="837"/>
      <c r="I30" s="832"/>
    </row>
    <row r="31" spans="1:11" x14ac:dyDescent="0.3">
      <c r="A31" s="888"/>
      <c r="B31" s="889"/>
      <c r="C31" s="889"/>
      <c r="D31" s="156" t="s">
        <v>406</v>
      </c>
      <c r="E31" s="166" t="e">
        <f>'Подпрограмма 2'!#REF!</f>
        <v>#REF!</v>
      </c>
      <c r="F31" s="166" t="e">
        <f>'Подпрограмма 2'!#REF!</f>
        <v>#REF!</v>
      </c>
      <c r="G31" s="158" t="e">
        <f t="shared" si="2"/>
        <v>#REF!</v>
      </c>
      <c r="H31" s="837"/>
      <c r="I31" s="832"/>
    </row>
    <row r="32" spans="1:11" x14ac:dyDescent="0.3">
      <c r="A32" s="888"/>
      <c r="B32" s="889"/>
      <c r="C32" s="889"/>
      <c r="D32" s="159" t="s">
        <v>407</v>
      </c>
      <c r="E32" s="167" t="e">
        <f>'Подпрограмма 2'!#REF!</f>
        <v>#REF!</v>
      </c>
      <c r="F32" s="167" t="e">
        <f>'Подпрограмма 2'!#REF!</f>
        <v>#REF!</v>
      </c>
      <c r="G32" s="158" t="e">
        <f t="shared" si="2"/>
        <v>#REF!</v>
      </c>
      <c r="H32" s="837"/>
      <c r="I32" s="832"/>
    </row>
    <row r="33" spans="1:11" x14ac:dyDescent="0.3">
      <c r="A33" s="888"/>
      <c r="B33" s="889"/>
      <c r="C33" s="889" t="s">
        <v>165</v>
      </c>
      <c r="D33" s="156" t="s">
        <v>405</v>
      </c>
      <c r="E33" s="166" t="e">
        <f>'Подпрограмма 2'!#REF!</f>
        <v>#REF!</v>
      </c>
      <c r="F33" s="166" t="e">
        <f>'Подпрограмма 2'!#REF!</f>
        <v>#REF!</v>
      </c>
      <c r="G33" s="158" t="e">
        <f t="shared" si="2"/>
        <v>#REF!</v>
      </c>
      <c r="H33" s="837"/>
      <c r="I33" s="832"/>
    </row>
    <row r="34" spans="1:11" x14ac:dyDescent="0.3">
      <c r="A34" s="888"/>
      <c r="B34" s="889"/>
      <c r="C34" s="889"/>
      <c r="D34" s="156" t="s">
        <v>406</v>
      </c>
      <c r="E34" s="166" t="e">
        <f>'Подпрограмма 2'!#REF!</f>
        <v>#REF!</v>
      </c>
      <c r="F34" s="166" t="e">
        <f>'Подпрограмма 2'!#REF!</f>
        <v>#REF!</v>
      </c>
      <c r="G34" s="158" t="e">
        <f t="shared" si="2"/>
        <v>#REF!</v>
      </c>
      <c r="H34" s="837"/>
      <c r="I34" s="832"/>
    </row>
    <row r="35" spans="1:11" x14ac:dyDescent="0.3">
      <c r="A35" s="888"/>
      <c r="B35" s="889"/>
      <c r="C35" s="889"/>
      <c r="D35" s="159" t="s">
        <v>407</v>
      </c>
      <c r="E35" s="167" t="e">
        <f>'Подпрограмма 2'!#REF!</f>
        <v>#REF!</v>
      </c>
      <c r="F35" s="167" t="e">
        <f>'Подпрограмма 2'!#REF!</f>
        <v>#REF!</v>
      </c>
      <c r="G35" s="158" t="e">
        <f t="shared" si="2"/>
        <v>#REF!</v>
      </c>
      <c r="H35" s="837"/>
      <c r="I35" s="832"/>
    </row>
    <row r="36" spans="1:11" x14ac:dyDescent="0.3">
      <c r="A36" s="888"/>
      <c r="B36" s="890" t="s">
        <v>408</v>
      </c>
      <c r="C36" s="890"/>
      <c r="D36" s="890"/>
      <c r="E36" s="160" t="e">
        <f>'Подпрограмма 2'!#REF!</f>
        <v>#REF!</v>
      </c>
      <c r="F36" s="160" t="e">
        <f>'Подпрограмма 2'!#REF!</f>
        <v>#REF!</v>
      </c>
      <c r="G36" s="158" t="e">
        <f t="shared" si="2"/>
        <v>#REF!</v>
      </c>
      <c r="H36" s="837"/>
      <c r="I36" s="832"/>
      <c r="J36" s="298"/>
      <c r="K36" s="298"/>
    </row>
    <row r="37" spans="1:11" x14ac:dyDescent="0.3">
      <c r="A37" s="888">
        <v>4</v>
      </c>
      <c r="B37" s="889" t="s">
        <v>360</v>
      </c>
      <c r="C37" s="889" t="s">
        <v>19</v>
      </c>
      <c r="D37" s="156" t="s">
        <v>405</v>
      </c>
      <c r="E37" s="166">
        <f>'Подпрограмма 3'!E69</f>
        <v>1461085.4000000001</v>
      </c>
      <c r="F37" s="166">
        <f>'Подпрограмма 3'!F69</f>
        <v>1452523.9670999998</v>
      </c>
      <c r="G37" s="158">
        <f t="shared" si="2"/>
        <v>0.99399999999999999</v>
      </c>
      <c r="H37" s="837"/>
      <c r="I37" s="832"/>
    </row>
    <row r="38" spans="1:11" x14ac:dyDescent="0.3">
      <c r="A38" s="888"/>
      <c r="B38" s="889"/>
      <c r="C38" s="889"/>
      <c r="D38" s="156" t="s">
        <v>406</v>
      </c>
      <c r="E38" s="166">
        <f>'Подпрограмма 3'!E70</f>
        <v>0</v>
      </c>
      <c r="F38" s="166">
        <f>'Подпрограмма 3'!F70</f>
        <v>0</v>
      </c>
      <c r="G38" s="158" t="str">
        <f t="shared" si="2"/>
        <v>-</v>
      </c>
      <c r="H38" s="837"/>
      <c r="I38" s="832"/>
    </row>
    <row r="39" spans="1:11" x14ac:dyDescent="0.3">
      <c r="A39" s="888"/>
      <c r="B39" s="889"/>
      <c r="C39" s="889"/>
      <c r="D39" s="159" t="s">
        <v>407</v>
      </c>
      <c r="E39" s="167">
        <f>'Подпрограмма 3'!E71</f>
        <v>1461085.4000000001</v>
      </c>
      <c r="F39" s="167">
        <f>'Подпрограмма 3'!F71</f>
        <v>1452523.9670999998</v>
      </c>
      <c r="G39" s="158">
        <f t="shared" si="2"/>
        <v>0.99399999999999999</v>
      </c>
      <c r="H39" s="837"/>
      <c r="I39" s="832"/>
    </row>
    <row r="40" spans="1:11" x14ac:dyDescent="0.3">
      <c r="A40" s="888"/>
      <c r="B40" s="889"/>
      <c r="C40" s="889" t="s">
        <v>113</v>
      </c>
      <c r="D40" s="156" t="s">
        <v>405</v>
      </c>
      <c r="E40" s="166">
        <f>'Подпрограмма 3'!E72</f>
        <v>0</v>
      </c>
      <c r="F40" s="166">
        <f>'Подпрограмма 3'!F72</f>
        <v>0</v>
      </c>
      <c r="G40" s="158" t="str">
        <f t="shared" si="2"/>
        <v>-</v>
      </c>
      <c r="H40" s="837"/>
      <c r="I40" s="832"/>
    </row>
    <row r="41" spans="1:11" x14ac:dyDescent="0.3">
      <c r="A41" s="888"/>
      <c r="B41" s="889"/>
      <c r="C41" s="889"/>
      <c r="D41" s="156" t="s">
        <v>406</v>
      </c>
      <c r="E41" s="166">
        <f>'Подпрограмма 3'!E73</f>
        <v>0</v>
      </c>
      <c r="F41" s="166">
        <f>'Подпрограмма 3'!F73</f>
        <v>0</v>
      </c>
      <c r="G41" s="158" t="str">
        <f t="shared" si="2"/>
        <v>-</v>
      </c>
      <c r="H41" s="837"/>
      <c r="I41" s="832"/>
    </row>
    <row r="42" spans="1:11" x14ac:dyDescent="0.3">
      <c r="A42" s="888"/>
      <c r="B42" s="889"/>
      <c r="C42" s="889"/>
      <c r="D42" s="159" t="s">
        <v>407</v>
      </c>
      <c r="E42" s="167">
        <f>'Подпрограмма 3'!E74</f>
        <v>0</v>
      </c>
      <c r="F42" s="167">
        <f>'Подпрограмма 3'!F74</f>
        <v>0</v>
      </c>
      <c r="G42" s="158" t="str">
        <f t="shared" si="2"/>
        <v>-</v>
      </c>
      <c r="H42" s="837"/>
      <c r="I42" s="832"/>
    </row>
    <row r="43" spans="1:11" x14ac:dyDescent="0.3">
      <c r="A43" s="888"/>
      <c r="B43" s="889"/>
      <c r="C43" s="889" t="s">
        <v>165</v>
      </c>
      <c r="D43" s="156" t="s">
        <v>405</v>
      </c>
      <c r="E43" s="166">
        <f>'Подпрограмма 3'!E75</f>
        <v>0</v>
      </c>
      <c r="F43" s="166">
        <f>'Подпрограмма 3'!F75</f>
        <v>0</v>
      </c>
      <c r="G43" s="158" t="str">
        <f t="shared" si="2"/>
        <v>-</v>
      </c>
      <c r="H43" s="837"/>
      <c r="I43" s="832"/>
    </row>
    <row r="44" spans="1:11" x14ac:dyDescent="0.3">
      <c r="A44" s="888"/>
      <c r="B44" s="889"/>
      <c r="C44" s="889"/>
      <c r="D44" s="156" t="s">
        <v>406</v>
      </c>
      <c r="E44" s="166">
        <f>'Подпрограмма 3'!E76</f>
        <v>0</v>
      </c>
      <c r="F44" s="166">
        <f>'Подпрограмма 3'!F76</f>
        <v>0</v>
      </c>
      <c r="G44" s="158" t="str">
        <f t="shared" si="2"/>
        <v>-</v>
      </c>
      <c r="H44" s="837"/>
      <c r="I44" s="832"/>
    </row>
    <row r="45" spans="1:11" x14ac:dyDescent="0.3">
      <c r="A45" s="888"/>
      <c r="B45" s="889"/>
      <c r="C45" s="889"/>
      <c r="D45" s="159" t="s">
        <v>407</v>
      </c>
      <c r="E45" s="167">
        <f>'Подпрограмма 3'!E77</f>
        <v>0</v>
      </c>
      <c r="F45" s="167">
        <f>'Подпрограмма 3'!F77</f>
        <v>0</v>
      </c>
      <c r="G45" s="158" t="str">
        <f t="shared" si="2"/>
        <v>-</v>
      </c>
      <c r="H45" s="837"/>
      <c r="I45" s="832"/>
    </row>
    <row r="46" spans="1:11" x14ac:dyDescent="0.3">
      <c r="A46" s="888"/>
      <c r="B46" s="890" t="s">
        <v>408</v>
      </c>
      <c r="C46" s="890"/>
      <c r="D46" s="890"/>
      <c r="E46" s="160">
        <f>'Подпрограмма 3'!E78</f>
        <v>1461085.4000000001</v>
      </c>
      <c r="F46" s="160">
        <f>'Подпрограмма 3'!F78</f>
        <v>1452523.9670999998</v>
      </c>
      <c r="G46" s="158">
        <f t="shared" si="2"/>
        <v>0.99399999999999999</v>
      </c>
      <c r="H46" s="837"/>
      <c r="I46" s="832"/>
      <c r="J46" s="298"/>
      <c r="K46" s="298"/>
    </row>
    <row r="47" spans="1:11" x14ac:dyDescent="0.3">
      <c r="A47" s="888">
        <v>5</v>
      </c>
      <c r="B47" s="889" t="s">
        <v>361</v>
      </c>
      <c r="C47" s="889" t="s">
        <v>19</v>
      </c>
      <c r="D47" s="156" t="s">
        <v>405</v>
      </c>
      <c r="E47" s="166">
        <f>'Подпрограмма 4'!E64</f>
        <v>2343309.6</v>
      </c>
      <c r="F47" s="166">
        <f>'Подпрограмма 4'!F64</f>
        <v>2300088.497</v>
      </c>
      <c r="G47" s="158">
        <f t="shared" si="2"/>
        <v>0.98199999999999998</v>
      </c>
      <c r="H47" s="837"/>
      <c r="I47" s="832"/>
    </row>
    <row r="48" spans="1:11" x14ac:dyDescent="0.3">
      <c r="A48" s="888"/>
      <c r="B48" s="889"/>
      <c r="C48" s="889"/>
      <c r="D48" s="156" t="s">
        <v>406</v>
      </c>
      <c r="E48" s="166">
        <f>'Подпрограмма 4'!E65</f>
        <v>0</v>
      </c>
      <c r="F48" s="166">
        <f>'Подпрограмма 4'!F65</f>
        <v>0</v>
      </c>
      <c r="G48" s="158" t="str">
        <f t="shared" si="2"/>
        <v>-</v>
      </c>
      <c r="H48" s="837"/>
      <c r="I48" s="832"/>
    </row>
    <row r="49" spans="1:12" x14ac:dyDescent="0.3">
      <c r="A49" s="888"/>
      <c r="B49" s="889"/>
      <c r="C49" s="889"/>
      <c r="D49" s="159" t="s">
        <v>407</v>
      </c>
      <c r="E49" s="167">
        <f>'Подпрограмма 4'!E66</f>
        <v>2343309.6</v>
      </c>
      <c r="F49" s="167">
        <f>'Подпрограмма 4'!F66</f>
        <v>2300088.497</v>
      </c>
      <c r="G49" s="158">
        <f t="shared" si="2"/>
        <v>0.98199999999999998</v>
      </c>
      <c r="H49" s="837"/>
      <c r="I49" s="832"/>
    </row>
    <row r="50" spans="1:12" x14ac:dyDescent="0.3">
      <c r="A50" s="888"/>
      <c r="B50" s="889"/>
      <c r="C50" s="889" t="s">
        <v>113</v>
      </c>
      <c r="D50" s="156" t="s">
        <v>405</v>
      </c>
      <c r="E50" s="166">
        <f>'Подпрограмма 4'!E67</f>
        <v>0</v>
      </c>
      <c r="F50" s="166">
        <f>'Подпрограмма 4'!F67</f>
        <v>0</v>
      </c>
      <c r="G50" s="158" t="str">
        <f t="shared" si="2"/>
        <v>-</v>
      </c>
      <c r="H50" s="837"/>
      <c r="I50" s="832"/>
      <c r="J50" s="833"/>
      <c r="K50" s="833"/>
      <c r="L50" s="833"/>
    </row>
    <row r="51" spans="1:12" x14ac:dyDescent="0.3">
      <c r="A51" s="888"/>
      <c r="B51" s="889"/>
      <c r="C51" s="889"/>
      <c r="D51" s="156" t="s">
        <v>406</v>
      </c>
      <c r="E51" s="166">
        <f>'Подпрограмма 4'!E68</f>
        <v>0</v>
      </c>
      <c r="F51" s="166">
        <f>'Подпрограмма 4'!F68</f>
        <v>0</v>
      </c>
      <c r="G51" s="158" t="str">
        <f t="shared" si="2"/>
        <v>-</v>
      </c>
      <c r="H51" s="837"/>
      <c r="I51" s="832"/>
      <c r="J51" s="833"/>
      <c r="K51" s="833"/>
      <c r="L51" s="833"/>
    </row>
    <row r="52" spans="1:12" x14ac:dyDescent="0.3">
      <c r="A52" s="888"/>
      <c r="B52" s="889"/>
      <c r="C52" s="889"/>
      <c r="D52" s="159" t="s">
        <v>407</v>
      </c>
      <c r="E52" s="167">
        <f>'Подпрограмма 4'!E69</f>
        <v>0</v>
      </c>
      <c r="F52" s="167">
        <f>'Подпрограмма 4'!F69</f>
        <v>0</v>
      </c>
      <c r="G52" s="158" t="str">
        <f t="shared" si="2"/>
        <v>-</v>
      </c>
      <c r="H52" s="837"/>
      <c r="I52" s="832"/>
      <c r="J52" s="833"/>
      <c r="K52" s="833"/>
      <c r="L52" s="833"/>
    </row>
    <row r="53" spans="1:12" x14ac:dyDescent="0.3">
      <c r="A53" s="888"/>
      <c r="B53" s="889"/>
      <c r="C53" s="889" t="s">
        <v>165</v>
      </c>
      <c r="D53" s="156" t="s">
        <v>405</v>
      </c>
      <c r="E53" s="166">
        <f>'Подпрограмма 4'!E70</f>
        <v>0</v>
      </c>
      <c r="F53" s="166">
        <f>'Подпрограмма 4'!F70</f>
        <v>0</v>
      </c>
      <c r="G53" s="158" t="str">
        <f t="shared" si="2"/>
        <v>-</v>
      </c>
      <c r="H53" s="837"/>
      <c r="I53" s="832"/>
      <c r="J53" s="833"/>
      <c r="K53" s="833"/>
      <c r="L53" s="833"/>
    </row>
    <row r="54" spans="1:12" x14ac:dyDescent="0.3">
      <c r="A54" s="888"/>
      <c r="B54" s="889"/>
      <c r="C54" s="889"/>
      <c r="D54" s="156" t="s">
        <v>406</v>
      </c>
      <c r="E54" s="166">
        <f>'Подпрограмма 4'!E71</f>
        <v>0</v>
      </c>
      <c r="F54" s="166">
        <f>'Подпрограмма 4'!F71</f>
        <v>0</v>
      </c>
      <c r="G54" s="158" t="str">
        <f t="shared" si="2"/>
        <v>-</v>
      </c>
      <c r="H54" s="837"/>
      <c r="I54" s="832"/>
      <c r="J54" s="833"/>
      <c r="K54" s="833"/>
      <c r="L54" s="833"/>
    </row>
    <row r="55" spans="1:12" x14ac:dyDescent="0.3">
      <c r="A55" s="888"/>
      <c r="B55" s="889"/>
      <c r="C55" s="889"/>
      <c r="D55" s="159" t="s">
        <v>407</v>
      </c>
      <c r="E55" s="167">
        <f>'Подпрограмма 4'!E72</f>
        <v>0</v>
      </c>
      <c r="F55" s="167">
        <f>'Подпрограмма 4'!F72</f>
        <v>0</v>
      </c>
      <c r="G55" s="158" t="str">
        <f t="shared" si="2"/>
        <v>-</v>
      </c>
      <c r="H55" s="837"/>
      <c r="I55" s="832"/>
      <c r="J55" s="833"/>
      <c r="K55" s="833"/>
      <c r="L55" s="833"/>
    </row>
    <row r="56" spans="1:12" x14ac:dyDescent="0.3">
      <c r="A56" s="888"/>
      <c r="B56" s="890" t="s">
        <v>408</v>
      </c>
      <c r="C56" s="890"/>
      <c r="D56" s="890"/>
      <c r="E56" s="160">
        <f>'Подпрограмма 4'!E73</f>
        <v>2343309.6</v>
      </c>
      <c r="F56" s="160">
        <f>'Подпрограмма 4'!F73</f>
        <v>2300088.497</v>
      </c>
      <c r="G56" s="158">
        <f t="shared" si="2"/>
        <v>0.98199999999999998</v>
      </c>
      <c r="H56" s="837"/>
      <c r="I56" s="832"/>
      <c r="J56" s="834"/>
      <c r="K56" s="834"/>
      <c r="L56" s="833"/>
    </row>
    <row r="57" spans="1:12" x14ac:dyDescent="0.3">
      <c r="A57" s="888">
        <v>6</v>
      </c>
      <c r="B57" s="889" t="s">
        <v>362</v>
      </c>
      <c r="C57" s="889" t="s">
        <v>19</v>
      </c>
      <c r="D57" s="156" t="s">
        <v>405</v>
      </c>
      <c r="E57" s="166" t="e">
        <f>'Подпрограмма 5'!#REF!</f>
        <v>#REF!</v>
      </c>
      <c r="F57" s="166" t="e">
        <f>'Подпрограмма 5'!#REF!</f>
        <v>#REF!</v>
      </c>
      <c r="G57" s="158" t="e">
        <f t="shared" si="2"/>
        <v>#REF!</v>
      </c>
      <c r="H57" s="837"/>
      <c r="I57" s="832"/>
      <c r="J57" s="833"/>
      <c r="K57" s="833"/>
      <c r="L57" s="833"/>
    </row>
    <row r="58" spans="1:12" x14ac:dyDescent="0.3">
      <c r="A58" s="888"/>
      <c r="B58" s="889"/>
      <c r="C58" s="889"/>
      <c r="D58" s="156" t="s">
        <v>406</v>
      </c>
      <c r="E58" s="166" t="e">
        <f>'Подпрограмма 5'!#REF!</f>
        <v>#REF!</v>
      </c>
      <c r="F58" s="166" t="e">
        <f>'Подпрограмма 5'!#REF!</f>
        <v>#REF!</v>
      </c>
      <c r="G58" s="158" t="e">
        <f t="shared" si="2"/>
        <v>#REF!</v>
      </c>
      <c r="H58" s="837"/>
      <c r="I58" s="832"/>
      <c r="J58" s="833"/>
      <c r="K58" s="833"/>
      <c r="L58" s="833"/>
    </row>
    <row r="59" spans="1:12" x14ac:dyDescent="0.3">
      <c r="A59" s="888"/>
      <c r="B59" s="889"/>
      <c r="C59" s="889"/>
      <c r="D59" s="159" t="s">
        <v>407</v>
      </c>
      <c r="E59" s="167" t="e">
        <f>'Подпрограмма 5'!#REF!</f>
        <v>#REF!</v>
      </c>
      <c r="F59" s="167" t="e">
        <f>'Подпрограмма 5'!#REF!</f>
        <v>#REF!</v>
      </c>
      <c r="G59" s="158" t="e">
        <f t="shared" si="2"/>
        <v>#REF!</v>
      </c>
      <c r="H59" s="837"/>
      <c r="I59" s="832"/>
      <c r="J59" s="833"/>
      <c r="K59" s="833"/>
      <c r="L59" s="833"/>
    </row>
    <row r="60" spans="1:12" x14ac:dyDescent="0.3">
      <c r="A60" s="888"/>
      <c r="B60" s="889"/>
      <c r="C60" s="889" t="s">
        <v>113</v>
      </c>
      <c r="D60" s="156" t="s">
        <v>405</v>
      </c>
      <c r="E60" s="166" t="e">
        <f>'Подпрограмма 5'!#REF!</f>
        <v>#REF!</v>
      </c>
      <c r="F60" s="166" t="e">
        <f>'Подпрограмма 5'!#REF!</f>
        <v>#REF!</v>
      </c>
      <c r="G60" s="158" t="e">
        <f t="shared" si="2"/>
        <v>#REF!</v>
      </c>
      <c r="H60" s="837"/>
      <c r="I60" s="832"/>
      <c r="J60" s="833"/>
      <c r="K60" s="833"/>
      <c r="L60" s="833"/>
    </row>
    <row r="61" spans="1:12" x14ac:dyDescent="0.3">
      <c r="A61" s="888"/>
      <c r="B61" s="889"/>
      <c r="C61" s="889"/>
      <c r="D61" s="156" t="s">
        <v>406</v>
      </c>
      <c r="E61" s="166" t="e">
        <f>'Подпрограмма 5'!#REF!</f>
        <v>#REF!</v>
      </c>
      <c r="F61" s="166" t="e">
        <f>'Подпрограмма 5'!#REF!</f>
        <v>#REF!</v>
      </c>
      <c r="G61" s="158" t="e">
        <f t="shared" si="2"/>
        <v>#REF!</v>
      </c>
      <c r="H61" s="837"/>
      <c r="I61" s="832"/>
      <c r="J61" s="833"/>
      <c r="K61" s="833"/>
      <c r="L61" s="833"/>
    </row>
    <row r="62" spans="1:12" x14ac:dyDescent="0.3">
      <c r="A62" s="888"/>
      <c r="B62" s="889"/>
      <c r="C62" s="889"/>
      <c r="D62" s="159" t="s">
        <v>407</v>
      </c>
      <c r="E62" s="167" t="e">
        <f>'Подпрограмма 5'!#REF!</f>
        <v>#REF!</v>
      </c>
      <c r="F62" s="167" t="e">
        <f>'Подпрограмма 5'!#REF!</f>
        <v>#REF!</v>
      </c>
      <c r="G62" s="158" t="e">
        <f t="shared" si="2"/>
        <v>#REF!</v>
      </c>
      <c r="H62" s="837"/>
      <c r="I62" s="832"/>
      <c r="J62" s="833"/>
      <c r="K62" s="833"/>
      <c r="L62" s="833"/>
    </row>
    <row r="63" spans="1:12" x14ac:dyDescent="0.3">
      <c r="A63" s="888"/>
      <c r="B63" s="889"/>
      <c r="C63" s="889" t="s">
        <v>165</v>
      </c>
      <c r="D63" s="156" t="s">
        <v>405</v>
      </c>
      <c r="E63" s="166" t="e">
        <f>'Подпрограмма 5'!#REF!</f>
        <v>#REF!</v>
      </c>
      <c r="F63" s="166" t="e">
        <f>'Подпрограмма 5'!#REF!</f>
        <v>#REF!</v>
      </c>
      <c r="G63" s="158" t="e">
        <f t="shared" si="2"/>
        <v>#REF!</v>
      </c>
      <c r="H63" s="837"/>
      <c r="I63" s="832"/>
      <c r="J63" s="833"/>
      <c r="K63" s="833"/>
      <c r="L63" s="833"/>
    </row>
    <row r="64" spans="1:12" x14ac:dyDescent="0.3">
      <c r="A64" s="888"/>
      <c r="B64" s="889"/>
      <c r="C64" s="889"/>
      <c r="D64" s="156" t="s">
        <v>406</v>
      </c>
      <c r="E64" s="166" t="e">
        <f>'Подпрограмма 5'!#REF!</f>
        <v>#REF!</v>
      </c>
      <c r="F64" s="166" t="e">
        <f>'Подпрограмма 5'!#REF!</f>
        <v>#REF!</v>
      </c>
      <c r="G64" s="158" t="e">
        <f t="shared" si="2"/>
        <v>#REF!</v>
      </c>
      <c r="H64" s="837"/>
      <c r="I64" s="832"/>
      <c r="J64" s="833"/>
      <c r="K64" s="833"/>
      <c r="L64" s="833"/>
    </row>
    <row r="65" spans="1:12" x14ac:dyDescent="0.3">
      <c r="A65" s="888"/>
      <c r="B65" s="889"/>
      <c r="C65" s="889"/>
      <c r="D65" s="159" t="s">
        <v>407</v>
      </c>
      <c r="E65" s="167" t="e">
        <f>'Подпрограмма 5'!#REF!</f>
        <v>#REF!</v>
      </c>
      <c r="F65" s="167" t="e">
        <f>'Подпрограмма 5'!#REF!</f>
        <v>#REF!</v>
      </c>
      <c r="G65" s="158" t="e">
        <f t="shared" si="2"/>
        <v>#REF!</v>
      </c>
      <c r="H65" s="837"/>
      <c r="I65" s="832"/>
      <c r="J65" s="833"/>
      <c r="K65" s="833"/>
      <c r="L65" s="833"/>
    </row>
    <row r="66" spans="1:12" x14ac:dyDescent="0.3">
      <c r="A66" s="888"/>
      <c r="B66" s="890" t="s">
        <v>408</v>
      </c>
      <c r="C66" s="890"/>
      <c r="D66" s="890"/>
      <c r="E66" s="160" t="e">
        <f>'Подпрограмма 5'!#REF!</f>
        <v>#REF!</v>
      </c>
      <c r="F66" s="160" t="e">
        <f>'Подпрограмма 5'!#REF!</f>
        <v>#REF!</v>
      </c>
      <c r="G66" s="158" t="e">
        <f t="shared" si="2"/>
        <v>#REF!</v>
      </c>
      <c r="H66" s="837"/>
      <c r="I66" s="832"/>
      <c r="J66" s="834"/>
      <c r="K66" s="834"/>
      <c r="L66" s="833"/>
    </row>
    <row r="67" spans="1:12" x14ac:dyDescent="0.3">
      <c r="A67" s="888">
        <v>7</v>
      </c>
      <c r="B67" s="889" t="s">
        <v>363</v>
      </c>
      <c r="C67" s="889" t="s">
        <v>19</v>
      </c>
      <c r="D67" s="156" t="s">
        <v>405</v>
      </c>
      <c r="E67" s="166">
        <f>'Подпрограмма 6'!E53</f>
        <v>51751890</v>
      </c>
      <c r="F67" s="166">
        <f>'Подпрограмма 6'!F53</f>
        <v>51751890</v>
      </c>
      <c r="G67" s="158">
        <f t="shared" si="2"/>
        <v>1</v>
      </c>
      <c r="H67" s="837"/>
      <c r="I67" s="832"/>
      <c r="J67" s="833"/>
      <c r="K67" s="833"/>
      <c r="L67" s="833"/>
    </row>
    <row r="68" spans="1:12" x14ac:dyDescent="0.3">
      <c r="A68" s="888"/>
      <c r="B68" s="889"/>
      <c r="C68" s="889"/>
      <c r="D68" s="156" t="s">
        <v>406</v>
      </c>
      <c r="E68" s="166">
        <f>'Подпрограмма 6'!E54</f>
        <v>0</v>
      </c>
      <c r="F68" s="166">
        <f>'Подпрограмма 6'!F54</f>
        <v>0</v>
      </c>
      <c r="G68" s="158" t="str">
        <f t="shared" si="2"/>
        <v>-</v>
      </c>
      <c r="H68" s="837"/>
      <c r="I68" s="832"/>
      <c r="J68" s="833"/>
      <c r="K68" s="833"/>
      <c r="L68" s="833"/>
    </row>
    <row r="69" spans="1:12" x14ac:dyDescent="0.3">
      <c r="A69" s="888"/>
      <c r="B69" s="889"/>
      <c r="C69" s="889"/>
      <c r="D69" s="159" t="s">
        <v>407</v>
      </c>
      <c r="E69" s="167">
        <f>'Подпрограмма 6'!E55</f>
        <v>51751890</v>
      </c>
      <c r="F69" s="167">
        <f>'Подпрограмма 6'!F55</f>
        <v>51751890</v>
      </c>
      <c r="G69" s="158">
        <f t="shared" si="2"/>
        <v>1</v>
      </c>
      <c r="H69" s="837"/>
      <c r="I69" s="832"/>
      <c r="J69" s="833"/>
      <c r="K69" s="833"/>
      <c r="L69" s="833"/>
    </row>
    <row r="70" spans="1:12" x14ac:dyDescent="0.3">
      <c r="A70" s="888"/>
      <c r="B70" s="889"/>
      <c r="C70" s="889" t="s">
        <v>113</v>
      </c>
      <c r="D70" s="156" t="s">
        <v>405</v>
      </c>
      <c r="E70" s="166">
        <f>'Подпрограмма 6'!E56</f>
        <v>0</v>
      </c>
      <c r="F70" s="166">
        <f>'Подпрограмма 6'!F56</f>
        <v>0</v>
      </c>
      <c r="G70" s="158" t="str">
        <f t="shared" si="2"/>
        <v>-</v>
      </c>
      <c r="H70" s="837"/>
      <c r="I70" s="832"/>
      <c r="J70" s="833"/>
      <c r="K70" s="833"/>
      <c r="L70" s="833"/>
    </row>
    <row r="71" spans="1:12" x14ac:dyDescent="0.3">
      <c r="A71" s="888"/>
      <c r="B71" s="889"/>
      <c r="C71" s="889"/>
      <c r="D71" s="156" t="s">
        <v>406</v>
      </c>
      <c r="E71" s="166">
        <f>'Подпрограмма 6'!E57</f>
        <v>0</v>
      </c>
      <c r="F71" s="166">
        <f>'Подпрограмма 6'!F57</f>
        <v>0</v>
      </c>
      <c r="G71" s="158" t="str">
        <f t="shared" ref="G71:G86" si="3">IF(E71&gt;0,ROUND(F71/E71,3),"-")</f>
        <v>-</v>
      </c>
      <c r="H71" s="837"/>
      <c r="I71" s="832"/>
      <c r="J71" s="833"/>
      <c r="K71" s="833"/>
      <c r="L71" s="833"/>
    </row>
    <row r="72" spans="1:12" x14ac:dyDescent="0.3">
      <c r="A72" s="888"/>
      <c r="B72" s="889"/>
      <c r="C72" s="889"/>
      <c r="D72" s="159" t="s">
        <v>407</v>
      </c>
      <c r="E72" s="167">
        <f>'Подпрограмма 6'!E58</f>
        <v>0</v>
      </c>
      <c r="F72" s="167">
        <f>'Подпрограмма 6'!F58</f>
        <v>0</v>
      </c>
      <c r="G72" s="158" t="str">
        <f t="shared" si="3"/>
        <v>-</v>
      </c>
      <c r="H72" s="837"/>
      <c r="I72" s="832"/>
      <c r="J72" s="833"/>
      <c r="K72" s="833"/>
      <c r="L72" s="833"/>
    </row>
    <row r="73" spans="1:12" x14ac:dyDescent="0.3">
      <c r="A73" s="888"/>
      <c r="B73" s="889"/>
      <c r="C73" s="889" t="s">
        <v>165</v>
      </c>
      <c r="D73" s="156" t="s">
        <v>405</v>
      </c>
      <c r="E73" s="166">
        <f>'Подпрограмма 6'!E59</f>
        <v>4003835.700000003</v>
      </c>
      <c r="F73" s="166">
        <f>'Подпрограмма 6'!F59</f>
        <v>4003835.700000003</v>
      </c>
      <c r="G73" s="158">
        <f t="shared" si="3"/>
        <v>1</v>
      </c>
      <c r="H73" s="837"/>
      <c r="I73" s="832"/>
      <c r="J73" s="833"/>
      <c r="K73" s="833"/>
      <c r="L73" s="833"/>
    </row>
    <row r="74" spans="1:12" x14ac:dyDescent="0.3">
      <c r="A74" s="888"/>
      <c r="B74" s="889"/>
      <c r="C74" s="889"/>
      <c r="D74" s="156" t="s">
        <v>406</v>
      </c>
      <c r="E74" s="166">
        <f>'Подпрограмма 6'!E60</f>
        <v>0</v>
      </c>
      <c r="F74" s="166">
        <f>'Подпрограмма 6'!F60</f>
        <v>0</v>
      </c>
      <c r="G74" s="158" t="str">
        <f t="shared" si="3"/>
        <v>-</v>
      </c>
      <c r="H74" s="837"/>
      <c r="I74" s="832"/>
      <c r="J74" s="833"/>
      <c r="K74" s="833"/>
      <c r="L74" s="833"/>
    </row>
    <row r="75" spans="1:12" x14ac:dyDescent="0.3">
      <c r="A75" s="888"/>
      <c r="B75" s="889"/>
      <c r="C75" s="889"/>
      <c r="D75" s="159" t="s">
        <v>407</v>
      </c>
      <c r="E75" s="167">
        <f>'Подпрограмма 6'!E61</f>
        <v>4003835.700000003</v>
      </c>
      <c r="F75" s="167">
        <f>'Подпрограмма 6'!F61</f>
        <v>4003835.700000003</v>
      </c>
      <c r="G75" s="158">
        <f t="shared" si="3"/>
        <v>1</v>
      </c>
      <c r="H75" s="837"/>
      <c r="I75" s="832"/>
      <c r="J75" s="834"/>
      <c r="K75" s="834"/>
      <c r="L75" s="833"/>
    </row>
    <row r="76" spans="1:12" x14ac:dyDescent="0.3">
      <c r="A76" s="888"/>
      <c r="B76" s="890" t="s">
        <v>408</v>
      </c>
      <c r="C76" s="890"/>
      <c r="D76" s="890"/>
      <c r="E76" s="160">
        <f>'Подпрограмма 6'!E62</f>
        <v>55755725.700000003</v>
      </c>
      <c r="F76" s="160">
        <f>'Подпрограмма 6'!F62</f>
        <v>55755725.700000003</v>
      </c>
      <c r="G76" s="158">
        <f t="shared" si="3"/>
        <v>1</v>
      </c>
      <c r="H76" s="837"/>
      <c r="I76" s="832"/>
      <c r="J76" s="834"/>
      <c r="K76" s="834"/>
      <c r="L76" s="833"/>
    </row>
    <row r="77" spans="1:12" x14ac:dyDescent="0.3">
      <c r="A77" s="888">
        <v>8</v>
      </c>
      <c r="B77" s="889" t="s">
        <v>409</v>
      </c>
      <c r="C77" s="889" t="s">
        <v>19</v>
      </c>
      <c r="D77" s="156" t="s">
        <v>405</v>
      </c>
      <c r="E77" s="165"/>
      <c r="F77" s="165"/>
      <c r="G77" s="158" t="str">
        <f t="shared" si="3"/>
        <v>-</v>
      </c>
      <c r="H77" s="837"/>
      <c r="I77" s="832"/>
      <c r="J77" s="833"/>
      <c r="K77" s="833"/>
      <c r="L77" s="833"/>
    </row>
    <row r="78" spans="1:12" x14ac:dyDescent="0.3">
      <c r="A78" s="888"/>
      <c r="B78" s="889"/>
      <c r="C78" s="889"/>
      <c r="D78" s="156" t="s">
        <v>406</v>
      </c>
      <c r="E78" s="165"/>
      <c r="F78" s="165"/>
      <c r="G78" s="158" t="str">
        <f t="shared" si="3"/>
        <v>-</v>
      </c>
      <c r="H78" s="837"/>
      <c r="I78" s="832"/>
      <c r="J78" s="833"/>
      <c r="K78" s="833"/>
      <c r="L78" s="833"/>
    </row>
    <row r="79" spans="1:12" x14ac:dyDescent="0.3">
      <c r="A79" s="888"/>
      <c r="B79" s="889"/>
      <c r="C79" s="889"/>
      <c r="D79" s="159" t="s">
        <v>407</v>
      </c>
      <c r="E79" s="168"/>
      <c r="F79" s="168"/>
      <c r="G79" s="158" t="str">
        <f t="shared" si="3"/>
        <v>-</v>
      </c>
      <c r="H79" s="837"/>
    </row>
    <row r="80" spans="1:12" x14ac:dyDescent="0.3">
      <c r="A80" s="888"/>
      <c r="B80" s="889"/>
      <c r="C80" s="889" t="s">
        <v>113</v>
      </c>
      <c r="D80" s="156" t="s">
        <v>405</v>
      </c>
      <c r="E80" s="165"/>
      <c r="F80" s="165"/>
      <c r="G80" s="158" t="str">
        <f t="shared" si="3"/>
        <v>-</v>
      </c>
      <c r="H80" s="837"/>
    </row>
    <row r="81" spans="1:8" x14ac:dyDescent="0.3">
      <c r="A81" s="888"/>
      <c r="B81" s="889"/>
      <c r="C81" s="889"/>
      <c r="D81" s="156" t="s">
        <v>406</v>
      </c>
      <c r="E81" s="165"/>
      <c r="F81" s="165"/>
      <c r="G81" s="158" t="str">
        <f t="shared" si="3"/>
        <v>-</v>
      </c>
      <c r="H81" s="837"/>
    </row>
    <row r="82" spans="1:8" x14ac:dyDescent="0.3">
      <c r="A82" s="888"/>
      <c r="B82" s="889"/>
      <c r="C82" s="889"/>
      <c r="D82" s="159" t="s">
        <v>407</v>
      </c>
      <c r="E82" s="168"/>
      <c r="F82" s="168"/>
      <c r="G82" s="158" t="str">
        <f t="shared" si="3"/>
        <v>-</v>
      </c>
      <c r="H82" s="837"/>
    </row>
    <row r="83" spans="1:8" x14ac:dyDescent="0.3">
      <c r="A83" s="888"/>
      <c r="B83" s="889"/>
      <c r="C83" s="889" t="s">
        <v>165</v>
      </c>
      <c r="D83" s="156" t="s">
        <v>405</v>
      </c>
      <c r="E83" s="165"/>
      <c r="F83" s="165"/>
      <c r="G83" s="158" t="str">
        <f t="shared" si="3"/>
        <v>-</v>
      </c>
      <c r="H83" s="837"/>
    </row>
    <row r="84" spans="1:8" x14ac:dyDescent="0.3">
      <c r="A84" s="888"/>
      <c r="B84" s="889"/>
      <c r="C84" s="889"/>
      <c r="D84" s="156" t="s">
        <v>406</v>
      </c>
      <c r="E84" s="165"/>
      <c r="F84" s="165"/>
      <c r="G84" s="158" t="str">
        <f t="shared" si="3"/>
        <v>-</v>
      </c>
      <c r="H84" s="837"/>
    </row>
    <row r="85" spans="1:8" x14ac:dyDescent="0.3">
      <c r="A85" s="888"/>
      <c r="B85" s="889"/>
      <c r="C85" s="889"/>
      <c r="D85" s="159" t="s">
        <v>407</v>
      </c>
      <c r="E85" s="168">
        <f>SUM(E83:E84)</f>
        <v>0</v>
      </c>
      <c r="F85" s="168">
        <f>SUM(F83:F84)</f>
        <v>0</v>
      </c>
      <c r="G85" s="158" t="str">
        <f t="shared" si="3"/>
        <v>-</v>
      </c>
      <c r="H85" s="837"/>
    </row>
    <row r="86" spans="1:8" x14ac:dyDescent="0.3">
      <c r="A86" s="888"/>
      <c r="B86" s="890" t="s">
        <v>408</v>
      </c>
      <c r="C86" s="890"/>
      <c r="D86" s="890"/>
      <c r="E86" s="168">
        <f>E79+E82+E85</f>
        <v>0</v>
      </c>
      <c r="F86" s="168">
        <f>F79+F82+F85</f>
        <v>0</v>
      </c>
      <c r="G86" s="158" t="str">
        <f t="shared" si="3"/>
        <v>-</v>
      </c>
      <c r="H86" s="837"/>
    </row>
    <row r="87" spans="1:8" x14ac:dyDescent="0.3">
      <c r="A87" s="836"/>
      <c r="B87" s="836"/>
      <c r="C87" s="836"/>
      <c r="D87" s="836"/>
      <c r="E87" s="836"/>
      <c r="F87" s="836"/>
      <c r="G87" s="836"/>
      <c r="H87" s="837"/>
    </row>
    <row r="89" spans="1:8" x14ac:dyDescent="0.3">
      <c r="A89" s="838" t="s">
        <v>1754</v>
      </c>
      <c r="B89" s="839"/>
      <c r="C89" s="839"/>
      <c r="D89" s="839"/>
      <c r="E89" s="839"/>
    </row>
    <row r="90" spans="1:8" x14ac:dyDescent="0.3">
      <c r="A90" s="886" t="s">
        <v>0</v>
      </c>
      <c r="B90" s="886" t="s">
        <v>398</v>
      </c>
      <c r="C90" s="886" t="s">
        <v>412</v>
      </c>
      <c r="D90" s="887" t="s">
        <v>413</v>
      </c>
      <c r="E90" s="887"/>
      <c r="F90" s="887" t="s">
        <v>401</v>
      </c>
    </row>
    <row r="91" spans="1:8" x14ac:dyDescent="0.3">
      <c r="A91" s="886"/>
      <c r="B91" s="886"/>
      <c r="C91" s="886"/>
      <c r="D91" s="171" t="s">
        <v>402</v>
      </c>
      <c r="E91" s="171" t="s">
        <v>403</v>
      </c>
      <c r="F91" s="887"/>
    </row>
    <row r="92" spans="1:8" x14ac:dyDescent="0.3">
      <c r="A92" s="171">
        <v>1</v>
      </c>
      <c r="B92" s="171">
        <v>2</v>
      </c>
      <c r="C92" s="171">
        <v>3</v>
      </c>
      <c r="D92" s="171">
        <v>4</v>
      </c>
      <c r="E92" s="171">
        <v>5</v>
      </c>
      <c r="F92" s="171">
        <v>6</v>
      </c>
    </row>
    <row r="93" spans="1:8" x14ac:dyDescent="0.3">
      <c r="A93" s="882">
        <v>1</v>
      </c>
      <c r="B93" s="882" t="e">
        <f>'Подпрограмма 1'!#REF!</f>
        <v>#REF!</v>
      </c>
      <c r="C93" s="174" t="str">
        <f>'Подпрограмма 1'!D500</f>
        <v>Комитет по здравоохранению</v>
      </c>
      <c r="D93" s="184">
        <f>'Подпрограмма 1'!E500</f>
        <v>15683563.500000002</v>
      </c>
      <c r="E93" s="184">
        <f>'Подпрограмма 1'!F500</f>
        <v>14812630.2282</v>
      </c>
      <c r="F93" s="172">
        <f t="shared" ref="F93:F141" si="4">IF(D93&gt;0,ROUND(E93/D93,3),"-")</f>
        <v>0.94399999999999995</v>
      </c>
      <c r="H93" s="823" t="s">
        <v>1749</v>
      </c>
    </row>
    <row r="94" spans="1:8" ht="28.8" x14ac:dyDescent="0.3">
      <c r="A94" s="883"/>
      <c r="B94" s="883"/>
      <c r="C94" s="174" t="str">
        <f>'Подпрограмма 1'!D501</f>
        <v>Администрация Адмиралтейского района Санкт-Петербурга</v>
      </c>
      <c r="D94" s="184">
        <f>'Подпрограмма 1'!E501</f>
        <v>505172.60000000003</v>
      </c>
      <c r="E94" s="184">
        <f>'Подпрограмма 1'!F501</f>
        <v>505172.60000000003</v>
      </c>
      <c r="F94" s="172">
        <f t="shared" si="4"/>
        <v>1</v>
      </c>
    </row>
    <row r="95" spans="1:8" ht="28.8" x14ac:dyDescent="0.3">
      <c r="A95" s="883"/>
      <c r="B95" s="883"/>
      <c r="C95" s="174" t="str">
        <f>'Подпрограмма 1'!D502</f>
        <v>Администрация Василеостровского района Санкт-Петербурга</v>
      </c>
      <c r="D95" s="184">
        <f>'Подпрограмма 1'!E502</f>
        <v>580225.6</v>
      </c>
      <c r="E95" s="184">
        <f>'Подпрограмма 1'!F502</f>
        <v>580225.57279999997</v>
      </c>
      <c r="F95" s="172">
        <f t="shared" si="4"/>
        <v>1</v>
      </c>
    </row>
    <row r="96" spans="1:8" ht="28.8" x14ac:dyDescent="0.3">
      <c r="A96" s="883"/>
      <c r="B96" s="883"/>
      <c r="C96" s="174" t="str">
        <f>'Подпрограмма 1'!D503</f>
        <v>Администрация Выборгского района Санкт-Петербурга</v>
      </c>
      <c r="D96" s="184">
        <f>'Подпрограмма 1'!E503</f>
        <v>760174.4</v>
      </c>
      <c r="E96" s="184">
        <f>'Подпрограмма 1'!F503</f>
        <v>760174.34660000005</v>
      </c>
      <c r="F96" s="172">
        <f t="shared" si="4"/>
        <v>1</v>
      </c>
    </row>
    <row r="97" spans="1:10" ht="28.8" x14ac:dyDescent="0.3">
      <c r="A97" s="883"/>
      <c r="B97" s="883"/>
      <c r="C97" s="174" t="str">
        <f>'Подпрограмма 1'!D504</f>
        <v>Администрация Калининского района Санкт-Петербурга</v>
      </c>
      <c r="D97" s="184">
        <f>'Подпрограмма 1'!E504</f>
        <v>522855.2</v>
      </c>
      <c r="E97" s="184">
        <f>'Подпрограмма 1'!F504</f>
        <v>522855.12660000002</v>
      </c>
      <c r="F97" s="172">
        <f t="shared" si="4"/>
        <v>1</v>
      </c>
    </row>
    <row r="98" spans="1:10" ht="28.8" x14ac:dyDescent="0.3">
      <c r="A98" s="883"/>
      <c r="B98" s="883"/>
      <c r="C98" s="174" t="str">
        <f>'Подпрограмма 1'!D505</f>
        <v>Администрация Кировского района Санкт-Петербурга</v>
      </c>
      <c r="D98" s="184">
        <f>'Подпрограмма 1'!E505</f>
        <v>486533.8</v>
      </c>
      <c r="E98" s="184">
        <f>'Подпрограмма 1'!F505</f>
        <v>486533.72729999997</v>
      </c>
      <c r="F98" s="172">
        <f t="shared" si="4"/>
        <v>1</v>
      </c>
    </row>
    <row r="99" spans="1:10" ht="28.8" x14ac:dyDescent="0.3">
      <c r="A99" s="883"/>
      <c r="B99" s="883"/>
      <c r="C99" s="174" t="str">
        <f>'Подпрограмма 1'!D506</f>
        <v>Администрация Колпинского района Санкт-Петербурга</v>
      </c>
      <c r="D99" s="184">
        <f>'Подпрограмма 1'!E506</f>
        <v>503692.1</v>
      </c>
      <c r="E99" s="184">
        <f>'Подпрограмма 1'!F506</f>
        <v>503692.1</v>
      </c>
      <c r="F99" s="172">
        <f t="shared" si="4"/>
        <v>1</v>
      </c>
    </row>
    <row r="100" spans="1:10" ht="28.8" x14ac:dyDescent="0.3">
      <c r="A100" s="883"/>
      <c r="B100" s="883"/>
      <c r="C100" s="174" t="str">
        <f>'Подпрограмма 1'!D507</f>
        <v>Администрация Красногвардейского района Санкт-Петербурга</v>
      </c>
      <c r="D100" s="184">
        <f>'Подпрограмма 1'!E507</f>
        <v>725886.9</v>
      </c>
      <c r="E100" s="184">
        <f>'Подпрограмма 1'!F507</f>
        <v>725886.9</v>
      </c>
      <c r="F100" s="172">
        <f t="shared" si="4"/>
        <v>1</v>
      </c>
    </row>
    <row r="101" spans="1:10" ht="28.8" x14ac:dyDescent="0.3">
      <c r="A101" s="883"/>
      <c r="B101" s="883"/>
      <c r="C101" s="174" t="str">
        <f>'Подпрограмма 1'!D508</f>
        <v>Администрация Красносельского района Санкт-Петербурга</v>
      </c>
      <c r="D101" s="184">
        <f>'Подпрограмма 1'!E508</f>
        <v>577453.39999999991</v>
      </c>
      <c r="E101" s="184">
        <f>'Подпрограмма 1'!F508</f>
        <v>577453.30420000001</v>
      </c>
      <c r="F101" s="172">
        <f t="shared" si="4"/>
        <v>1</v>
      </c>
    </row>
    <row r="102" spans="1:10" ht="28.8" x14ac:dyDescent="0.3">
      <c r="A102" s="883"/>
      <c r="B102" s="883"/>
      <c r="C102" s="174" t="str">
        <f>'Подпрограмма 1'!D509</f>
        <v>Администрация Кронштадтского района Санкт-Петербурга</v>
      </c>
      <c r="D102" s="184">
        <f>'Подпрограмма 1'!E509</f>
        <v>161015.19999999998</v>
      </c>
      <c r="E102" s="184">
        <f>'Подпрограмма 1'!F509</f>
        <v>161015.19999999998</v>
      </c>
      <c r="F102" s="172">
        <f t="shared" si="4"/>
        <v>1</v>
      </c>
    </row>
    <row r="103" spans="1:10" ht="28.8" x14ac:dyDescent="0.3">
      <c r="A103" s="883"/>
      <c r="B103" s="883"/>
      <c r="C103" s="174" t="str">
        <f>'Подпрограмма 1'!D510</f>
        <v>Администрация Курортного района Санкт-Петербурга</v>
      </c>
      <c r="D103" s="184">
        <f>'Подпрограмма 1'!E510</f>
        <v>11722.7</v>
      </c>
      <c r="E103" s="184">
        <f>'Подпрограмма 1'!F510</f>
        <v>11722.676299999999</v>
      </c>
      <c r="F103" s="172">
        <f t="shared" si="4"/>
        <v>1</v>
      </c>
    </row>
    <row r="104" spans="1:10" ht="28.8" x14ac:dyDescent="0.3">
      <c r="A104" s="883"/>
      <c r="B104" s="883"/>
      <c r="C104" s="174" t="str">
        <f>'Подпрограмма 1'!D511</f>
        <v>Администрация Московского района Санкт-Петербурга</v>
      </c>
      <c r="D104" s="184">
        <f>'Подпрограмма 1'!E511</f>
        <v>730159.20000000007</v>
      </c>
      <c r="E104" s="184">
        <f>'Подпрограмма 1'!F511</f>
        <v>730159.1333000001</v>
      </c>
      <c r="F104" s="172">
        <f t="shared" si="4"/>
        <v>1</v>
      </c>
    </row>
    <row r="105" spans="1:10" ht="28.8" x14ac:dyDescent="0.3">
      <c r="A105" s="883"/>
      <c r="B105" s="883"/>
      <c r="C105" s="174" t="str">
        <f>'Подпрограмма 1'!D512</f>
        <v>Администрация Невского района Санкт-Петербурга</v>
      </c>
      <c r="D105" s="184">
        <f>'Подпрограмма 1'!E512</f>
        <v>746345.1</v>
      </c>
      <c r="E105" s="184">
        <f>'Подпрограмма 1'!F512</f>
        <v>746345.06109999993</v>
      </c>
      <c r="F105" s="172">
        <f t="shared" si="4"/>
        <v>1</v>
      </c>
    </row>
    <row r="106" spans="1:10" ht="28.8" x14ac:dyDescent="0.3">
      <c r="A106" s="883"/>
      <c r="B106" s="883"/>
      <c r="C106" s="174" t="str">
        <f>'Подпрограмма 1'!D513</f>
        <v>Администрация Петроградского района Санкт-Петербурга</v>
      </c>
      <c r="D106" s="184">
        <f>'Подпрограмма 1'!E513</f>
        <v>479432.6</v>
      </c>
      <c r="E106" s="184">
        <f>'Подпрограмма 1'!F513</f>
        <v>479432.6</v>
      </c>
      <c r="F106" s="172">
        <f t="shared" si="4"/>
        <v>1</v>
      </c>
    </row>
    <row r="107" spans="1:10" ht="28.8" x14ac:dyDescent="0.3">
      <c r="A107" s="883"/>
      <c r="B107" s="883"/>
      <c r="C107" s="174" t="str">
        <f>'Подпрограмма 1'!D514</f>
        <v>Администрация Петродворцового района Санкт-Петербурга</v>
      </c>
      <c r="D107" s="184">
        <f>'Подпрограмма 1'!E514</f>
        <v>153698.6</v>
      </c>
      <c r="E107" s="184">
        <f>'Подпрограмма 1'!F514</f>
        <v>153698.50930000001</v>
      </c>
      <c r="F107" s="172">
        <f t="shared" si="4"/>
        <v>1</v>
      </c>
    </row>
    <row r="108" spans="1:10" ht="28.8" x14ac:dyDescent="0.3">
      <c r="A108" s="883"/>
      <c r="B108" s="883"/>
      <c r="C108" s="174" t="str">
        <f>'Подпрограмма 1'!D515</f>
        <v>Администрация Приморского района Санкт-Петербурга</v>
      </c>
      <c r="D108" s="184">
        <f>'Подпрограмма 1'!E515</f>
        <v>990990.70000000007</v>
      </c>
      <c r="E108" s="184">
        <f>'Подпрограмма 1'!F515</f>
        <v>990988.02559999994</v>
      </c>
      <c r="F108" s="172">
        <f t="shared" si="4"/>
        <v>1</v>
      </c>
    </row>
    <row r="109" spans="1:10" ht="28.8" x14ac:dyDescent="0.3">
      <c r="A109" s="883"/>
      <c r="B109" s="883"/>
      <c r="C109" s="174" t="str">
        <f>'Подпрограмма 1'!D516</f>
        <v>Администрация Пушкинского района Санкт-Петербурга</v>
      </c>
      <c r="D109" s="184">
        <f>'Подпрограмма 1'!E516</f>
        <v>295050</v>
      </c>
      <c r="E109" s="184">
        <f>'Подпрограмма 1'!F516</f>
        <v>295049.77149999997</v>
      </c>
      <c r="F109" s="172">
        <f t="shared" si="4"/>
        <v>1</v>
      </c>
    </row>
    <row r="110" spans="1:10" ht="28.8" x14ac:dyDescent="0.3">
      <c r="A110" s="883"/>
      <c r="B110" s="883"/>
      <c r="C110" s="174" t="str">
        <f>'Подпрограмма 1'!D517</f>
        <v>Администрация Фрунзенского района Санкт-Петербурга</v>
      </c>
      <c r="D110" s="184">
        <f>'Подпрограмма 1'!E517</f>
        <v>616296.89999999991</v>
      </c>
      <c r="E110" s="184">
        <f>'Подпрограмма 1'!F517</f>
        <v>616296.89999999991</v>
      </c>
      <c r="F110" s="172">
        <f t="shared" si="4"/>
        <v>1</v>
      </c>
    </row>
    <row r="111" spans="1:10" ht="28.8" x14ac:dyDescent="0.3">
      <c r="A111" s="883"/>
      <c r="B111" s="883"/>
      <c r="C111" s="174" t="str">
        <f>'Подпрограмма 1'!D518</f>
        <v>Администрация Центрального района Санкт-Петербурга</v>
      </c>
      <c r="D111" s="184">
        <f>'Подпрограмма 1'!E518</f>
        <v>635483.6</v>
      </c>
      <c r="E111" s="184">
        <f>'Подпрограмма 1'!F518</f>
        <v>635483.6</v>
      </c>
      <c r="F111" s="172">
        <f t="shared" si="4"/>
        <v>1</v>
      </c>
    </row>
    <row r="112" spans="1:10" ht="22.8" customHeight="1" x14ac:dyDescent="0.3">
      <c r="A112" s="884"/>
      <c r="B112" s="884"/>
      <c r="C112" s="175" t="s">
        <v>430</v>
      </c>
      <c r="D112" s="185">
        <f>SUM(D93:D111)</f>
        <v>25165752.100000001</v>
      </c>
      <c r="E112" s="185">
        <f>SUM(E93:E111)</f>
        <v>24294815.382799998</v>
      </c>
      <c r="F112" s="173">
        <f t="shared" si="4"/>
        <v>0.96499999999999997</v>
      </c>
      <c r="G112" s="132"/>
      <c r="J112" s="130"/>
    </row>
    <row r="113" spans="1:10" x14ac:dyDescent="0.3">
      <c r="A113" s="885">
        <v>2</v>
      </c>
      <c r="B113" s="880" t="str">
        <f>'Подпрограмма 2'!A4</f>
        <v>Подпрограмма 2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C113" s="174" t="str">
        <f>'Подпрограмма 2'!D194</f>
        <v>Комитет по здравоохранению</v>
      </c>
      <c r="D113" s="184">
        <f>'Подпрограмма 2'!E194</f>
        <v>24254889.099999998</v>
      </c>
      <c r="E113" s="184">
        <f>'Подпрограмма 2'!F194</f>
        <v>24227781.3028</v>
      </c>
      <c r="F113" s="172">
        <f t="shared" si="4"/>
        <v>0.999</v>
      </c>
    </row>
    <row r="114" spans="1:10" ht="43.2" x14ac:dyDescent="0.3">
      <c r="A114" s="885"/>
      <c r="B114" s="880"/>
      <c r="C114" s="174" t="str">
        <f>'Подпрограмма 2'!D195</f>
        <v>Комитет по молодежной политике и взаимодействию с общественными организациями</v>
      </c>
      <c r="D114" s="184">
        <f>'Подпрограмма 2'!E195</f>
        <v>1780</v>
      </c>
      <c r="E114" s="184">
        <f>'Подпрограмма 2'!F195</f>
        <v>1739</v>
      </c>
      <c r="F114" s="172">
        <f>IF(D114&gt;0,ROUND(E114/D114,3),"-")</f>
        <v>0.97699999999999998</v>
      </c>
    </row>
    <row r="115" spans="1:10" ht="28.8" x14ac:dyDescent="0.3">
      <c r="A115" s="885"/>
      <c r="B115" s="880"/>
      <c r="C115" s="174" t="str">
        <f>'Подпрограмма 2'!D196</f>
        <v>Комитет по социальной политике Санкт-Петербурга</v>
      </c>
      <c r="D115" s="184">
        <f>'Подпрограмма 2'!E196</f>
        <v>3000</v>
      </c>
      <c r="E115" s="184">
        <f>'Подпрограмма 2'!F196</f>
        <v>2997.7350000000001</v>
      </c>
      <c r="F115" s="172">
        <f>IF(D115&gt;0,ROUND(E115/D115,3),"-")</f>
        <v>0.999</v>
      </c>
    </row>
    <row r="116" spans="1:10" ht="28.8" x14ac:dyDescent="0.3">
      <c r="A116" s="885"/>
      <c r="B116" s="880"/>
      <c r="C116" s="174" t="str">
        <f>'Подпрограмма 2'!D197</f>
        <v>Комитет по печати и взаимодействию со средствами массовой информации</v>
      </c>
      <c r="D116" s="184">
        <f>'Подпрограмма 2'!E197</f>
        <v>0</v>
      </c>
      <c r="E116" s="184">
        <f>'Подпрограмма 2'!F197</f>
        <v>0</v>
      </c>
      <c r="F116" s="172" t="str">
        <f>IF(D116&gt;0,ROUND(E116/D116,3),"-")</f>
        <v>-</v>
      </c>
    </row>
    <row r="117" spans="1:10" ht="28.8" x14ac:dyDescent="0.3">
      <c r="A117" s="885"/>
      <c r="B117" s="880"/>
      <c r="C117" s="174" t="str">
        <f>'Подпрограмма 2'!D198</f>
        <v>Администрация Выборгского района Санкт-Петербурга</v>
      </c>
      <c r="D117" s="184">
        <f>'Подпрограмма 2'!E198</f>
        <v>144426.40000000002</v>
      </c>
      <c r="E117" s="184">
        <f>'Подпрограмма 2'!F198</f>
        <v>144425.97870000001</v>
      </c>
      <c r="F117" s="172">
        <f t="shared" ref="F117:F125" si="5">IF(D117&gt;0,ROUND(E117/D117,3),"-")</f>
        <v>1</v>
      </c>
    </row>
    <row r="118" spans="1:10" ht="28.8" x14ac:dyDescent="0.3">
      <c r="A118" s="885"/>
      <c r="B118" s="880"/>
      <c r="C118" s="174" t="str">
        <f>'Подпрограмма 2'!D199</f>
        <v>Администрация Калининского района Санкт-Петербурга</v>
      </c>
      <c r="D118" s="184">
        <f>'Подпрограмма 2'!E199</f>
        <v>134329.29999999999</v>
      </c>
      <c r="E118" s="184">
        <f>'Подпрограмма 2'!F199</f>
        <v>134328.99040000001</v>
      </c>
      <c r="F118" s="172">
        <f t="shared" si="5"/>
        <v>1</v>
      </c>
    </row>
    <row r="119" spans="1:10" ht="28.8" x14ac:dyDescent="0.3">
      <c r="A119" s="885"/>
      <c r="B119" s="880"/>
      <c r="C119" s="174" t="str">
        <f>'Подпрограмма 2'!D200</f>
        <v>Администрация Колпинского района Санкт-Петербурга</v>
      </c>
      <c r="D119" s="184">
        <f>'Подпрограмма 2'!E200</f>
        <v>117593.4</v>
      </c>
      <c r="E119" s="184">
        <f>'Подпрограмма 2'!F200</f>
        <v>117593.4</v>
      </c>
      <c r="F119" s="172">
        <f t="shared" si="5"/>
        <v>1</v>
      </c>
    </row>
    <row r="120" spans="1:10" ht="28.8" x14ac:dyDescent="0.3">
      <c r="A120" s="885"/>
      <c r="B120" s="880"/>
      <c r="C120" s="174" t="str">
        <f>'Подпрограмма 2'!D201</f>
        <v>Администрация Красногвардейского района Санкт-Петербурга</v>
      </c>
      <c r="D120" s="184">
        <f>'Подпрограмма 2'!E201</f>
        <v>0</v>
      </c>
      <c r="E120" s="184">
        <f>'Подпрограмма 2'!F201</f>
        <v>0</v>
      </c>
      <c r="F120" s="172" t="str">
        <f t="shared" si="5"/>
        <v>-</v>
      </c>
    </row>
    <row r="121" spans="1:10" ht="28.8" x14ac:dyDescent="0.3">
      <c r="A121" s="885"/>
      <c r="B121" s="880"/>
      <c r="C121" s="174" t="str">
        <f>'Подпрограмма 2'!D202</f>
        <v>Администрация Кронштадтского района Санкт-Петербурга</v>
      </c>
      <c r="D121" s="184">
        <f>'Подпрограмма 2'!E202</f>
        <v>148355.9</v>
      </c>
      <c r="E121" s="184">
        <f>'Подпрограмма 2'!F202</f>
        <v>148355.9</v>
      </c>
      <c r="F121" s="172">
        <f t="shared" si="5"/>
        <v>1</v>
      </c>
    </row>
    <row r="122" spans="1:10" ht="28.8" x14ac:dyDescent="0.3">
      <c r="A122" s="885"/>
      <c r="B122" s="880"/>
      <c r="C122" s="174" t="str">
        <f>'Подпрограмма 2'!D203</f>
        <v>Администрация Курортного района Санкт-Петербурга</v>
      </c>
      <c r="D122" s="184">
        <f>'Подпрограмма 2'!E203</f>
        <v>923627.3</v>
      </c>
      <c r="E122" s="184">
        <f>'Подпрограмма 2'!F203</f>
        <v>923627.12569999998</v>
      </c>
      <c r="F122" s="172">
        <f t="shared" si="5"/>
        <v>1</v>
      </c>
    </row>
    <row r="123" spans="1:10" ht="28.8" x14ac:dyDescent="0.3">
      <c r="A123" s="885"/>
      <c r="B123" s="880"/>
      <c r="C123" s="174" t="str">
        <f>'Подпрограмма 2'!D204</f>
        <v>Администрация Московского района Санкт-Петербурга</v>
      </c>
      <c r="D123" s="184">
        <f>'Подпрограмма 2'!E204</f>
        <v>380754.6</v>
      </c>
      <c r="E123" s="184">
        <f>'Подпрограмма 2'!F204</f>
        <v>380754.6</v>
      </c>
      <c r="F123" s="172">
        <f t="shared" si="5"/>
        <v>1</v>
      </c>
    </row>
    <row r="124" spans="1:10" ht="28.8" x14ac:dyDescent="0.3">
      <c r="A124" s="885"/>
      <c r="B124" s="880"/>
      <c r="C124" s="174" t="str">
        <f>'Подпрограмма 2'!D205</f>
        <v>Администрация Петродворцового района Санкт-Петербурга</v>
      </c>
      <c r="D124" s="184">
        <f>'Подпрограмма 2'!E205</f>
        <v>106353.2</v>
      </c>
      <c r="E124" s="184">
        <f>'Подпрограмма 2'!F205</f>
        <v>106353.2</v>
      </c>
      <c r="F124" s="172">
        <f t="shared" si="5"/>
        <v>1</v>
      </c>
    </row>
    <row r="125" spans="1:10" ht="28.8" x14ac:dyDescent="0.3">
      <c r="A125" s="885"/>
      <c r="B125" s="880"/>
      <c r="C125" s="174" t="str">
        <f>'Подпрограмма 2'!D206</f>
        <v>Администрация Приморского района Санкт-Петербурга</v>
      </c>
      <c r="D125" s="184">
        <f>'Подпрограмма 2'!E206</f>
        <v>150322.6</v>
      </c>
      <c r="E125" s="184">
        <f>'Подпрограмма 2'!F206</f>
        <v>150318.432</v>
      </c>
      <c r="F125" s="172">
        <f t="shared" si="5"/>
        <v>1</v>
      </c>
    </row>
    <row r="126" spans="1:10" ht="24.6" customHeight="1" x14ac:dyDescent="0.3">
      <c r="A126" s="885"/>
      <c r="B126" s="880"/>
      <c r="C126" s="175" t="s">
        <v>431</v>
      </c>
      <c r="D126" s="185">
        <f>SUM(D113:D125)</f>
        <v>26365431.799999997</v>
      </c>
      <c r="E126" s="185">
        <f>SUM(E113:E125)</f>
        <v>26338275.6646</v>
      </c>
      <c r="F126" s="173">
        <f>IF(D126&gt;0,ROUND(E126/D126,3),"-")</f>
        <v>0.999</v>
      </c>
      <c r="G126" s="132"/>
      <c r="J126" s="130"/>
    </row>
    <row r="127" spans="1:10" x14ac:dyDescent="0.3">
      <c r="A127" s="879">
        <v>3</v>
      </c>
      <c r="B127" s="880" t="str">
        <f>'Подпрограмма 3'!A4</f>
        <v>Подпрограмма 3 "Охрана здоровья матери и ребенка"</v>
      </c>
      <c r="C127" s="174" t="str">
        <f>'Подпрограмма 3'!D55</f>
        <v>Комитет по здравоохранению</v>
      </c>
      <c r="D127" s="184">
        <f>'Подпрограмма 3'!E55</f>
        <v>661996.19999999995</v>
      </c>
      <c r="E127" s="184">
        <f>'Подпрограмма 3'!F55</f>
        <v>653436.7050999999</v>
      </c>
      <c r="F127" s="172">
        <f t="shared" si="4"/>
        <v>0.98699999999999999</v>
      </c>
    </row>
    <row r="128" spans="1:10" ht="28.8" x14ac:dyDescent="0.3">
      <c r="A128" s="879"/>
      <c r="B128" s="880"/>
      <c r="C128" s="174" t="str">
        <f>'Подпрограмма 3'!D56</f>
        <v>Администрация Адмиралтейского района Санкт-Петербурга</v>
      </c>
      <c r="D128" s="184">
        <f>'Подпрограмма 3'!E56</f>
        <v>144995</v>
      </c>
      <c r="E128" s="184">
        <f>'Подпрограмма 3'!F56</f>
        <v>144994.99059999999</v>
      </c>
      <c r="F128" s="172">
        <f t="shared" ref="F128:F133" si="6">IF(D128&gt;0,ROUND(E128/D128,3),"-")</f>
        <v>1</v>
      </c>
    </row>
    <row r="129" spans="1:10" ht="28.8" x14ac:dyDescent="0.3">
      <c r="A129" s="879"/>
      <c r="B129" s="880"/>
      <c r="C129" s="174" t="str">
        <f>'Подпрограмма 3'!D57</f>
        <v>Администрация Василеостровского района Санкт-Петербурга</v>
      </c>
      <c r="D129" s="184">
        <f>'Подпрограмма 3'!E57</f>
        <v>154776.1</v>
      </c>
      <c r="E129" s="184">
        <f>'Подпрограмма 3'!F57</f>
        <v>154775.39170000001</v>
      </c>
      <c r="F129" s="172">
        <f t="shared" si="6"/>
        <v>1</v>
      </c>
    </row>
    <row r="130" spans="1:10" ht="28.8" x14ac:dyDescent="0.3">
      <c r="A130" s="879"/>
      <c r="B130" s="880"/>
      <c r="C130" s="174" t="str">
        <f>'Подпрограмма 3'!D58</f>
        <v>Администрация Кировского района Санкт-Петербурга</v>
      </c>
      <c r="D130" s="184">
        <f>'Подпрограмма 3'!E58</f>
        <v>0</v>
      </c>
      <c r="E130" s="184">
        <f>'Подпрограмма 3'!F58</f>
        <v>0</v>
      </c>
      <c r="F130" s="172" t="str">
        <f t="shared" si="6"/>
        <v>-</v>
      </c>
    </row>
    <row r="131" spans="1:10" ht="28.8" x14ac:dyDescent="0.3">
      <c r="A131" s="879"/>
      <c r="B131" s="880"/>
      <c r="C131" s="174" t="str">
        <f>'Подпрограмма 3'!D59</f>
        <v>Администрация Красногвардейского района Санкт-Петербурга</v>
      </c>
      <c r="D131" s="184">
        <f>'Подпрограмма 3'!E59</f>
        <v>128598.9</v>
      </c>
      <c r="E131" s="184">
        <f>'Подпрограмма 3'!F59</f>
        <v>128598.8933</v>
      </c>
      <c r="F131" s="172">
        <f t="shared" si="6"/>
        <v>1</v>
      </c>
    </row>
    <row r="132" spans="1:10" ht="28.8" x14ac:dyDescent="0.3">
      <c r="A132" s="879"/>
      <c r="B132" s="880"/>
      <c r="C132" s="174" t="str">
        <f>'Подпрограмма 3'!D60</f>
        <v>Администрация Красносельского района Санкт-Петербурга</v>
      </c>
      <c r="D132" s="184">
        <f>'Подпрограмма 3'!E60</f>
        <v>1481.9</v>
      </c>
      <c r="E132" s="184">
        <f>'Подпрограмма 3'!F60</f>
        <v>1481.4716000000001</v>
      </c>
      <c r="F132" s="172">
        <f t="shared" si="6"/>
        <v>1</v>
      </c>
    </row>
    <row r="133" spans="1:10" ht="28.8" x14ac:dyDescent="0.3">
      <c r="A133" s="879"/>
      <c r="B133" s="880"/>
      <c r="C133" s="174" t="str">
        <f>'Подпрограмма 3'!D61</f>
        <v>Администрация Приморского района Санкт-Петербурга</v>
      </c>
      <c r="D133" s="184">
        <f>'Подпрограмма 3'!E61</f>
        <v>154198.9</v>
      </c>
      <c r="E133" s="184">
        <f>'Подпрограмма 3'!F61</f>
        <v>154198.4644</v>
      </c>
      <c r="F133" s="172">
        <f t="shared" si="6"/>
        <v>1</v>
      </c>
    </row>
    <row r="134" spans="1:10" ht="28.8" x14ac:dyDescent="0.3">
      <c r="A134" s="879"/>
      <c r="B134" s="880"/>
      <c r="C134" s="174" t="str">
        <f>'Подпрограмма 3'!D62</f>
        <v>Администрация Фрунзенского района Санкт-Петербурга</v>
      </c>
      <c r="D134" s="184">
        <f>'Подпрограмма 3'!E62</f>
        <v>215038.4</v>
      </c>
      <c r="E134" s="184">
        <f>'Подпрограмма 3'!F62</f>
        <v>215038.05039999998</v>
      </c>
      <c r="F134" s="172">
        <f>IF(D134&gt;0,ROUND(E134/D134,3),"-")</f>
        <v>1</v>
      </c>
    </row>
    <row r="135" spans="1:10" x14ac:dyDescent="0.3">
      <c r="A135" s="879"/>
      <c r="B135" s="880"/>
      <c r="C135" s="175" t="s">
        <v>432</v>
      </c>
      <c r="D135" s="185">
        <f>SUM(D127:D134)</f>
        <v>1461085.3999999997</v>
      </c>
      <c r="E135" s="185">
        <f>SUM(E127:E134)</f>
        <v>1452523.9671</v>
      </c>
      <c r="F135" s="173">
        <f>IF(D135&gt;0,ROUND(E135/D135,3),"-")</f>
        <v>0.99399999999999999</v>
      </c>
      <c r="G135" s="132"/>
      <c r="J135" s="130"/>
    </row>
    <row r="136" spans="1:10" x14ac:dyDescent="0.3">
      <c r="A136" s="879">
        <v>4</v>
      </c>
      <c r="B136" s="880" t="str">
        <f>'Подпрограмма 4'!A4</f>
        <v>Подпрограмма 4 "Развитие реабилитационной медицинской помощи и санаторно-курортного лечения"</v>
      </c>
      <c r="C136" s="174" t="str">
        <f>'Подпрограмма 4'!D54</f>
        <v>Комитет по здравоохранению</v>
      </c>
      <c r="D136" s="184">
        <f>'Подпрограмма 4'!E54</f>
        <v>2190973.5</v>
      </c>
      <c r="E136" s="184">
        <f>'Подпрограмма 4'!F54</f>
        <v>2147752.3969999999</v>
      </c>
      <c r="F136" s="172">
        <f t="shared" si="4"/>
        <v>0.98</v>
      </c>
    </row>
    <row r="137" spans="1:10" ht="28.8" x14ac:dyDescent="0.3">
      <c r="A137" s="879"/>
      <c r="B137" s="880"/>
      <c r="C137" s="174" t="str">
        <f>'Подпрограмма 4'!D55</f>
        <v>Администрация Адмиралтейского района Санкт-Петербурга</v>
      </c>
      <c r="D137" s="184">
        <f>'Подпрограмма 4'!E55</f>
        <v>64907.3</v>
      </c>
      <c r="E137" s="184">
        <f>'Подпрограмма 4'!F55</f>
        <v>64907.3</v>
      </c>
      <c r="F137" s="172">
        <f t="shared" si="4"/>
        <v>1</v>
      </c>
    </row>
    <row r="138" spans="1:10" ht="28.8" x14ac:dyDescent="0.3">
      <c r="A138" s="879"/>
      <c r="B138" s="880"/>
      <c r="C138" s="299" t="str">
        <f>'Подпрограмма 4'!D56</f>
        <v>Администрация Кронштадтского района Санкт-Петербурга</v>
      </c>
      <c r="D138" s="184">
        <f>'Подпрограмма 4'!E56</f>
        <v>45788.2</v>
      </c>
      <c r="E138" s="184">
        <f>'Подпрограмма 4'!F56</f>
        <v>45788.2</v>
      </c>
      <c r="F138" s="172">
        <f>IF(D138&gt;0,ROUND(E138/D138,3),"-")</f>
        <v>1</v>
      </c>
    </row>
    <row r="139" spans="1:10" ht="28.8" x14ac:dyDescent="0.3">
      <c r="A139" s="879"/>
      <c r="B139" s="880"/>
      <c r="C139" s="299" t="str">
        <f>'Подпрограмма 4'!D57</f>
        <v>Администрация Невского района Санкт-Петербурга</v>
      </c>
      <c r="D139" s="184">
        <f>'Подпрограмма 4'!E57</f>
        <v>41640.6</v>
      </c>
      <c r="E139" s="184">
        <f>'Подпрограмма 4'!F57</f>
        <v>41640.6</v>
      </c>
      <c r="F139" s="172">
        <f>IF(D139&gt;0,ROUND(E139/D139,3),"-")</f>
        <v>1</v>
      </c>
    </row>
    <row r="140" spans="1:10" x14ac:dyDescent="0.3">
      <c r="A140" s="879"/>
      <c r="B140" s="880"/>
      <c r="C140" s="176" t="s">
        <v>433</v>
      </c>
      <c r="D140" s="185">
        <f>SUM(D136:D139)</f>
        <v>2343309.6</v>
      </c>
      <c r="E140" s="185">
        <f>SUM(E136:E139)</f>
        <v>2300088.497</v>
      </c>
      <c r="F140" s="173">
        <f>IF(D140&gt;0,ROUND(E140/D140,3),"-")</f>
        <v>0.98199999999999998</v>
      </c>
      <c r="G140" s="132"/>
      <c r="J140" s="130"/>
    </row>
    <row r="141" spans="1:10" x14ac:dyDescent="0.3">
      <c r="A141" s="879">
        <v>5</v>
      </c>
      <c r="B141" s="880" t="str">
        <f>'Подпрограмма 5'!A4</f>
        <v>Подпрограмма 5 "Формирование эффективной системы оказания медицинской помощи"</v>
      </c>
      <c r="C141" s="174" t="str">
        <f>'Подпрограмма 5'!D603</f>
        <v>Комитет по здравоохранению</v>
      </c>
      <c r="D141" s="184">
        <f>'Подпрограмма 5'!E603</f>
        <v>20082425.700000003</v>
      </c>
      <c r="E141" s="184">
        <f>'Подпрограмма 5'!F603</f>
        <v>19860896.958099999</v>
      </c>
      <c r="F141" s="172">
        <f t="shared" si="4"/>
        <v>0.98899999999999999</v>
      </c>
    </row>
    <row r="142" spans="1:10" ht="28.8" x14ac:dyDescent="0.3">
      <c r="A142" s="879"/>
      <c r="B142" s="881"/>
      <c r="C142" s="174" t="str">
        <f>'Подпрограмма 5'!D604</f>
        <v>Комитет имущественных отношений Санкт-Петербурга</v>
      </c>
      <c r="D142" s="184">
        <f>'Подпрограмма 5'!E604</f>
        <v>0</v>
      </c>
      <c r="E142" s="184">
        <f>'Подпрограмма 5'!F604</f>
        <v>0</v>
      </c>
      <c r="F142" s="172" t="str">
        <f t="shared" ref="F142:F162" si="7">IF(D142&gt;0,ROUND(E142/D142,3),"-")</f>
        <v>-</v>
      </c>
    </row>
    <row r="143" spans="1:10" x14ac:dyDescent="0.3">
      <c r="A143" s="879"/>
      <c r="B143" s="881"/>
      <c r="C143" s="174" t="str">
        <f>'Подпрограмма 5'!D605</f>
        <v>Комитет по строительству</v>
      </c>
      <c r="D143" s="184">
        <f>'Подпрограмма 5'!E605</f>
        <v>12740817.099999994</v>
      </c>
      <c r="E143" s="184">
        <f>'Подпрограмма 5'!F605</f>
        <v>11455930.0711</v>
      </c>
      <c r="F143" s="172">
        <f t="shared" si="7"/>
        <v>0.89900000000000002</v>
      </c>
    </row>
    <row r="144" spans="1:10" ht="43.2" x14ac:dyDescent="0.3">
      <c r="A144" s="879"/>
      <c r="B144" s="881"/>
      <c r="C144" s="174" t="str">
        <f>'Подпрограмма 5'!D606</f>
        <v>ГУ "Территориальный фонд обязательного медицинского страхования Санкт-Петербурга"</v>
      </c>
      <c r="D144" s="184">
        <f>'Подпрограмма 5'!E606</f>
        <v>0</v>
      </c>
      <c r="E144" s="184">
        <f>'Подпрограмма 5'!F606</f>
        <v>0</v>
      </c>
      <c r="F144" s="172" t="str">
        <f t="shared" si="7"/>
        <v>-</v>
      </c>
    </row>
    <row r="145" spans="1:6" ht="28.8" x14ac:dyDescent="0.3">
      <c r="A145" s="879"/>
      <c r="B145" s="881"/>
      <c r="C145" s="174" t="str">
        <f>'Подпрограмма 5'!D607</f>
        <v>Администрация Адмиралтейского района Санкт-Петербурга</v>
      </c>
      <c r="D145" s="184">
        <f>'Подпрограмма 5'!E607</f>
        <v>194106.19999999998</v>
      </c>
      <c r="E145" s="184">
        <f>'Подпрограмма 5'!F607</f>
        <v>194105.93849999999</v>
      </c>
      <c r="F145" s="172">
        <f t="shared" si="7"/>
        <v>1</v>
      </c>
    </row>
    <row r="146" spans="1:6" ht="28.8" x14ac:dyDescent="0.3">
      <c r="A146" s="879"/>
      <c r="B146" s="881"/>
      <c r="C146" s="174" t="str">
        <f>'Подпрограмма 5'!D608</f>
        <v>Администрация Василеостровского района Санкт-Петербурга</v>
      </c>
      <c r="D146" s="184">
        <f>'Подпрограмма 5'!E608</f>
        <v>269867.50000000006</v>
      </c>
      <c r="E146" s="184">
        <f>'Подпрограмма 5'!F608</f>
        <v>269867.30470000004</v>
      </c>
      <c r="F146" s="172">
        <f t="shared" si="7"/>
        <v>1</v>
      </c>
    </row>
    <row r="147" spans="1:6" ht="28.8" x14ac:dyDescent="0.3">
      <c r="A147" s="879"/>
      <c r="B147" s="881"/>
      <c r="C147" s="174" t="str">
        <f>'Подпрограмма 5'!D609</f>
        <v>Администрация Выборгского района Санкт-Петербурга</v>
      </c>
      <c r="D147" s="184">
        <f>'Подпрограмма 5'!E609</f>
        <v>516889.5</v>
      </c>
      <c r="E147" s="184">
        <f>'Подпрограмма 5'!F609</f>
        <v>516791.8749</v>
      </c>
      <c r="F147" s="172">
        <f t="shared" si="7"/>
        <v>1</v>
      </c>
    </row>
    <row r="148" spans="1:6" ht="28.8" x14ac:dyDescent="0.3">
      <c r="A148" s="879"/>
      <c r="B148" s="881"/>
      <c r="C148" s="174" t="str">
        <f>'Подпрограмма 5'!D610</f>
        <v>Администрация Калининского района Санкт-Петербурга</v>
      </c>
      <c r="D148" s="184">
        <f>'Подпрограмма 5'!E610</f>
        <v>531781.5</v>
      </c>
      <c r="E148" s="184">
        <f>'Подпрограмма 5'!F610</f>
        <v>531781.40229999996</v>
      </c>
      <c r="F148" s="172">
        <f t="shared" si="7"/>
        <v>1</v>
      </c>
    </row>
    <row r="149" spans="1:6" ht="28.8" x14ac:dyDescent="0.3">
      <c r="A149" s="879"/>
      <c r="B149" s="881"/>
      <c r="C149" s="174" t="str">
        <f>'Подпрограмма 5'!D611</f>
        <v>Администрация Кировского района Санкт-Петербурга</v>
      </c>
      <c r="D149" s="184">
        <f>'Подпрограмма 5'!E611</f>
        <v>385669.1</v>
      </c>
      <c r="E149" s="184">
        <f>'Подпрограмма 5'!F611</f>
        <v>385667.3787</v>
      </c>
      <c r="F149" s="172">
        <f t="shared" si="7"/>
        <v>1</v>
      </c>
    </row>
    <row r="150" spans="1:6" ht="28.8" x14ac:dyDescent="0.3">
      <c r="A150" s="879"/>
      <c r="B150" s="881"/>
      <c r="C150" s="174" t="str">
        <f>'Подпрограмма 5'!D612</f>
        <v>Администрация Колпинского района Санкт-Петербурга</v>
      </c>
      <c r="D150" s="184">
        <f>'Подпрограмма 5'!E612</f>
        <v>406862.7</v>
      </c>
      <c r="E150" s="184">
        <f>'Подпрограмма 5'!F612</f>
        <v>406862.62210000004</v>
      </c>
      <c r="F150" s="172">
        <f t="shared" si="7"/>
        <v>1</v>
      </c>
    </row>
    <row r="151" spans="1:6" ht="28.8" x14ac:dyDescent="0.3">
      <c r="A151" s="879"/>
      <c r="B151" s="881"/>
      <c r="C151" s="174" t="str">
        <f>'Подпрограмма 5'!D613</f>
        <v>Администрация Красногвардейского района Санкт-Петербурга</v>
      </c>
      <c r="D151" s="184">
        <f>'Подпрограмма 5'!E613</f>
        <v>441467.79999999993</v>
      </c>
      <c r="E151" s="184">
        <f>'Подпрограмма 5'!F613</f>
        <v>441466.76559999993</v>
      </c>
      <c r="F151" s="172">
        <f t="shared" si="7"/>
        <v>1</v>
      </c>
    </row>
    <row r="152" spans="1:6" ht="28.8" x14ac:dyDescent="0.3">
      <c r="A152" s="879"/>
      <c r="B152" s="881"/>
      <c r="C152" s="174" t="str">
        <f>'Подпрограмма 5'!D614</f>
        <v>Администрация Красносельского района Санкт-Петербурга</v>
      </c>
      <c r="D152" s="184">
        <f>'Подпрограмма 5'!E614</f>
        <v>333600.69999999995</v>
      </c>
      <c r="E152" s="184">
        <f>'Подпрограмма 5'!F614</f>
        <v>333600.66129999998</v>
      </c>
      <c r="F152" s="172">
        <f t="shared" si="7"/>
        <v>1</v>
      </c>
    </row>
    <row r="153" spans="1:6" ht="28.8" x14ac:dyDescent="0.3">
      <c r="A153" s="879"/>
      <c r="B153" s="881"/>
      <c r="C153" s="174" t="str">
        <f>'Подпрограмма 5'!D615</f>
        <v>Администрация Кронштадтского района Санкт-Петербурга</v>
      </c>
      <c r="D153" s="184">
        <f>'Подпрограмма 5'!E615</f>
        <v>141546.5</v>
      </c>
      <c r="E153" s="184">
        <f>'Подпрограмма 5'!F615</f>
        <v>141546.27960000001</v>
      </c>
      <c r="F153" s="172">
        <f t="shared" si="7"/>
        <v>1</v>
      </c>
    </row>
    <row r="154" spans="1:6" ht="28.8" x14ac:dyDescent="0.3">
      <c r="A154" s="879"/>
      <c r="B154" s="881"/>
      <c r="C154" s="174" t="str">
        <f>'Подпрограмма 5'!D616</f>
        <v>Администрация Курортного района Санкт-Петербурга</v>
      </c>
      <c r="D154" s="184">
        <f>'Подпрограмма 5'!E616</f>
        <v>961288.59999999986</v>
      </c>
      <c r="E154" s="184">
        <f>'Подпрограмма 5'!F616</f>
        <v>959040.93749999988</v>
      </c>
      <c r="F154" s="172">
        <f t="shared" si="7"/>
        <v>0.998</v>
      </c>
    </row>
    <row r="155" spans="1:6" ht="28.8" x14ac:dyDescent="0.3">
      <c r="A155" s="879"/>
      <c r="B155" s="881"/>
      <c r="C155" s="174" t="str">
        <f>'Подпрограмма 5'!D617</f>
        <v>Администрация Московского района Санкт-Петербурга</v>
      </c>
      <c r="D155" s="184">
        <f>'Подпрограмма 5'!E617</f>
        <v>780537.8</v>
      </c>
      <c r="E155" s="184">
        <f>'Подпрограмма 5'!F617</f>
        <v>780537.71569999994</v>
      </c>
      <c r="F155" s="172">
        <f t="shared" si="7"/>
        <v>1</v>
      </c>
    </row>
    <row r="156" spans="1:6" ht="28.8" x14ac:dyDescent="0.3">
      <c r="A156" s="879"/>
      <c r="B156" s="881"/>
      <c r="C156" s="174" t="str">
        <f>'Подпрограмма 5'!D618</f>
        <v>Администрация Невского района Санкт-Петербурга</v>
      </c>
      <c r="D156" s="184">
        <f>'Подпрограмма 5'!E618</f>
        <v>540624.60000000009</v>
      </c>
      <c r="E156" s="184">
        <f>'Подпрограмма 5'!F618</f>
        <v>540624.45520000008</v>
      </c>
      <c r="F156" s="172">
        <f t="shared" si="7"/>
        <v>1</v>
      </c>
    </row>
    <row r="157" spans="1:6" ht="28.8" x14ac:dyDescent="0.3">
      <c r="A157" s="879"/>
      <c r="B157" s="881"/>
      <c r="C157" s="174" t="str">
        <f>'Подпрограмма 5'!D619</f>
        <v>Администрация Петроградского района Санкт-Петербурга</v>
      </c>
      <c r="D157" s="184">
        <f>'Подпрограмма 5'!E619</f>
        <v>790998.1</v>
      </c>
      <c r="E157" s="184">
        <f>'Подпрограмма 5'!F619</f>
        <v>790997.51450000005</v>
      </c>
      <c r="F157" s="172">
        <f t="shared" si="7"/>
        <v>1</v>
      </c>
    </row>
    <row r="158" spans="1:6" ht="28.8" x14ac:dyDescent="0.3">
      <c r="A158" s="879"/>
      <c r="B158" s="881"/>
      <c r="C158" s="174" t="str">
        <f>'Подпрограмма 5'!D620</f>
        <v>Администрация Петродворцового района Санкт-Петербурга</v>
      </c>
      <c r="D158" s="184">
        <f>'Подпрограмма 5'!E620</f>
        <v>517806.69999999995</v>
      </c>
      <c r="E158" s="184">
        <f>'Подпрограмма 5'!F620</f>
        <v>517806.57999999996</v>
      </c>
      <c r="F158" s="172">
        <f t="shared" si="7"/>
        <v>1</v>
      </c>
    </row>
    <row r="159" spans="1:6" ht="28.8" x14ac:dyDescent="0.3">
      <c r="A159" s="879"/>
      <c r="B159" s="881"/>
      <c r="C159" s="174" t="str">
        <f>'Подпрограмма 5'!D621</f>
        <v>Администрация Приморского района Санкт-Петербурга</v>
      </c>
      <c r="D159" s="184">
        <f>'Подпрограмма 5'!E621</f>
        <v>481287.8</v>
      </c>
      <c r="E159" s="184">
        <f>'Подпрограмма 5'!F621</f>
        <v>481287.31569999998</v>
      </c>
      <c r="F159" s="172">
        <f t="shared" si="7"/>
        <v>1</v>
      </c>
    </row>
    <row r="160" spans="1:6" ht="28.8" x14ac:dyDescent="0.3">
      <c r="A160" s="879"/>
      <c r="B160" s="881"/>
      <c r="C160" s="174" t="str">
        <f>'Подпрограмма 5'!D622</f>
        <v>Администрация Пушкинского района Санкт-Петербурга</v>
      </c>
      <c r="D160" s="184">
        <f>'Подпрограмма 5'!E622</f>
        <v>393763.3</v>
      </c>
      <c r="E160" s="184">
        <f>'Подпрограмма 5'!F622</f>
        <v>393763.27809999994</v>
      </c>
      <c r="F160" s="172">
        <f t="shared" si="7"/>
        <v>1</v>
      </c>
    </row>
    <row r="161" spans="1:10" ht="28.8" x14ac:dyDescent="0.3">
      <c r="A161" s="879"/>
      <c r="B161" s="881"/>
      <c r="C161" s="174" t="str">
        <f>'Подпрограмма 5'!D623</f>
        <v>Администрация Фрунзенского района Санкт-Петербурга</v>
      </c>
      <c r="D161" s="184">
        <f>'Подпрограмма 5'!E623</f>
        <v>473485.10000000003</v>
      </c>
      <c r="E161" s="184">
        <f>'Подпрограмма 5'!F623</f>
        <v>473485.00840000005</v>
      </c>
      <c r="F161" s="172">
        <f t="shared" si="7"/>
        <v>1</v>
      </c>
    </row>
    <row r="162" spans="1:10" ht="28.8" x14ac:dyDescent="0.3">
      <c r="A162" s="879"/>
      <c r="B162" s="881"/>
      <c r="C162" s="174" t="str">
        <f>'Подпрограмма 5'!D624</f>
        <v>Администрация Центрального района Санкт-Петербурга</v>
      </c>
      <c r="D162" s="184">
        <f>'Подпрограмма 5'!E624</f>
        <v>327031.2</v>
      </c>
      <c r="E162" s="184">
        <f>'Подпрограмма 5'!F624</f>
        <v>326941.51270000002</v>
      </c>
      <c r="F162" s="172">
        <f t="shared" si="7"/>
        <v>1</v>
      </c>
    </row>
    <row r="163" spans="1:10" x14ac:dyDescent="0.3">
      <c r="A163" s="879"/>
      <c r="B163" s="881"/>
      <c r="C163" s="175" t="s">
        <v>434</v>
      </c>
      <c r="D163" s="185">
        <f>SUM(D141:D162)</f>
        <v>41311857.500000007</v>
      </c>
      <c r="E163" s="185">
        <f>SUM(E141:E162)</f>
        <v>39803001.574700005</v>
      </c>
      <c r="F163" s="173">
        <f>IF(D163&gt;0,ROUND(E163/D163,3),"-")</f>
        <v>0.96299999999999997</v>
      </c>
      <c r="G163" s="132"/>
      <c r="J163" s="130"/>
    </row>
    <row r="164" spans="1:10" x14ac:dyDescent="0.3">
      <c r="A164" s="879">
        <v>6</v>
      </c>
      <c r="B164" s="880" t="str">
        <f>'Подпрограмма 6'!A4</f>
        <v>Подпрограмма 6 "Медицинская помощь в рамках Территориальной программы обязательного медицинского страхования"</v>
      </c>
      <c r="C164" s="300" t="str">
        <f>'Подпрограмма 6'!D47</f>
        <v>Комитет по здравоохранению</v>
      </c>
      <c r="D164" s="184">
        <f>'Подпрограмма 6'!E47</f>
        <v>55755725.700000003</v>
      </c>
      <c r="E164" s="184">
        <f>'Подпрограмма 6'!F47</f>
        <v>55755725.700000003</v>
      </c>
      <c r="F164" s="172">
        <f>IF(D164&gt;0,ROUND(E164/D164,3),"-")</f>
        <v>1</v>
      </c>
    </row>
    <row r="165" spans="1:10" ht="72" x14ac:dyDescent="0.3">
      <c r="A165" s="879"/>
      <c r="B165" s="881"/>
      <c r="C165" s="174" t="str">
        <f>'Подпрограмма 6'!D48</f>
        <v>Комитет по здравоохранению, государственное учреждение "Территориальный фонд обязательного медицинского страхования Санкт-Петербурга"</v>
      </c>
      <c r="D165" s="184">
        <f>'Подпрограмма 6'!E48</f>
        <v>56623581.5</v>
      </c>
      <c r="E165" s="184">
        <f>'Подпрограмма 6'!F48</f>
        <v>56623581.5</v>
      </c>
      <c r="F165" s="172">
        <f>IF(D165&gt;0,ROUND(E165/D165,3),"-")</f>
        <v>1</v>
      </c>
    </row>
    <row r="166" spans="1:10" x14ac:dyDescent="0.3">
      <c r="A166" s="879"/>
      <c r="B166" s="881"/>
      <c r="C166" s="175" t="s">
        <v>435</v>
      </c>
      <c r="D166" s="185">
        <f>SUM(D164:D165)</f>
        <v>112379307.2</v>
      </c>
      <c r="E166" s="185">
        <f>SUM(E164:E165)</f>
        <v>112379307.2</v>
      </c>
      <c r="F166" s="173">
        <f>IF(D166&gt;0,ROUND(E166/D166,3),"-")</f>
        <v>1</v>
      </c>
      <c r="G166" s="132"/>
      <c r="J166" s="130"/>
    </row>
  </sheetData>
  <mergeCells count="72">
    <mergeCell ref="I7:L13"/>
    <mergeCell ref="G4:G5"/>
    <mergeCell ref="A4:A5"/>
    <mergeCell ref="B4:B5"/>
    <mergeCell ref="C4:C5"/>
    <mergeCell ref="D4:D5"/>
    <mergeCell ref="E4:F4"/>
    <mergeCell ref="A7:A16"/>
    <mergeCell ref="B7:B15"/>
    <mergeCell ref="C7:C9"/>
    <mergeCell ref="C10:C12"/>
    <mergeCell ref="C13:C15"/>
    <mergeCell ref="B16:D16"/>
    <mergeCell ref="A17:A26"/>
    <mergeCell ref="B17:B25"/>
    <mergeCell ref="C17:C19"/>
    <mergeCell ref="C20:C22"/>
    <mergeCell ref="C23:C25"/>
    <mergeCell ref="B26:D26"/>
    <mergeCell ref="A27:A36"/>
    <mergeCell ref="B27:B35"/>
    <mergeCell ref="C27:C29"/>
    <mergeCell ref="C30:C32"/>
    <mergeCell ref="C33:C35"/>
    <mergeCell ref="B36:D36"/>
    <mergeCell ref="A37:A46"/>
    <mergeCell ref="B37:B45"/>
    <mergeCell ref="C37:C39"/>
    <mergeCell ref="C40:C42"/>
    <mergeCell ref="C43:C45"/>
    <mergeCell ref="B46:D46"/>
    <mergeCell ref="A47:A56"/>
    <mergeCell ref="B47:B55"/>
    <mergeCell ref="C47:C49"/>
    <mergeCell ref="C50:C52"/>
    <mergeCell ref="C53:C55"/>
    <mergeCell ref="B56:D56"/>
    <mergeCell ref="A57:A66"/>
    <mergeCell ref="B57:B65"/>
    <mergeCell ref="C57:C59"/>
    <mergeCell ref="C60:C62"/>
    <mergeCell ref="C63:C65"/>
    <mergeCell ref="B66:D66"/>
    <mergeCell ref="A67:A76"/>
    <mergeCell ref="B67:B75"/>
    <mergeCell ref="C67:C69"/>
    <mergeCell ref="C70:C72"/>
    <mergeCell ref="C73:C75"/>
    <mergeCell ref="B76:D76"/>
    <mergeCell ref="C90:C91"/>
    <mergeCell ref="D90:E90"/>
    <mergeCell ref="F90:F91"/>
    <mergeCell ref="A77:A86"/>
    <mergeCell ref="B77:B85"/>
    <mergeCell ref="C77:C79"/>
    <mergeCell ref="C80:C82"/>
    <mergeCell ref="C83:C85"/>
    <mergeCell ref="B86:D86"/>
    <mergeCell ref="A93:A112"/>
    <mergeCell ref="B93:B112"/>
    <mergeCell ref="A113:A126"/>
    <mergeCell ref="B113:B126"/>
    <mergeCell ref="A90:A91"/>
    <mergeCell ref="B90:B91"/>
    <mergeCell ref="A127:A135"/>
    <mergeCell ref="B127:B135"/>
    <mergeCell ref="A136:A140"/>
    <mergeCell ref="B136:B140"/>
    <mergeCell ref="A164:A166"/>
    <mergeCell ref="A141:A163"/>
    <mergeCell ref="B141:B163"/>
    <mergeCell ref="B164:B166"/>
  </mergeCells>
  <conditionalFormatting sqref="E17:F26">
    <cfRule type="containsBlanks" dxfId="302" priority="10">
      <formula>LEN(TRIM(E17))=0</formula>
    </cfRule>
  </conditionalFormatting>
  <conditionalFormatting sqref="E27:F36">
    <cfRule type="containsBlanks" dxfId="301" priority="9">
      <formula>LEN(TRIM(E27))=0</formula>
    </cfRule>
  </conditionalFormatting>
  <conditionalFormatting sqref="E37:F46">
    <cfRule type="containsBlanks" dxfId="300" priority="8">
      <formula>LEN(TRIM(E37))=0</formula>
    </cfRule>
  </conditionalFormatting>
  <conditionalFormatting sqref="E47:F56">
    <cfRule type="containsBlanks" dxfId="299" priority="7">
      <formula>LEN(TRIM(E47))=0</formula>
    </cfRule>
  </conditionalFormatting>
  <conditionalFormatting sqref="E57:F66">
    <cfRule type="containsBlanks" dxfId="298" priority="6">
      <formula>LEN(TRIM(E57))=0</formula>
    </cfRule>
  </conditionalFormatting>
  <conditionalFormatting sqref="E67:F76">
    <cfRule type="containsBlanks" dxfId="297" priority="5">
      <formula>LEN(TRIM(E67))=0</formula>
    </cfRule>
  </conditionalFormatting>
  <conditionalFormatting sqref="E77:F86">
    <cfRule type="containsBlanks" dxfId="296" priority="4">
      <formula>LEN(TRIM(E77))=0</formula>
    </cfRule>
  </conditionalFormatting>
  <conditionalFormatting sqref="E7:F16">
    <cfRule type="containsBlanks" dxfId="295" priority="3">
      <formula>LEN(TRIM(E7))=0</formula>
    </cfRule>
  </conditionalFormatting>
  <conditionalFormatting sqref="D93:E140 D163:E166">
    <cfRule type="cellIs" dxfId="294" priority="2" operator="equal">
      <formula>0</formula>
    </cfRule>
  </conditionalFormatting>
  <conditionalFormatting sqref="D141:E162">
    <cfRule type="cellIs" dxfId="293" priority="1" operator="equal">
      <formula>0</formula>
    </cfRule>
  </conditionalFormatting>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
  <sheetViews>
    <sheetView zoomScale="70" zoomScaleNormal="70" workbookViewId="0">
      <selection activeCell="K20" sqref="K20"/>
    </sheetView>
  </sheetViews>
  <sheetFormatPr defaultColWidth="9.28515625" defaultRowHeight="14.4" x14ac:dyDescent="0.3"/>
  <cols>
    <col min="1" max="1" width="12.85546875" style="9" bestFit="1" customWidth="1"/>
    <col min="2" max="2" width="60.42578125" style="9" customWidth="1"/>
    <col min="3" max="3" width="52.42578125" style="9" customWidth="1"/>
    <col min="4" max="4" width="37.85546875" style="9" customWidth="1"/>
    <col min="5" max="10" width="19.42578125" style="9" customWidth="1"/>
    <col min="11" max="11" width="18.42578125" style="9" customWidth="1"/>
    <col min="12" max="12" width="16.85546875" style="9" customWidth="1"/>
    <col min="13" max="13" width="17.42578125" style="9" customWidth="1"/>
    <col min="14" max="14" width="11" style="9" customWidth="1"/>
    <col min="15" max="15" width="9.28515625" style="9"/>
    <col min="16" max="16" width="17.28515625" style="9" customWidth="1"/>
    <col min="17" max="17" width="14.7109375" style="9" customWidth="1"/>
    <col min="18" max="16384" width="9.28515625" style="9"/>
  </cols>
  <sheetData>
    <row r="1" spans="1:15" ht="15.6" x14ac:dyDescent="0.3">
      <c r="A1" s="170" t="s">
        <v>502</v>
      </c>
    </row>
    <row r="3" spans="1:15" ht="28.95" customHeight="1" x14ac:dyDescent="0.3">
      <c r="B3" s="1192" t="s">
        <v>437</v>
      </c>
      <c r="C3" s="1192"/>
      <c r="D3" s="10" t="s">
        <v>410</v>
      </c>
      <c r="E3" s="183" t="s">
        <v>436</v>
      </c>
      <c r="G3" s="1193" t="s">
        <v>425</v>
      </c>
      <c r="H3" s="1193"/>
      <c r="I3" s="1193"/>
      <c r="J3" s="1193"/>
      <c r="K3" s="1193"/>
      <c r="L3" s="1193"/>
    </row>
    <row r="4" spans="1:15" ht="28.95" customHeight="1" x14ac:dyDescent="0.3">
      <c r="B4" s="11" t="s">
        <v>417</v>
      </c>
      <c r="C4" s="12" t="s">
        <v>349</v>
      </c>
      <c r="D4" s="13">
        <f>AVERAGE(D5:D6)</f>
        <v>0.96942245531864979</v>
      </c>
      <c r="E4" s="14" t="str">
        <f>INDEX(M4:M6,MATCH(D4,O4:O6,-1))</f>
        <v>высокая</v>
      </c>
      <c r="G4" s="1193" t="s">
        <v>426</v>
      </c>
      <c r="H4" s="1193"/>
      <c r="I4" s="1193"/>
      <c r="J4" s="1193"/>
      <c r="K4" s="1193"/>
      <c r="L4" s="1193"/>
      <c r="M4" s="15" t="s">
        <v>350</v>
      </c>
      <c r="N4" s="16"/>
      <c r="O4" s="17">
        <v>1</v>
      </c>
    </row>
    <row r="5" spans="1:15" ht="28.95" customHeight="1" x14ac:dyDescent="0.3">
      <c r="B5" s="11" t="s">
        <v>503</v>
      </c>
      <c r="C5" s="12" t="s">
        <v>351</v>
      </c>
      <c r="D5" s="46"/>
      <c r="E5" s="14" t="s">
        <v>352</v>
      </c>
      <c r="G5" s="1193" t="s">
        <v>427</v>
      </c>
      <c r="H5" s="1193"/>
      <c r="I5" s="1193"/>
      <c r="J5" s="1193"/>
      <c r="K5" s="1193"/>
      <c r="L5" s="1193"/>
      <c r="M5" s="15" t="s">
        <v>353</v>
      </c>
      <c r="N5" s="16"/>
      <c r="O5" s="16">
        <v>0.89</v>
      </c>
    </row>
    <row r="6" spans="1:15" ht="28.95" customHeight="1" x14ac:dyDescent="0.3">
      <c r="B6" s="11" t="s">
        <v>504</v>
      </c>
      <c r="C6" s="14" t="s">
        <v>354</v>
      </c>
      <c r="D6" s="13">
        <f>AVERAGE(E13:J13)</f>
        <v>0.96942245531864979</v>
      </c>
      <c r="E6" s="14" t="s">
        <v>352</v>
      </c>
      <c r="G6" s="1193" t="s">
        <v>428</v>
      </c>
      <c r="H6" s="1193"/>
      <c r="I6" s="1193"/>
      <c r="J6" s="1193"/>
      <c r="K6" s="1193"/>
      <c r="L6" s="1193"/>
      <c r="M6" s="15" t="s">
        <v>355</v>
      </c>
      <c r="N6" s="16"/>
      <c r="O6" s="16">
        <v>0.79</v>
      </c>
    </row>
    <row r="7" spans="1:15" x14ac:dyDescent="0.3">
      <c r="O7" s="16"/>
    </row>
    <row r="10" spans="1:15" x14ac:dyDescent="0.3">
      <c r="A10" t="s">
        <v>429</v>
      </c>
    </row>
    <row r="12" spans="1:15" ht="28.8" x14ac:dyDescent="0.3">
      <c r="A12" s="183" t="s">
        <v>0</v>
      </c>
      <c r="B12" s="1192" t="s">
        <v>356</v>
      </c>
      <c r="C12" s="1192"/>
      <c r="D12" s="183" t="s">
        <v>357</v>
      </c>
      <c r="E12" s="183" t="s">
        <v>358</v>
      </c>
      <c r="F12" s="183" t="s">
        <v>359</v>
      </c>
      <c r="G12" s="183" t="s">
        <v>360</v>
      </c>
      <c r="H12" s="183" t="s">
        <v>361</v>
      </c>
      <c r="I12" s="183" t="s">
        <v>362</v>
      </c>
      <c r="J12" s="183" t="s">
        <v>363</v>
      </c>
    </row>
    <row r="13" spans="1:15" x14ac:dyDescent="0.3">
      <c r="A13" s="18"/>
      <c r="B13" s="19" t="s">
        <v>411</v>
      </c>
      <c r="C13" s="14" t="s">
        <v>354</v>
      </c>
      <c r="D13" s="14" t="s">
        <v>365</v>
      </c>
      <c r="E13" s="13">
        <f>'Подпрограмма 1'!G485</f>
        <v>0.98269599267808072</v>
      </c>
      <c r="F13" s="13">
        <f>'Подпрограмма 2'!G179</f>
        <v>0.84323500491844783</v>
      </c>
      <c r="G13" s="13">
        <f>'Подпрограмма 3'!G40</f>
        <v>0.87207018053154173</v>
      </c>
      <c r="H13" s="13">
        <f>'Подпрограмма 4'!G39</f>
        <v>0.49077776513184596</v>
      </c>
      <c r="I13" s="13" t="str">
        <f>'Подпрограмма 5'!G585</f>
        <v xml:space="preserve">Значение </v>
      </c>
      <c r="J13" s="13">
        <f>'Подпрограмма 6'!G32</f>
        <v>1.6583333333333332</v>
      </c>
    </row>
    <row r="14" spans="1:15" x14ac:dyDescent="0.3">
      <c r="A14" s="20" t="s">
        <v>366</v>
      </c>
      <c r="B14" s="11" t="s">
        <v>367</v>
      </c>
      <c r="C14" s="21" t="s">
        <v>368</v>
      </c>
      <c r="D14" s="21" t="s">
        <v>365</v>
      </c>
      <c r="E14" s="22">
        <f>'Подпрограмма 1'!G486</f>
        <v>0</v>
      </c>
      <c r="F14" s="22">
        <f>'Подпрограмма 2'!G180</f>
        <v>0</v>
      </c>
      <c r="G14" s="22">
        <f>'Подпрограмма 3'!G41</f>
        <v>0</v>
      </c>
      <c r="H14" s="22">
        <f>'Подпрограмма 4'!G40</f>
        <v>0</v>
      </c>
      <c r="I14" s="22">
        <f>'Подпрограмма 5'!G586</f>
        <v>4</v>
      </c>
      <c r="J14" s="22">
        <f>'Подпрограмма 6'!G33</f>
        <v>0.97499999999999998</v>
      </c>
    </row>
    <row r="15" spans="1:15" x14ac:dyDescent="0.3">
      <c r="A15" s="20" t="s">
        <v>369</v>
      </c>
      <c r="B15" s="11" t="s">
        <v>370</v>
      </c>
      <c r="C15" s="21" t="s">
        <v>371</v>
      </c>
      <c r="D15" s="21" t="s">
        <v>365</v>
      </c>
      <c r="E15" s="22">
        <f>'Подпрограмма 1'!G487</f>
        <v>1</v>
      </c>
      <c r="F15" s="22">
        <f>'Подпрограмма 2'!G181</f>
        <v>0.6875</v>
      </c>
      <c r="G15" s="22">
        <f>'Подпрограмма 3'!G42</f>
        <v>0.75</v>
      </c>
      <c r="H15" s="22">
        <f>'Подпрограмма 4'!G41</f>
        <v>0</v>
      </c>
      <c r="I15" s="22">
        <f>'Подпрограмма 5'!G587</f>
        <v>0</v>
      </c>
      <c r="J15" s="22">
        <f>'Подпрограмма 6'!G34</f>
        <v>3</v>
      </c>
    </row>
    <row r="16" spans="1:15" x14ac:dyDescent="0.3">
      <c r="A16" s="20" t="s">
        <v>372</v>
      </c>
      <c r="B16" s="11" t="s">
        <v>373</v>
      </c>
      <c r="C16" s="21" t="s">
        <v>374</v>
      </c>
      <c r="D16" s="21" t="s">
        <v>26</v>
      </c>
      <c r="E16" s="23" t="str">
        <f>'Подпрограмма 1'!G488</f>
        <v>16</v>
      </c>
      <c r="F16" s="23" t="str">
        <f>'Подпрограмма 2'!G182</f>
        <v>16</v>
      </c>
      <c r="G16" s="23" t="str">
        <f>'Подпрограмма 3'!G43</f>
        <v>4</v>
      </c>
      <c r="H16" s="23">
        <f>'Подпрограмма 4'!G42</f>
        <v>5</v>
      </c>
      <c r="I16" s="23">
        <f>'Подпрограмма 5'!G588</f>
        <v>0.84848484848484851</v>
      </c>
      <c r="J16" s="23">
        <f>'Подпрограмма 6'!G35</f>
        <v>1</v>
      </c>
    </row>
    <row r="17" spans="1:10" ht="28.8" x14ac:dyDescent="0.3">
      <c r="A17" s="20" t="s">
        <v>375</v>
      </c>
      <c r="B17" s="11" t="s">
        <v>376</v>
      </c>
      <c r="C17" s="21" t="s">
        <v>377</v>
      </c>
      <c r="D17" s="21" t="s">
        <v>26</v>
      </c>
      <c r="E17" s="24">
        <f>'Подпрограмма 1'!G489</f>
        <v>16</v>
      </c>
      <c r="F17" s="24">
        <f>'Подпрограмма 2'!G183</f>
        <v>11</v>
      </c>
      <c r="G17" s="24">
        <f>'Подпрограмма 3'!G44</f>
        <v>3</v>
      </c>
      <c r="H17" s="24">
        <f>'Подпрограмма 4'!G43</f>
        <v>0</v>
      </c>
      <c r="I17" s="24">
        <f>'Подпрограмма 5'!G589</f>
        <v>0</v>
      </c>
      <c r="J17" s="24">
        <f>'Подпрограмма 6'!G36</f>
        <v>3</v>
      </c>
    </row>
    <row r="18" spans="1:10" ht="28.8" x14ac:dyDescent="0.3">
      <c r="A18" s="20">
        <v>3</v>
      </c>
      <c r="B18" s="11" t="s">
        <v>378</v>
      </c>
      <c r="C18" s="21" t="s">
        <v>379</v>
      </c>
      <c r="D18" s="21" t="s">
        <v>365</v>
      </c>
      <c r="E18" s="22">
        <f>'Подпрограмма 1'!G490</f>
        <v>0.96539198535616155</v>
      </c>
      <c r="F18" s="22">
        <f>'Подпрограмма 2'!G184</f>
        <v>0.99897000983689566</v>
      </c>
      <c r="G18" s="22">
        <f>'Подпрограмма 3'!G45</f>
        <v>0.99414036106308346</v>
      </c>
      <c r="H18" s="22">
        <f>'Подпрограмма 4'!G44</f>
        <v>0.98155553026369191</v>
      </c>
      <c r="I18" s="22">
        <f>'Подпрограмма 5'!G590</f>
        <v>0.84848484848484851</v>
      </c>
      <c r="J18" s="22">
        <f>'Подпрограмма 6'!G37</f>
        <v>1</v>
      </c>
    </row>
    <row r="19" spans="1:10" ht="28.8" x14ac:dyDescent="0.3">
      <c r="A19" s="20" t="s">
        <v>380</v>
      </c>
      <c r="B19" s="11" t="s">
        <v>381</v>
      </c>
      <c r="C19" s="21" t="s">
        <v>382</v>
      </c>
      <c r="D19" s="21" t="s">
        <v>383</v>
      </c>
      <c r="E19" s="25">
        <f>'Подпрограмма 1'!G491</f>
        <v>25165752.099999998</v>
      </c>
      <c r="F19" s="25">
        <f>'Подпрограмма 2'!G185</f>
        <v>26365431.799999997</v>
      </c>
      <c r="G19" s="145">
        <f>'Подпрограмма 3'!G46</f>
        <v>1461085.4000000001</v>
      </c>
      <c r="H19" s="25">
        <f>'Подпрограмма 4'!G45</f>
        <v>2343309.6</v>
      </c>
      <c r="I19" s="145">
        <f>'Подпрограмма 5'!G591</f>
        <v>33</v>
      </c>
      <c r="J19" s="25">
        <f>'Подпрограмма 6'!G38</f>
        <v>55755725.700000003</v>
      </c>
    </row>
    <row r="20" spans="1:10" ht="28.8" x14ac:dyDescent="0.3">
      <c r="A20" s="20" t="s">
        <v>384</v>
      </c>
      <c r="B20" s="11" t="s">
        <v>385</v>
      </c>
      <c r="C20" s="21" t="s">
        <v>386</v>
      </c>
      <c r="D20" s="21" t="s">
        <v>383</v>
      </c>
      <c r="E20" s="25">
        <f>'Подпрограмма 1'!G492</f>
        <v>24294815.38279999</v>
      </c>
      <c r="F20" s="25">
        <f>'Подпрограмма 2'!G186</f>
        <v>26338275.6646</v>
      </c>
      <c r="G20" s="145">
        <f>'Подпрограмма 3'!G47</f>
        <v>1452523.9670999998</v>
      </c>
      <c r="H20" s="25">
        <f>'Подпрограмма 4'!G46</f>
        <v>2300088.497</v>
      </c>
      <c r="I20" s="145">
        <f>'Подпрограмма 5'!G592</f>
        <v>28</v>
      </c>
      <c r="J20" s="25">
        <f>'Подпрограмма 6'!G39</f>
        <v>55755725.700000003</v>
      </c>
    </row>
    <row r="21" spans="1:10" x14ac:dyDescent="0.3">
      <c r="A21" s="26"/>
      <c r="B21" s="19" t="s">
        <v>387</v>
      </c>
      <c r="C21" s="27"/>
      <c r="D21" s="27"/>
      <c r="E21" s="28"/>
      <c r="F21" s="28"/>
      <c r="G21" s="28"/>
      <c r="H21" s="28"/>
      <c r="I21" s="28"/>
      <c r="J21" s="28"/>
    </row>
    <row r="22" spans="1:10" x14ac:dyDescent="0.3">
      <c r="A22" s="26"/>
      <c r="B22" s="11" t="s">
        <v>388</v>
      </c>
      <c r="C22" s="21"/>
      <c r="D22" s="21" t="s">
        <v>26</v>
      </c>
      <c r="E22" s="29">
        <f>'Подпрограмма 1'!G494</f>
        <v>19</v>
      </c>
      <c r="F22" s="29">
        <f>'Подпрограмма 2'!G188</f>
        <v>21</v>
      </c>
      <c r="G22" s="29">
        <f>'Подпрограмма 3'!G49</f>
        <v>13</v>
      </c>
      <c r="H22" s="29">
        <f>'Подпрограмма 4'!G48</f>
        <v>5</v>
      </c>
      <c r="I22" s="29">
        <f>'Подпрограмма 5'!G594</f>
        <v>41311857.600000009</v>
      </c>
      <c r="J22" s="29">
        <f>'Подпрограмма 6'!G41</f>
        <v>5</v>
      </c>
    </row>
    <row r="23" spans="1:10" ht="43.2" x14ac:dyDescent="0.3">
      <c r="A23" s="30"/>
      <c r="B23" s="11" t="s">
        <v>389</v>
      </c>
      <c r="C23" s="21"/>
      <c r="D23" s="21" t="s">
        <v>26</v>
      </c>
      <c r="E23" s="29">
        <f>'Подпрограмма 1'!G495</f>
        <v>0</v>
      </c>
      <c r="F23" s="29">
        <f>'Подпрограмма 2'!G189</f>
        <v>0</v>
      </c>
      <c r="G23" s="29">
        <f>'Подпрограмма 3'!G50</f>
        <v>12</v>
      </c>
      <c r="H23" s="29">
        <f>'Подпрограмма 4'!G49</f>
        <v>3</v>
      </c>
      <c r="I23" s="29">
        <f>'Подпрограмма 5'!G595</f>
        <v>39803001.594700009</v>
      </c>
      <c r="J23" s="29">
        <f>'Подпрограмма 6'!G42</f>
        <v>0</v>
      </c>
    </row>
  </sheetData>
  <mergeCells count="6">
    <mergeCell ref="B12:C12"/>
    <mergeCell ref="B3:C3"/>
    <mergeCell ref="G3:L3"/>
    <mergeCell ref="G4:L4"/>
    <mergeCell ref="G5:L5"/>
    <mergeCell ref="G6:L6"/>
  </mergeCells>
  <pageMargins left="0.7" right="0.7" top="0.75" bottom="0.75" header="0.3" footer="0.3"/>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50"/>
  <sheetViews>
    <sheetView zoomScale="70" zoomScaleNormal="70" workbookViewId="0">
      <selection activeCell="A2" sqref="A2:N2"/>
    </sheetView>
  </sheetViews>
  <sheetFormatPr defaultColWidth="11.7109375" defaultRowHeight="13.2" x14ac:dyDescent="0.25"/>
  <cols>
    <col min="1" max="1" width="7" style="405" customWidth="1"/>
    <col min="2" max="2" width="39.28515625" style="405" customWidth="1"/>
    <col min="3" max="3" width="19.140625" style="405" customWidth="1"/>
    <col min="4" max="4" width="19.28515625" style="405" customWidth="1"/>
    <col min="5" max="5" width="17.85546875" style="405" customWidth="1"/>
    <col min="6" max="7" width="19.28515625" style="405" customWidth="1"/>
    <col min="8" max="8" width="17.85546875" style="405" customWidth="1"/>
    <col min="9" max="9" width="21.7109375" style="405" customWidth="1"/>
    <col min="10" max="12" width="17.85546875" style="405" customWidth="1"/>
    <col min="13" max="13" width="22.140625" style="405" customWidth="1"/>
    <col min="14" max="16" width="17.7109375" style="405" customWidth="1"/>
    <col min="17" max="17" width="22.140625" style="405" customWidth="1"/>
    <col min="18" max="18" width="11.7109375" style="405"/>
    <col min="19" max="20" width="19.140625" style="405" customWidth="1"/>
    <col min="21" max="16384" width="11.7109375" style="405"/>
  </cols>
  <sheetData>
    <row r="2" spans="1:17" ht="36" customHeight="1" x14ac:dyDescent="0.25">
      <c r="A2" s="903" t="s">
        <v>760</v>
      </c>
      <c r="B2" s="903"/>
      <c r="C2" s="903"/>
      <c r="D2" s="903"/>
      <c r="E2" s="903"/>
      <c r="F2" s="903"/>
      <c r="G2" s="903"/>
      <c r="H2" s="903"/>
      <c r="I2" s="903"/>
      <c r="J2" s="903"/>
      <c r="K2" s="903"/>
      <c r="L2" s="903"/>
      <c r="M2" s="903"/>
      <c r="N2" s="903"/>
    </row>
    <row r="3" spans="1:17" ht="28.5" customHeight="1" x14ac:dyDescent="0.25">
      <c r="A3" s="904" t="s">
        <v>761</v>
      </c>
      <c r="B3" s="904"/>
      <c r="C3" s="904"/>
      <c r="D3" s="904"/>
      <c r="E3" s="904"/>
      <c r="F3" s="904"/>
      <c r="G3" s="904"/>
      <c r="H3" s="904"/>
      <c r="I3" s="904"/>
      <c r="J3" s="904"/>
      <c r="K3" s="904"/>
      <c r="L3" s="904"/>
      <c r="M3" s="904"/>
      <c r="N3" s="904"/>
    </row>
    <row r="4" spans="1:17" ht="47.4" customHeight="1" x14ac:dyDescent="0.25">
      <c r="A4" s="901" t="s">
        <v>0</v>
      </c>
      <c r="B4" s="901" t="s">
        <v>762</v>
      </c>
      <c r="C4" s="901" t="s">
        <v>763</v>
      </c>
      <c r="D4" s="901"/>
      <c r="E4" s="901"/>
      <c r="F4" s="901" t="s">
        <v>764</v>
      </c>
      <c r="G4" s="901"/>
      <c r="H4" s="901"/>
      <c r="I4" s="901" t="s">
        <v>765</v>
      </c>
      <c r="J4" s="901"/>
      <c r="K4" s="901"/>
      <c r="L4" s="901" t="s">
        <v>766</v>
      </c>
      <c r="M4" s="901"/>
      <c r="N4" s="901"/>
    </row>
    <row r="5" spans="1:17" ht="55.2" customHeight="1" x14ac:dyDescent="0.25">
      <c r="A5" s="901"/>
      <c r="B5" s="901"/>
      <c r="C5" s="406" t="s">
        <v>767</v>
      </c>
      <c r="D5" s="406" t="s">
        <v>768</v>
      </c>
      <c r="E5" s="406" t="s">
        <v>769</v>
      </c>
      <c r="F5" s="406" t="s">
        <v>767</v>
      </c>
      <c r="G5" s="406" t="s">
        <v>768</v>
      </c>
      <c r="H5" s="406" t="s">
        <v>769</v>
      </c>
      <c r="I5" s="406" t="s">
        <v>767</v>
      </c>
      <c r="J5" s="406" t="s">
        <v>768</v>
      </c>
      <c r="K5" s="406" t="s">
        <v>769</v>
      </c>
      <c r="L5" s="406" t="s">
        <v>767</v>
      </c>
      <c r="M5" s="406" t="s">
        <v>768</v>
      </c>
      <c r="N5" s="406" t="s">
        <v>769</v>
      </c>
    </row>
    <row r="6" spans="1:17" x14ac:dyDescent="0.25">
      <c r="A6" s="407">
        <v>1</v>
      </c>
      <c r="B6" s="407">
        <v>2</v>
      </c>
      <c r="C6" s="407">
        <v>3</v>
      </c>
      <c r="D6" s="407">
        <v>4</v>
      </c>
      <c r="E6" s="407">
        <v>5</v>
      </c>
      <c r="F6" s="407">
        <v>6</v>
      </c>
      <c r="G6" s="406">
        <v>7</v>
      </c>
      <c r="H6" s="406">
        <v>8</v>
      </c>
      <c r="I6" s="406">
        <v>9</v>
      </c>
      <c r="J6" s="406">
        <v>10</v>
      </c>
      <c r="K6" s="406">
        <v>11</v>
      </c>
      <c r="L6" s="406">
        <v>12</v>
      </c>
      <c r="M6" s="406">
        <v>13</v>
      </c>
      <c r="N6" s="406">
        <v>14</v>
      </c>
    </row>
    <row r="7" spans="1:17" ht="22.95" customHeight="1" x14ac:dyDescent="0.25">
      <c r="A7" s="408">
        <v>1</v>
      </c>
      <c r="B7" s="409" t="s">
        <v>404</v>
      </c>
      <c r="C7" s="441">
        <f>SUM(C8:C13)</f>
        <v>209026743.69999999</v>
      </c>
      <c r="D7" s="441">
        <f t="shared" ref="D7:M7" si="0">SUM(D8:D13)</f>
        <v>206568012.29620001</v>
      </c>
      <c r="E7" s="410">
        <f>IF(C7=0,"-",D7/C7*100)</f>
        <v>98.823724007618466</v>
      </c>
      <c r="F7" s="410">
        <f t="shared" si="0"/>
        <v>124822439.2</v>
      </c>
      <c r="G7" s="410">
        <f t="shared" si="0"/>
        <v>122653422.85010001</v>
      </c>
      <c r="H7" s="410">
        <f>IF(F7=0,"-",G7/F7*100)</f>
        <v>98.262318567237244</v>
      </c>
      <c r="I7" s="410">
        <f t="shared" si="0"/>
        <v>27580723.000000004</v>
      </c>
      <c r="J7" s="410">
        <f t="shared" si="0"/>
        <v>27291007.9461</v>
      </c>
      <c r="K7" s="410">
        <f>IF(I7=0,"-",J7/I7*100)</f>
        <v>98.949574114137604</v>
      </c>
      <c r="L7" s="410">
        <f t="shared" si="0"/>
        <v>56623581.5</v>
      </c>
      <c r="M7" s="410">
        <f t="shared" si="0"/>
        <v>56623581.5</v>
      </c>
      <c r="N7" s="410">
        <f>IF(L7=0,"-",M7/L7*100)</f>
        <v>100</v>
      </c>
    </row>
    <row r="8" spans="1:17" ht="74.400000000000006" customHeight="1" x14ac:dyDescent="0.25">
      <c r="A8" s="408">
        <v>2</v>
      </c>
      <c r="B8" s="411" t="s">
        <v>770</v>
      </c>
      <c r="C8" s="441">
        <f t="shared" ref="C8:D13" si="1">SUM(F8,I8,L8)</f>
        <v>25165752.099999998</v>
      </c>
      <c r="D8" s="441">
        <f t="shared" si="1"/>
        <v>24294815.38279999</v>
      </c>
      <c r="E8" s="410">
        <f t="shared" ref="E8:E13" si="2">IF(C8=0,"-",D8/C8*100)</f>
        <v>96.539198535616151</v>
      </c>
      <c r="F8" s="410">
        <f>'Подпрограмма 1'!E473</f>
        <v>22457876.199999999</v>
      </c>
      <c r="G8" s="410">
        <f>'Подпрограмма 1'!F473</f>
        <v>21690216.845499992</v>
      </c>
      <c r="H8" s="410">
        <f t="shared" ref="H8:H13" si="3">IF(F8=0,"-",G8/F8*100)</f>
        <v>96.581781163705912</v>
      </c>
      <c r="I8" s="410">
        <f>'Подпрограмма 1'!E474</f>
        <v>2707875.8999999994</v>
      </c>
      <c r="J8" s="410">
        <f>'Подпрограмма 1'!F474</f>
        <v>2604598.5372999995</v>
      </c>
      <c r="K8" s="410">
        <f t="shared" ref="K8:K13" si="4">IF(I8=0,"-",J8/I8*100)</f>
        <v>96.186037820270869</v>
      </c>
      <c r="L8" s="410">
        <v>0</v>
      </c>
      <c r="M8" s="410">
        <v>0</v>
      </c>
      <c r="N8" s="410" t="str">
        <f t="shared" ref="N8" si="5">IF(L8=0,"-",M8/L8*100)</f>
        <v>-</v>
      </c>
    </row>
    <row r="9" spans="1:17" ht="100.95" customHeight="1" x14ac:dyDescent="0.25">
      <c r="A9" s="408">
        <v>3</v>
      </c>
      <c r="B9" s="411" t="s">
        <v>771</v>
      </c>
      <c r="C9" s="441">
        <f t="shared" si="1"/>
        <v>26365431.799999997</v>
      </c>
      <c r="D9" s="441">
        <f t="shared" si="1"/>
        <v>26338275.6646</v>
      </c>
      <c r="E9" s="410">
        <f t="shared" si="2"/>
        <v>99.897000983689566</v>
      </c>
      <c r="F9" s="410">
        <f>'Подпрограмма 2'!E166</f>
        <v>20484352.699999999</v>
      </c>
      <c r="G9" s="410">
        <f>'Подпрограмма 2'!F166</f>
        <v>20457263.5744</v>
      </c>
      <c r="H9" s="410">
        <f t="shared" si="3"/>
        <v>99.867756985066961</v>
      </c>
      <c r="I9" s="410">
        <f>'Подпрограмма 2'!E167</f>
        <v>5881079.0999999996</v>
      </c>
      <c r="J9" s="410">
        <f>'Подпрограмма 2'!F167</f>
        <v>5881012.0902000004</v>
      </c>
      <c r="K9" s="410">
        <f t="shared" si="4"/>
        <v>99.998860586656633</v>
      </c>
      <c r="L9" s="410">
        <v>0</v>
      </c>
      <c r="M9" s="410">
        <v>0</v>
      </c>
      <c r="N9" s="410" t="str">
        <f t="shared" ref="N9:N13" si="6">IF(L9=0,"-",M9/L9*100)</f>
        <v>-</v>
      </c>
    </row>
    <row r="10" spans="1:17" ht="48" customHeight="1" x14ac:dyDescent="0.25">
      <c r="A10" s="408">
        <v>4</v>
      </c>
      <c r="B10" s="411" t="s">
        <v>772</v>
      </c>
      <c r="C10" s="441">
        <f t="shared" si="1"/>
        <v>1461085.4000000001</v>
      </c>
      <c r="D10" s="441">
        <f t="shared" si="1"/>
        <v>1452523.9670999998</v>
      </c>
      <c r="E10" s="410">
        <f t="shared" si="2"/>
        <v>99.414036106308345</v>
      </c>
      <c r="F10" s="410">
        <f>'Подпрограмма 3'!E30</f>
        <v>1461085.4000000001</v>
      </c>
      <c r="G10" s="410">
        <f>'Подпрограмма 3'!F30</f>
        <v>1452523.9670999998</v>
      </c>
      <c r="H10" s="410">
        <f t="shared" si="3"/>
        <v>99.414036106308345</v>
      </c>
      <c r="I10" s="410">
        <f>'Подпрограмма 3'!E31</f>
        <v>0</v>
      </c>
      <c r="J10" s="410">
        <f>'Подпрограмма 3'!F31</f>
        <v>0</v>
      </c>
      <c r="K10" s="410" t="str">
        <f t="shared" si="4"/>
        <v>-</v>
      </c>
      <c r="L10" s="410">
        <v>0</v>
      </c>
      <c r="M10" s="410">
        <v>0</v>
      </c>
      <c r="N10" s="410" t="str">
        <f t="shared" si="6"/>
        <v>-</v>
      </c>
    </row>
    <row r="11" spans="1:17" ht="56.4" customHeight="1" x14ac:dyDescent="0.25">
      <c r="A11" s="408">
        <v>5</v>
      </c>
      <c r="B11" s="411" t="s">
        <v>773</v>
      </c>
      <c r="C11" s="441">
        <f t="shared" si="1"/>
        <v>2343309.6</v>
      </c>
      <c r="D11" s="441">
        <f t="shared" si="1"/>
        <v>2300088.497</v>
      </c>
      <c r="E11" s="410">
        <f t="shared" si="2"/>
        <v>98.155553026369191</v>
      </c>
      <c r="F11" s="410">
        <f>'Подпрограмма 4'!E28</f>
        <v>2343309.6</v>
      </c>
      <c r="G11" s="410">
        <f>'Подпрограмма 4'!F28</f>
        <v>2300088.497</v>
      </c>
      <c r="H11" s="410">
        <f t="shared" si="3"/>
        <v>98.155553026369191</v>
      </c>
      <c r="I11" s="410">
        <f>'Подпрограмма 4'!E29</f>
        <v>0</v>
      </c>
      <c r="J11" s="410">
        <f>'Подпрограмма 4'!F29</f>
        <v>0</v>
      </c>
      <c r="K11" s="410" t="str">
        <f t="shared" si="4"/>
        <v>-</v>
      </c>
      <c r="L11" s="410">
        <v>0</v>
      </c>
      <c r="M11" s="410">
        <v>0</v>
      </c>
      <c r="N11" s="410" t="str">
        <f t="shared" ref="N11" si="7">IF(L11=0,"-",M11/L11*100)</f>
        <v>-</v>
      </c>
    </row>
    <row r="12" spans="1:17" ht="55.2" customHeight="1" x14ac:dyDescent="0.25">
      <c r="A12" s="408">
        <v>6</v>
      </c>
      <c r="B12" s="411" t="s">
        <v>774</v>
      </c>
      <c r="C12" s="441">
        <f t="shared" si="1"/>
        <v>41311857.600000009</v>
      </c>
      <c r="D12" s="441">
        <f t="shared" si="1"/>
        <v>39803001.584700011</v>
      </c>
      <c r="E12" s="410">
        <f t="shared" si="2"/>
        <v>96.347644228663299</v>
      </c>
      <c r="F12" s="441">
        <f>'Подпрограмма 5'!E568</f>
        <v>26323925.300000001</v>
      </c>
      <c r="G12" s="441">
        <f>'Подпрограмма 5'!F568</f>
        <v>25001439.966100007</v>
      </c>
      <c r="H12" s="441">
        <f t="shared" si="3"/>
        <v>94.976108924378408</v>
      </c>
      <c r="I12" s="441">
        <f>'Подпрограмма 5'!E569</f>
        <v>14987932.300000004</v>
      </c>
      <c r="J12" s="441">
        <f>'Подпрограмма 5'!F569</f>
        <v>14801561.618600002</v>
      </c>
      <c r="K12" s="441">
        <f t="shared" si="4"/>
        <v>98.75652840118579</v>
      </c>
      <c r="L12" s="441">
        <f>'Подпрограмма 5'!E567</f>
        <v>0</v>
      </c>
      <c r="M12" s="441">
        <f>'Подпрограмма 5'!F567</f>
        <v>0</v>
      </c>
      <c r="N12" s="410" t="str">
        <f t="shared" si="6"/>
        <v>-</v>
      </c>
    </row>
    <row r="13" spans="1:17" ht="57" customHeight="1" x14ac:dyDescent="0.25">
      <c r="A13" s="408">
        <v>7</v>
      </c>
      <c r="B13" s="411" t="s">
        <v>775</v>
      </c>
      <c r="C13" s="441">
        <f t="shared" si="1"/>
        <v>112379307.2</v>
      </c>
      <c r="D13" s="441">
        <f t="shared" si="1"/>
        <v>112379307.2</v>
      </c>
      <c r="E13" s="410">
        <f t="shared" si="2"/>
        <v>100</v>
      </c>
      <c r="F13" s="410">
        <f>'Подпрограмма 6'!E19</f>
        <v>51751890</v>
      </c>
      <c r="G13" s="410">
        <f>'Подпрограмма 6'!F19</f>
        <v>51751890</v>
      </c>
      <c r="H13" s="410">
        <f t="shared" si="3"/>
        <v>100</v>
      </c>
      <c r="I13" s="410">
        <f>'Подпрограмма 6'!E20</f>
        <v>4003835.7</v>
      </c>
      <c r="J13" s="410">
        <f>'Подпрограмма 6'!F20</f>
        <v>4003835.7</v>
      </c>
      <c r="K13" s="410">
        <f t="shared" si="4"/>
        <v>100</v>
      </c>
      <c r="L13" s="410">
        <f>'Подпрограмма 6'!E21</f>
        <v>56623581.5</v>
      </c>
      <c r="M13" s="410">
        <f>'Подпрограмма 6'!F21</f>
        <v>56623581.5</v>
      </c>
      <c r="N13" s="410">
        <f t="shared" si="6"/>
        <v>100</v>
      </c>
    </row>
    <row r="15" spans="1:17" s="784" customFormat="1" ht="24" customHeight="1" x14ac:dyDescent="0.35">
      <c r="A15" s="905" t="s">
        <v>776</v>
      </c>
      <c r="B15" s="905"/>
      <c r="C15" s="906"/>
      <c r="D15" s="906"/>
      <c r="E15" s="906"/>
      <c r="F15" s="906"/>
      <c r="G15" s="906"/>
      <c r="H15" s="906"/>
      <c r="I15" s="906"/>
      <c r="J15" s="906"/>
      <c r="K15" s="906"/>
      <c r="L15" s="906"/>
      <c r="M15" s="906"/>
      <c r="N15" s="906"/>
    </row>
    <row r="16" spans="1:17" ht="24" customHeight="1" x14ac:dyDescent="0.25">
      <c r="A16" s="909" t="s">
        <v>0</v>
      </c>
      <c r="B16" s="912" t="s">
        <v>762</v>
      </c>
      <c r="C16" s="915" t="s">
        <v>1729</v>
      </c>
      <c r="D16" s="907"/>
      <c r="E16" s="907"/>
      <c r="F16" s="907"/>
      <c r="G16" s="907"/>
      <c r="H16" s="907"/>
      <c r="I16" s="907"/>
      <c r="J16" s="907"/>
      <c r="K16" s="907"/>
      <c r="L16" s="907"/>
      <c r="M16" s="908"/>
      <c r="N16" s="916" t="s">
        <v>1730</v>
      </c>
      <c r="O16" s="917"/>
      <c r="P16" s="917"/>
      <c r="Q16" s="918"/>
    </row>
    <row r="17" spans="1:21" ht="37.200000000000003" customHeight="1" x14ac:dyDescent="0.25">
      <c r="A17" s="910"/>
      <c r="B17" s="913"/>
      <c r="C17" s="901" t="s">
        <v>408</v>
      </c>
      <c r="D17" s="901"/>
      <c r="E17" s="901"/>
      <c r="F17" s="907" t="s">
        <v>777</v>
      </c>
      <c r="G17" s="907"/>
      <c r="H17" s="907"/>
      <c r="I17" s="908"/>
      <c r="J17" s="901" t="s">
        <v>778</v>
      </c>
      <c r="K17" s="901"/>
      <c r="L17" s="901"/>
      <c r="M17" s="901"/>
      <c r="N17" s="907" t="s">
        <v>777</v>
      </c>
      <c r="O17" s="907"/>
      <c r="P17" s="907"/>
      <c r="Q17" s="908"/>
      <c r="R17" s="412"/>
      <c r="S17" s="412"/>
      <c r="T17" s="412"/>
      <c r="U17" s="412"/>
    </row>
    <row r="18" spans="1:21" ht="123.6" customHeight="1" x14ac:dyDescent="0.25">
      <c r="A18" s="911"/>
      <c r="B18" s="914"/>
      <c r="C18" s="762" t="s">
        <v>767</v>
      </c>
      <c r="D18" s="762" t="s">
        <v>768</v>
      </c>
      <c r="E18" s="762" t="s">
        <v>769</v>
      </c>
      <c r="F18" s="763" t="s">
        <v>767</v>
      </c>
      <c r="G18" s="406" t="s">
        <v>768</v>
      </c>
      <c r="H18" s="406" t="s">
        <v>769</v>
      </c>
      <c r="I18" s="406" t="s">
        <v>779</v>
      </c>
      <c r="J18" s="406" t="s">
        <v>767</v>
      </c>
      <c r="K18" s="406" t="s">
        <v>768</v>
      </c>
      <c r="L18" s="406" t="s">
        <v>769</v>
      </c>
      <c r="M18" s="406" t="s">
        <v>779</v>
      </c>
      <c r="N18" s="762" t="s">
        <v>767</v>
      </c>
      <c r="O18" s="762" t="s">
        <v>768</v>
      </c>
      <c r="P18" s="762" t="s">
        <v>769</v>
      </c>
      <c r="Q18" s="762" t="s">
        <v>779</v>
      </c>
      <c r="R18" s="413"/>
      <c r="S18" s="413"/>
      <c r="T18" s="413"/>
      <c r="U18" s="413"/>
    </row>
    <row r="19" spans="1:21" x14ac:dyDescent="0.25">
      <c r="A19" s="407">
        <v>1</v>
      </c>
      <c r="B19" s="407">
        <v>2</v>
      </c>
      <c r="C19" s="407">
        <v>3</v>
      </c>
      <c r="D19" s="407">
        <v>4</v>
      </c>
      <c r="E19" s="407">
        <v>5</v>
      </c>
      <c r="F19" s="407">
        <v>6</v>
      </c>
      <c r="G19" s="407">
        <v>7</v>
      </c>
      <c r="H19" s="407">
        <v>8</v>
      </c>
      <c r="I19" s="407">
        <v>9</v>
      </c>
      <c r="J19" s="407">
        <v>10</v>
      </c>
      <c r="K19" s="407">
        <v>11</v>
      </c>
      <c r="L19" s="407">
        <v>12</v>
      </c>
      <c r="M19" s="407">
        <v>13</v>
      </c>
      <c r="N19" s="407">
        <v>14</v>
      </c>
      <c r="O19" s="407">
        <v>15</v>
      </c>
      <c r="P19" s="407">
        <v>16</v>
      </c>
      <c r="Q19" s="407">
        <v>17</v>
      </c>
      <c r="R19" s="413"/>
      <c r="S19" s="413"/>
      <c r="T19" s="413"/>
      <c r="U19" s="413"/>
    </row>
    <row r="20" spans="1:21" ht="22.95" customHeight="1" x14ac:dyDescent="0.25">
      <c r="A20" s="408">
        <v>1</v>
      </c>
      <c r="B20" s="409" t="s">
        <v>404</v>
      </c>
      <c r="C20" s="410">
        <f>SUM(C21:C26)</f>
        <v>152403162.19999999</v>
      </c>
      <c r="D20" s="410">
        <f>SUM(D21:D26)</f>
        <v>149944430.79620004</v>
      </c>
      <c r="E20" s="824">
        <f t="shared" ref="E20:E26" si="8">IF(C20=0,"-",D20/C20*100)</f>
        <v>98.386692658927018</v>
      </c>
      <c r="F20" s="410">
        <f>SUM(F21:F26)</f>
        <v>89962901.099999994</v>
      </c>
      <c r="G20" s="410">
        <f>SUM(G21:G26)</f>
        <v>89861545.513900012</v>
      </c>
      <c r="H20" s="410">
        <f t="shared" ref="H20:H26" si="9">IF(F20=0,"-",G20/F20*100)</f>
        <v>99.887336240983032</v>
      </c>
      <c r="I20" s="410" t="s">
        <v>352</v>
      </c>
      <c r="J20" s="410">
        <f>SUM(J21:J26)</f>
        <v>12725286.999999994</v>
      </c>
      <c r="K20" s="410">
        <f>SUM(K21:K26)</f>
        <v>11441763.3539</v>
      </c>
      <c r="L20" s="410">
        <f t="shared" ref="L20:L26" si="10">IF(J20=0,"-",K20/J20*100)</f>
        <v>89.913597657168793</v>
      </c>
      <c r="M20" s="410" t="s">
        <v>352</v>
      </c>
      <c r="N20" s="410">
        <f>SUM(N21:N26)</f>
        <v>49714974.100000009</v>
      </c>
      <c r="O20" s="410">
        <f>SUM(O21:O26)</f>
        <v>48641121.92840001</v>
      </c>
      <c r="P20" s="410">
        <f t="shared" ref="P20:P26" si="11">IF(N20=0,"-",O20/N20*100)</f>
        <v>97.839982437806412</v>
      </c>
      <c r="Q20" s="410" t="s">
        <v>352</v>
      </c>
      <c r="S20" s="414"/>
      <c r="T20" s="414"/>
      <c r="U20" s="415"/>
    </row>
    <row r="21" spans="1:21" ht="70.2" customHeight="1" x14ac:dyDescent="0.25">
      <c r="A21" s="408">
        <v>2</v>
      </c>
      <c r="B21" s="411" t="s">
        <v>770</v>
      </c>
      <c r="C21" s="410">
        <f>SUM(F21,J21,N21)</f>
        <v>25165752.100000001</v>
      </c>
      <c r="D21" s="410">
        <f>SUM(G21,K21,O21)</f>
        <v>24294815.382800005</v>
      </c>
      <c r="E21" s="824">
        <f t="shared" si="8"/>
        <v>96.539198535616194</v>
      </c>
      <c r="F21" s="410">
        <f>'Подпрограмма 1'!E45</f>
        <v>2035252.0999999999</v>
      </c>
      <c r="G21" s="410">
        <f>'Подпрограмма 1'!F45</f>
        <v>2013656.0846000002</v>
      </c>
      <c r="H21" s="410">
        <f t="shared" si="9"/>
        <v>98.93890219300107</v>
      </c>
      <c r="I21" s="410"/>
      <c r="J21" s="410">
        <f>0</f>
        <v>0</v>
      </c>
      <c r="K21" s="410">
        <f>0</f>
        <v>0</v>
      </c>
      <c r="L21" s="410" t="str">
        <f t="shared" si="10"/>
        <v>-</v>
      </c>
      <c r="M21" s="410"/>
      <c r="N21" s="410">
        <f>'Подпрограмма 1'!E469</f>
        <v>23130500</v>
      </c>
      <c r="O21" s="410">
        <f>'Подпрограмма 1'!F469</f>
        <v>22281159.298200004</v>
      </c>
      <c r="P21" s="410">
        <f t="shared" si="11"/>
        <v>96.328048672531949</v>
      </c>
      <c r="Q21" s="410"/>
      <c r="S21" s="414"/>
      <c r="T21" s="414"/>
      <c r="U21" s="415"/>
    </row>
    <row r="22" spans="1:21" ht="102" customHeight="1" x14ac:dyDescent="0.25">
      <c r="A22" s="408">
        <v>3</v>
      </c>
      <c r="B22" s="411" t="s">
        <v>771</v>
      </c>
      <c r="C22" s="410">
        <f t="shared" ref="C22:C26" si="12">SUM(F22,J22,N22)</f>
        <v>26365431.799999997</v>
      </c>
      <c r="D22" s="410">
        <f t="shared" ref="D22:D26" si="13">SUM(G22,K22,O22)</f>
        <v>26338275.6646</v>
      </c>
      <c r="E22" s="824">
        <f t="shared" si="8"/>
        <v>99.897000983689566</v>
      </c>
      <c r="F22" s="410">
        <f>'Подпрограмма 2'!E166+'Подпрограмма 2'!E167</f>
        <v>26365431.799999997</v>
      </c>
      <c r="G22" s="410">
        <f>'Подпрограмма 2'!F166+'Подпрограмма 2'!F167</f>
        <v>26338275.6646</v>
      </c>
      <c r="H22" s="410">
        <f t="shared" si="9"/>
        <v>99.897000983689566</v>
      </c>
      <c r="I22" s="410"/>
      <c r="J22" s="410">
        <f>0</f>
        <v>0</v>
      </c>
      <c r="K22" s="410">
        <f>0</f>
        <v>0</v>
      </c>
      <c r="L22" s="410" t="str">
        <f t="shared" si="10"/>
        <v>-</v>
      </c>
      <c r="M22" s="410"/>
      <c r="N22" s="410">
        <f>0</f>
        <v>0</v>
      </c>
      <c r="O22" s="410">
        <f>0</f>
        <v>0</v>
      </c>
      <c r="P22" s="410" t="str">
        <f t="shared" si="11"/>
        <v>-</v>
      </c>
      <c r="Q22" s="410"/>
      <c r="S22" s="414"/>
      <c r="T22" s="414"/>
      <c r="U22" s="415"/>
    </row>
    <row r="23" spans="1:21" ht="39.6" customHeight="1" x14ac:dyDescent="0.25">
      <c r="A23" s="408">
        <v>4</v>
      </c>
      <c r="B23" s="411" t="s">
        <v>772</v>
      </c>
      <c r="C23" s="410">
        <f t="shared" si="12"/>
        <v>1461085.4000000001</v>
      </c>
      <c r="D23" s="410">
        <f t="shared" si="13"/>
        <v>1452523.9670999998</v>
      </c>
      <c r="E23" s="824">
        <f t="shared" si="8"/>
        <v>99.414036106308345</v>
      </c>
      <c r="F23" s="410">
        <f>'Подпрограмма 3'!E69+'Подпрограмма 3'!E72+'Подпрограмма 3'!E75</f>
        <v>1461085.4000000001</v>
      </c>
      <c r="G23" s="410">
        <f>'Подпрограмма 3'!F69+'Подпрограмма 3'!F72+'Подпрограмма 3'!F75</f>
        <v>1452523.9670999998</v>
      </c>
      <c r="H23" s="410">
        <f t="shared" si="9"/>
        <v>99.414036106308345</v>
      </c>
      <c r="I23" s="410"/>
      <c r="J23" s="410">
        <f>0</f>
        <v>0</v>
      </c>
      <c r="K23" s="410">
        <f>0</f>
        <v>0</v>
      </c>
      <c r="L23" s="410" t="str">
        <f t="shared" si="10"/>
        <v>-</v>
      </c>
      <c r="M23" s="410"/>
      <c r="N23" s="410">
        <f>0</f>
        <v>0</v>
      </c>
      <c r="O23" s="410">
        <f>0</f>
        <v>0</v>
      </c>
      <c r="P23" s="410" t="str">
        <f t="shared" si="11"/>
        <v>-</v>
      </c>
      <c r="Q23" s="410"/>
      <c r="S23" s="414"/>
      <c r="T23" s="414"/>
    </row>
    <row r="24" spans="1:21" ht="50.4" customHeight="1" x14ac:dyDescent="0.25">
      <c r="A24" s="408">
        <v>5</v>
      </c>
      <c r="B24" s="411" t="s">
        <v>773</v>
      </c>
      <c r="C24" s="410">
        <f t="shared" si="12"/>
        <v>2343309.6</v>
      </c>
      <c r="D24" s="410">
        <f t="shared" si="13"/>
        <v>2300088.497</v>
      </c>
      <c r="E24" s="824">
        <f t="shared" si="8"/>
        <v>98.155553026369191</v>
      </c>
      <c r="F24" s="410">
        <f>'Подпрограмма 4'!E64+'Подпрограмма 4'!E67+'Подпрограмма 4'!E70</f>
        <v>2343309.6</v>
      </c>
      <c r="G24" s="410">
        <f>'Подпрограмма 4'!F64+'Подпрограмма 4'!F67+'Подпрограмма 4'!F70</f>
        <v>2300088.497</v>
      </c>
      <c r="H24" s="410">
        <f t="shared" si="9"/>
        <v>98.155553026369191</v>
      </c>
      <c r="I24" s="410"/>
      <c r="J24" s="410">
        <f>0</f>
        <v>0</v>
      </c>
      <c r="K24" s="410">
        <f>0</f>
        <v>0</v>
      </c>
      <c r="L24" s="410" t="str">
        <f t="shared" si="10"/>
        <v>-</v>
      </c>
      <c r="M24" s="410"/>
      <c r="N24" s="410">
        <f>0</f>
        <v>0</v>
      </c>
      <c r="O24" s="410">
        <f>0</f>
        <v>0</v>
      </c>
      <c r="P24" s="410" t="str">
        <f t="shared" si="11"/>
        <v>-</v>
      </c>
      <c r="Q24" s="410"/>
      <c r="S24" s="414"/>
      <c r="T24" s="414"/>
    </row>
    <row r="25" spans="1:21" ht="52.95" customHeight="1" x14ac:dyDescent="0.25">
      <c r="A25" s="408">
        <v>6</v>
      </c>
      <c r="B25" s="411" t="s">
        <v>774</v>
      </c>
      <c r="C25" s="410">
        <f t="shared" si="12"/>
        <v>41311857.600000001</v>
      </c>
      <c r="D25" s="410">
        <f t="shared" si="13"/>
        <v>39803001.584700003</v>
      </c>
      <c r="E25" s="824">
        <f t="shared" si="8"/>
        <v>96.347644228663299</v>
      </c>
      <c r="F25" s="410">
        <f>'Подпрограмма 5'!E559+'Подпрограмма 5'!E560</f>
        <v>2002096.5000000002</v>
      </c>
      <c r="G25" s="410">
        <f>'Подпрограмма 5'!F559+'Подпрограмма 5'!F560</f>
        <v>2001275.6006</v>
      </c>
      <c r="H25" s="410">
        <f t="shared" si="9"/>
        <v>99.958998010335648</v>
      </c>
      <c r="I25" s="410"/>
      <c r="J25" s="410">
        <f>'Подпрограмма 5'!E562+'Подпрограмма 5'!E563</f>
        <v>12725286.999999994</v>
      </c>
      <c r="K25" s="410">
        <f>'Подпрограмма 5'!F562+'Подпрограмма 5'!F563</f>
        <v>11441763.3539</v>
      </c>
      <c r="L25" s="410">
        <f t="shared" si="10"/>
        <v>89.913597657168793</v>
      </c>
      <c r="M25" s="410"/>
      <c r="N25" s="410">
        <f>'Подпрограмма 5'!E565+'Подпрограмма 5'!E566</f>
        <v>26584474.100000009</v>
      </c>
      <c r="O25" s="410">
        <f>'Подпрограмма 5'!F565+'Подпрограмма 5'!F566</f>
        <v>26359962.630200006</v>
      </c>
      <c r="P25" s="410">
        <f t="shared" si="11"/>
        <v>99.155478987639626</v>
      </c>
      <c r="Q25" s="410"/>
      <c r="S25" s="414"/>
      <c r="T25" s="414"/>
    </row>
    <row r="26" spans="1:21" ht="54.6" customHeight="1" x14ac:dyDescent="0.25">
      <c r="A26" s="408">
        <v>7</v>
      </c>
      <c r="B26" s="411" t="s">
        <v>775</v>
      </c>
      <c r="C26" s="410">
        <f t="shared" si="12"/>
        <v>55755725.700000003</v>
      </c>
      <c r="D26" s="410">
        <f t="shared" si="13"/>
        <v>55755725.700000003</v>
      </c>
      <c r="E26" s="824">
        <f t="shared" si="8"/>
        <v>100</v>
      </c>
      <c r="F26" s="410">
        <f>'Подпрограмма 6'!E53+'Подпрограмма 6'!E56+'Подпрограмма 6'!E59</f>
        <v>55755725.700000003</v>
      </c>
      <c r="G26" s="410">
        <f>'Подпрограмма 6'!F53+'Подпрограмма 6'!F56+'Подпрограмма 6'!F59</f>
        <v>55755725.700000003</v>
      </c>
      <c r="H26" s="410">
        <f t="shared" si="9"/>
        <v>100</v>
      </c>
      <c r="I26" s="410"/>
      <c r="J26" s="410">
        <f>'Подпрограмма 6'!E54+'Подпрограмма 6'!E57+'Подпрограмма 6'!E60</f>
        <v>0</v>
      </c>
      <c r="K26" s="410">
        <f>'Подпрограмма 6'!F54+'Подпрограмма 6'!F57+'Подпрограмма 6'!F60</f>
        <v>0</v>
      </c>
      <c r="L26" s="410" t="str">
        <f t="shared" si="10"/>
        <v>-</v>
      </c>
      <c r="M26" s="410"/>
      <c r="N26" s="410">
        <f>'Подпрограмма 6'!I54+'Подпрограмма 6'!I57+'Подпрограмма 6'!I60</f>
        <v>0</v>
      </c>
      <c r="O26" s="410">
        <f>'Подпрограмма 6'!J54+'Подпрограмма 6'!J57+'Подпрограмма 6'!J60</f>
        <v>0</v>
      </c>
      <c r="P26" s="410" t="str">
        <f t="shared" si="11"/>
        <v>-</v>
      </c>
      <c r="Q26" s="410"/>
      <c r="S26" s="414"/>
      <c r="T26" s="414"/>
    </row>
    <row r="27" spans="1:21" x14ac:dyDescent="0.25">
      <c r="K27" s="416"/>
      <c r="L27" s="416"/>
    </row>
    <row r="28" spans="1:21" x14ac:dyDescent="0.25">
      <c r="K28" s="416"/>
      <c r="L28" s="416"/>
    </row>
    <row r="29" spans="1:21" s="784" customFormat="1" ht="25.2" customHeight="1" x14ac:dyDescent="0.35">
      <c r="A29" s="902" t="s">
        <v>1732</v>
      </c>
      <c r="B29" s="902"/>
      <c r="C29" s="902"/>
      <c r="D29" s="902"/>
      <c r="E29" s="902"/>
      <c r="F29" s="902"/>
      <c r="G29" s="902"/>
      <c r="H29" s="902"/>
      <c r="I29" s="902"/>
      <c r="J29" s="902"/>
      <c r="K29" s="902"/>
      <c r="L29" s="902"/>
      <c r="M29" s="902"/>
      <c r="N29" s="902"/>
    </row>
    <row r="30" spans="1:21" ht="13.8" thickBot="1" x14ac:dyDescent="0.3">
      <c r="K30" s="416"/>
      <c r="L30" s="416"/>
    </row>
    <row r="31" spans="1:21" ht="47.4" customHeight="1" x14ac:dyDescent="0.25">
      <c r="A31" s="935" t="s">
        <v>0</v>
      </c>
      <c r="B31" s="937" t="s">
        <v>762</v>
      </c>
      <c r="C31" s="924" t="s">
        <v>763</v>
      </c>
      <c r="D31" s="925"/>
      <c r="E31" s="926"/>
      <c r="F31" s="924" t="s">
        <v>764</v>
      </c>
      <c r="G31" s="925"/>
      <c r="H31" s="926"/>
      <c r="I31" s="924" t="s">
        <v>765</v>
      </c>
      <c r="J31" s="925"/>
      <c r="K31" s="926"/>
      <c r="L31" s="924" t="s">
        <v>766</v>
      </c>
      <c r="M31" s="925"/>
      <c r="N31" s="926"/>
    </row>
    <row r="32" spans="1:21" ht="55.2" customHeight="1" x14ac:dyDescent="0.25">
      <c r="A32" s="936"/>
      <c r="B32" s="938"/>
      <c r="C32" s="785" t="s">
        <v>767</v>
      </c>
      <c r="D32" s="762" t="s">
        <v>768</v>
      </c>
      <c r="E32" s="786" t="s">
        <v>769</v>
      </c>
      <c r="F32" s="785" t="s">
        <v>767</v>
      </c>
      <c r="G32" s="762" t="s">
        <v>768</v>
      </c>
      <c r="H32" s="786" t="s">
        <v>769</v>
      </c>
      <c r="I32" s="785" t="s">
        <v>767</v>
      </c>
      <c r="J32" s="762" t="s">
        <v>768</v>
      </c>
      <c r="K32" s="786" t="s">
        <v>769</v>
      </c>
      <c r="L32" s="785" t="s">
        <v>767</v>
      </c>
      <c r="M32" s="762" t="s">
        <v>768</v>
      </c>
      <c r="N32" s="786" t="s">
        <v>769</v>
      </c>
    </row>
    <row r="33" spans="1:14" x14ac:dyDescent="0.25">
      <c r="A33" s="787">
        <v>1</v>
      </c>
      <c r="B33" s="788">
        <v>2</v>
      </c>
      <c r="C33" s="787">
        <v>3</v>
      </c>
      <c r="D33" s="407">
        <v>4</v>
      </c>
      <c r="E33" s="788">
        <v>5</v>
      </c>
      <c r="F33" s="787">
        <v>6</v>
      </c>
      <c r="G33" s="762">
        <v>7</v>
      </c>
      <c r="H33" s="786">
        <v>8</v>
      </c>
      <c r="I33" s="787">
        <v>9</v>
      </c>
      <c r="J33" s="762">
        <v>10</v>
      </c>
      <c r="K33" s="786">
        <v>11</v>
      </c>
      <c r="L33" s="787">
        <v>12</v>
      </c>
      <c r="M33" s="762">
        <v>13</v>
      </c>
      <c r="N33" s="786">
        <v>14</v>
      </c>
    </row>
    <row r="34" spans="1:14" ht="31.2" customHeight="1" x14ac:dyDescent="0.25">
      <c r="A34" s="803">
        <v>1</v>
      </c>
      <c r="B34" s="804" t="s">
        <v>1733</v>
      </c>
      <c r="C34" s="789">
        <f>SUM(F34,I34,L34)</f>
        <v>5185215.0999999996</v>
      </c>
      <c r="D34" s="441">
        <f>SUM(G34,J34,M34)</f>
        <v>5162798.1354</v>
      </c>
      <c r="E34" s="790">
        <f t="shared" ref="E34:E40" si="14">IF(C34=0,"-",D34/C34*100)</f>
        <v>99.567675319776043</v>
      </c>
      <c r="F34" s="794">
        <f>SUM(F35:F40)</f>
        <v>3031859.1999999997</v>
      </c>
      <c r="G34" s="410">
        <f>SUM(G35:G40)</f>
        <v>3010002.0414</v>
      </c>
      <c r="H34" s="790">
        <f>IF(F34=0,"-",G34/F34*100)</f>
        <v>99.279083982527965</v>
      </c>
      <c r="I34" s="794">
        <f>SUM(I35:I40)</f>
        <v>2153355.9</v>
      </c>
      <c r="J34" s="410">
        <f>SUM(J35:J40)</f>
        <v>2152796.094</v>
      </c>
      <c r="K34" s="790">
        <f>IF(I34=0,"-",J34/I34*100)</f>
        <v>99.974003089781874</v>
      </c>
      <c r="L34" s="794">
        <f>SUM(L35:L40)</f>
        <v>0</v>
      </c>
      <c r="M34" s="410">
        <f>SUM(M35:M40)</f>
        <v>0</v>
      </c>
      <c r="N34" s="790" t="str">
        <f>IF(L34=0,"-",M34/L34*100)</f>
        <v>-</v>
      </c>
    </row>
    <row r="35" spans="1:14" ht="26.4" x14ac:dyDescent="0.25">
      <c r="A35" s="803">
        <v>2</v>
      </c>
      <c r="B35" s="804" t="s">
        <v>1734</v>
      </c>
      <c r="C35" s="789">
        <f t="shared" ref="C35:C40" si="15">SUM(F35,I35,L35)</f>
        <v>439250.5</v>
      </c>
      <c r="D35" s="441">
        <f t="shared" ref="D35:D40" si="16">SUM(G35,J35,M35)</f>
        <v>438885.48859999998</v>
      </c>
      <c r="E35" s="790">
        <f t="shared" si="14"/>
        <v>99.916901312576755</v>
      </c>
      <c r="F35" s="794">
        <f>SUMIFS(F$42:F$61,$B$42:$B$61,"Борьба с сердечно-сосудистыми заболеваниями")</f>
        <v>98846</v>
      </c>
      <c r="G35" s="410">
        <f>SUMIFS(G$42:G61,$B$42:$B$61,"Борьба с сердечно-сосудистыми заболеваниями")</f>
        <v>98659.844200000007</v>
      </c>
      <c r="H35" s="790">
        <f t="shared" ref="H35:H40" si="17">IF(F35=0,"-",G35/F35*100)</f>
        <v>99.811670881978031</v>
      </c>
      <c r="I35" s="794">
        <f>SUMIFS(I$42:I$61,$B$42:$B$61,"Борьба с сердечно-сосудистыми заболеваниями")</f>
        <v>340404.5</v>
      </c>
      <c r="J35" s="410">
        <f>SUMIFS(J$42:J61,$B$42:$B$61,"Борьба с сердечно-сосудистыми заболеваниями")</f>
        <v>340225.64439999999</v>
      </c>
      <c r="K35" s="790">
        <f t="shared" ref="K35:K40" si="18">IF(I35=0,"-",J35/I35*100)</f>
        <v>99.947457921384711</v>
      </c>
      <c r="L35" s="794">
        <f>SUMIFS(L$42:L$61,$B$42:$B$61,"Борьба с сердечно-сосудистыми заболеваниями")</f>
        <v>0</v>
      </c>
      <c r="M35" s="410">
        <f>SUMIFS(M$42:M61,$B$42:$B$61,"Борьба с сердечно-сосудистыми заболеваниями")</f>
        <v>0</v>
      </c>
      <c r="N35" s="790" t="str">
        <f t="shared" ref="N35:N40" si="19">IF(L35=0,"-",M35/L35*100)</f>
        <v>-</v>
      </c>
    </row>
    <row r="36" spans="1:14" ht="26.4" x14ac:dyDescent="0.25">
      <c r="A36" s="803">
        <v>3</v>
      </c>
      <c r="B36" s="804" t="s">
        <v>1735</v>
      </c>
      <c r="C36" s="789">
        <f t="shared" si="15"/>
        <v>2793893.5999999996</v>
      </c>
      <c r="D36" s="441">
        <f t="shared" si="16"/>
        <v>2772665.2382</v>
      </c>
      <c r="E36" s="790">
        <f t="shared" si="14"/>
        <v>99.240187178208956</v>
      </c>
      <c r="F36" s="794">
        <f>SUMIFS(F$42:F$61,$B$42:$B$61,"Борьба с онкологическими заболеваниями")</f>
        <v>1891461.9</v>
      </c>
      <c r="G36" s="410">
        <f>SUMIFS(G$42:G$61,$B$42:$B$61,"Борьба с онкологическими заболеваниями")</f>
        <v>1870233.588</v>
      </c>
      <c r="H36" s="790">
        <f t="shared" si="17"/>
        <v>98.877676996824533</v>
      </c>
      <c r="I36" s="794">
        <f>SUMIFS(I$42:I$61,$B$42:$B$61,"Борьба с онкологическими заболеваниями")</f>
        <v>902431.7</v>
      </c>
      <c r="J36" s="410">
        <f>SUMIFS(J$42:J$61,$B$42:$B$61,"Борьба с онкологическими заболеваниями")</f>
        <v>902431.65020000003</v>
      </c>
      <c r="K36" s="790">
        <f t="shared" si="18"/>
        <v>99.999994481576834</v>
      </c>
      <c r="L36" s="794">
        <f>SUMIFS(L$42:L$61,$B$42:$B$61,"Борьба с онкологическими заболеваниями")</f>
        <v>0</v>
      </c>
      <c r="M36" s="410">
        <f>SUMIFS(M$42:M$61,$B$42:$B$61,"Борьба с онкологическими заболеваниями")</f>
        <v>0</v>
      </c>
      <c r="N36" s="790" t="str">
        <f t="shared" si="19"/>
        <v>-</v>
      </c>
    </row>
    <row r="37" spans="1:14" ht="22.95" customHeight="1" x14ac:dyDescent="0.25">
      <c r="A37" s="803">
        <v>4</v>
      </c>
      <c r="B37" s="804" t="s">
        <v>1736</v>
      </c>
      <c r="C37" s="789">
        <f t="shared" si="15"/>
        <v>1523.4</v>
      </c>
      <c r="D37" s="441">
        <f t="shared" si="16"/>
        <v>1520.7080000000001</v>
      </c>
      <c r="E37" s="790">
        <f t="shared" si="14"/>
        <v>99.823290009189975</v>
      </c>
      <c r="F37" s="794">
        <f>SUMIFS(F$42:F$61,$B$42:$B$61,"Старшее поколение")</f>
        <v>776.90000000000009</v>
      </c>
      <c r="G37" s="410">
        <f>SUMIFS(G$42:G$61,$B$42:$B$61,"Старшее поколение")</f>
        <v>775.52700000000004</v>
      </c>
      <c r="H37" s="790">
        <f t="shared" si="17"/>
        <v>99.823271978375601</v>
      </c>
      <c r="I37" s="794">
        <f>SUMIFS(I$42:I$61,$B$42:$B$61,"Старшее поколение")</f>
        <v>746.5</v>
      </c>
      <c r="J37" s="410">
        <f>SUMIFS(J$42:J$61,$B$42:$B$61,"Старшее поколение")</f>
        <v>745.18100000000004</v>
      </c>
      <c r="K37" s="790">
        <f t="shared" si="18"/>
        <v>99.82330877427998</v>
      </c>
      <c r="L37" s="794">
        <f>SUMIFS(L$42:L$61,$B$42:$B$61,"Старшее поколение")</f>
        <v>0</v>
      </c>
      <c r="M37" s="410">
        <f>SUMIFS(M$42:M$61,$B$42:$B$61,"Старшее поколение")</f>
        <v>0</v>
      </c>
      <c r="N37" s="790" t="str">
        <f t="shared" si="19"/>
        <v>-</v>
      </c>
    </row>
    <row r="38" spans="1:14" ht="39.6" x14ac:dyDescent="0.25">
      <c r="A38" s="803">
        <v>5</v>
      </c>
      <c r="B38" s="804" t="s">
        <v>1737</v>
      </c>
      <c r="C38" s="789">
        <f t="shared" si="15"/>
        <v>0</v>
      </c>
      <c r="D38" s="441">
        <f t="shared" si="16"/>
        <v>0</v>
      </c>
      <c r="E38" s="790" t="str">
        <f t="shared" si="14"/>
        <v>-</v>
      </c>
      <c r="F38" s="794">
        <f>SUMIFS(F$42:F$61,$B$42:$B$61,"Развитие системы оказания первичной медико-санитарной помощи")</f>
        <v>0</v>
      </c>
      <c r="G38" s="410">
        <f>SUMIFS(G$42:G$61,$B$42:$B$61,"Развитие системы оказания первичной медико-санитарной помощи")</f>
        <v>0</v>
      </c>
      <c r="H38" s="790" t="str">
        <f t="shared" si="17"/>
        <v>-</v>
      </c>
      <c r="I38" s="794">
        <f>SUMIFS(I$42:I$61,$B$42:$B$61,"Развитие системы оказания первичной медико-санитарной помощи")</f>
        <v>0</v>
      </c>
      <c r="J38" s="410">
        <f>SUMIFS(J$42:J$61,$B$42:$B$61,"Развитие системы оказания первичной медико-санитарной помощи")</f>
        <v>0</v>
      </c>
      <c r="K38" s="790" t="str">
        <f t="shared" si="18"/>
        <v>-</v>
      </c>
      <c r="L38" s="794">
        <f>SUMIFS(L$42:L$61,$B$42:$B$61,"Развитие системы оказания первичной медико-санитарной помощи")</f>
        <v>0</v>
      </c>
      <c r="M38" s="410">
        <f>SUMIFS(M$42:M$61,$B$42:$B$61,"Развитие системы оказания первичной медико-санитарной помощи")</f>
        <v>0</v>
      </c>
      <c r="N38" s="790" t="str">
        <f t="shared" si="19"/>
        <v>-</v>
      </c>
    </row>
    <row r="39" spans="1:14" ht="56.4" customHeight="1" x14ac:dyDescent="0.25">
      <c r="A39" s="803">
        <v>6</v>
      </c>
      <c r="B39" s="804" t="s">
        <v>1739</v>
      </c>
      <c r="C39" s="789">
        <f t="shared" si="15"/>
        <v>383292.69999999995</v>
      </c>
      <c r="D39" s="441">
        <f t="shared" si="16"/>
        <v>383103.87280000001</v>
      </c>
      <c r="E39" s="790">
        <f t="shared" si="14"/>
        <v>99.950735508398694</v>
      </c>
      <c r="F39" s="794">
        <f>SUMIFS(F$42:F$61,$B$42:$B$61,"Развитие детского здравоохранения, включая создание современной инфраструктуры оказания медицинской помощи детям")</f>
        <v>241474.4</v>
      </c>
      <c r="G39" s="410">
        <f>SUMIFS(G$42:G$61,$B$42:$B$61,"Развитие детского здравоохранения, включая создание современной инфраструктуры оказания медицинской помощи детям")</f>
        <v>241355.43910000005</v>
      </c>
      <c r="H39" s="790">
        <f t="shared" si="17"/>
        <v>99.950735605927605</v>
      </c>
      <c r="I39" s="794">
        <f>SUMIFS(I$42:I$61,$B$42:$B$61,"Развитие детского здравоохранения, включая создание современной инфраструктуры оказания медицинской помощи детям")</f>
        <v>141818.29999999999</v>
      </c>
      <c r="J39" s="410">
        <f>SUMIFS(J$42:J$61,$B$42:$B$61,"Развитие детского здравоохранения, включая создание современной инфраструктуры оказания медицинской помощи детям")</f>
        <v>141748.43369999999</v>
      </c>
      <c r="K39" s="790">
        <f t="shared" si="18"/>
        <v>99.950735342335946</v>
      </c>
      <c r="L39" s="794">
        <f>SUMIFS(L$42:L$61,$B$42:$B$61,"Развитие детского здравоохранения, включая создание современной инфраструктуры оказания медицинской помощи детям")</f>
        <v>0</v>
      </c>
      <c r="M39" s="410">
        <f>SUMIFS(M$42:M$61,$B$42:$B$61,"Развитие детского здравоохранения, включая создание современной инфраструктуры оказания медицинской помощи детям")</f>
        <v>0</v>
      </c>
      <c r="N39" s="790" t="str">
        <f t="shared" si="19"/>
        <v>-</v>
      </c>
    </row>
    <row r="40" spans="1:14" ht="66.599999999999994" thickBot="1" x14ac:dyDescent="0.3">
      <c r="A40" s="805">
        <v>7</v>
      </c>
      <c r="B40" s="806" t="s">
        <v>1738</v>
      </c>
      <c r="C40" s="791">
        <f t="shared" si="15"/>
        <v>1567254.9</v>
      </c>
      <c r="D40" s="792">
        <f t="shared" si="16"/>
        <v>1566622.8278000001</v>
      </c>
      <c r="E40" s="793">
        <f t="shared" si="14"/>
        <v>99.959670108544572</v>
      </c>
      <c r="F40" s="795">
        <f>SUMIFS(F$42:F$61,$B$42:$B$61,"Создание единого цифрового контура в здравоохранении на основе единой государственной информационной системы здравоохранения (ЕГИСЗ)")</f>
        <v>799300</v>
      </c>
      <c r="G40" s="796">
        <f>SUMIFS(G$42:G$61,$B$42:$B$61,"Создание единого цифрового контура в здравоохранении на основе единой государственной информационной системы здравоохранения (ЕГИСЗ)")</f>
        <v>798977.6431000001</v>
      </c>
      <c r="H40" s="793">
        <f t="shared" si="17"/>
        <v>99.959670098836497</v>
      </c>
      <c r="I40" s="795">
        <f>SUMIFS(I$42:I$61,$B$42:$B$61,"Создание единого цифрового контура в здравоохранении на основе единой государственной информационной системы здравоохранения (ЕГИСЗ)")</f>
        <v>767954.9</v>
      </c>
      <c r="J40" s="796">
        <f>SUMIFS(J$42:J$61,$B$42:$B$61,"Создание единого цифрового контура в здравоохранении на основе единой государственной информационной системы здравоохранения (ЕГИСЗ)")</f>
        <v>767645.18469999987</v>
      </c>
      <c r="K40" s="793">
        <f t="shared" si="18"/>
        <v>99.959670118648873</v>
      </c>
      <c r="L40" s="795">
        <f>SUMIFS(L$42:L$61,$B$42:$B$61,"Создание единого цифрового контура в здравоохранении на основе единой государственной информационной системы здравоохранения (ЕГИСЗ)")</f>
        <v>0</v>
      </c>
      <c r="M40" s="796">
        <f>SUMIFS(M$42:M$61,$B$42:$B$61,"Создание единого цифрового контура в здравоохранении на основе единой государственной информационной системы здравоохранения (ЕГИСЗ)")</f>
        <v>0</v>
      </c>
      <c r="N40" s="793" t="str">
        <f t="shared" si="19"/>
        <v>-</v>
      </c>
    </row>
    <row r="41" spans="1:14" ht="22.95" customHeight="1" thickBot="1" x14ac:dyDescent="0.3">
      <c r="A41" s="927" t="s">
        <v>770</v>
      </c>
      <c r="B41" s="928"/>
      <c r="C41" s="928"/>
      <c r="D41" s="928"/>
      <c r="E41" s="928"/>
      <c r="F41" s="929"/>
      <c r="G41" s="929"/>
      <c r="H41" s="929"/>
      <c r="I41" s="930"/>
      <c r="J41" s="930"/>
      <c r="K41" s="930"/>
      <c r="L41" s="930"/>
      <c r="M41" s="930"/>
      <c r="N41" s="931"/>
    </row>
    <row r="42" spans="1:14" ht="26.4" x14ac:dyDescent="0.25">
      <c r="A42" s="807">
        <v>1</v>
      </c>
      <c r="B42" s="808" t="s">
        <v>1733</v>
      </c>
      <c r="C42" s="797">
        <f t="shared" ref="C42" si="20">SUM(F42,I42,L42)</f>
        <v>2035252.0999999999</v>
      </c>
      <c r="D42" s="798">
        <f t="shared" ref="D42" si="21">SUM(G42,J42,M42)</f>
        <v>2013656.0845999999</v>
      </c>
      <c r="E42" s="799">
        <f t="shared" ref="E42:E45" si="22">IF(C42=0,"-",D42/C42*100)</f>
        <v>98.938902193001056</v>
      </c>
      <c r="F42" s="797">
        <f>SUM(F43:F45)</f>
        <v>1939535.9</v>
      </c>
      <c r="G42" s="798">
        <f>SUM(G43:G45)</f>
        <v>1918120.0592</v>
      </c>
      <c r="H42" s="799">
        <f t="shared" ref="H42:H45" si="23">IF(F42=0,"-",G42/F42*100)</f>
        <v>98.895826532522563</v>
      </c>
      <c r="I42" s="797">
        <f>SUM(I43:I45)</f>
        <v>95716.2</v>
      </c>
      <c r="J42" s="798">
        <f>SUM(J43:J45)</f>
        <v>95536.025399999999</v>
      </c>
      <c r="K42" s="799">
        <f t="shared" ref="K42:K45" si="24">IF(I42=0,"-",J42/I42*100)</f>
        <v>99.811761645364101</v>
      </c>
      <c r="L42" s="797">
        <f>SUM(L43:L45)</f>
        <v>0</v>
      </c>
      <c r="M42" s="798">
        <f>SUM(M43:M45)</f>
        <v>0</v>
      </c>
      <c r="N42" s="799" t="str">
        <f t="shared" ref="N42:N45" si="25">IF(L42=0,"-",M42/L42*100)</f>
        <v>-</v>
      </c>
    </row>
    <row r="43" spans="1:14" ht="26.4" x14ac:dyDescent="0.25">
      <c r="A43" s="803">
        <v>2</v>
      </c>
      <c r="B43" s="804" t="s">
        <v>1734</v>
      </c>
      <c r="C43" s="789">
        <f t="shared" ref="C43:C45" si="26">SUM(F43,I43,L43)</f>
        <v>193815.7</v>
      </c>
      <c r="D43" s="441">
        <f t="shared" ref="D43:D45" si="27">SUM(G43,J43,M43)</f>
        <v>193450.68859999999</v>
      </c>
      <c r="E43" s="790">
        <f t="shared" si="22"/>
        <v>99.811670881151514</v>
      </c>
      <c r="F43" s="789">
        <f>'Подпрограмма 1'!E525</f>
        <v>98846</v>
      </c>
      <c r="G43" s="441">
        <f>'Подпрограмма 1'!F525</f>
        <v>98659.844200000007</v>
      </c>
      <c r="H43" s="790">
        <f t="shared" si="23"/>
        <v>99.811670881978031</v>
      </c>
      <c r="I43" s="789">
        <f>'Подпрограмма 1'!E530</f>
        <v>94969.7</v>
      </c>
      <c r="J43" s="441">
        <f>'Подпрограмма 1'!F530</f>
        <v>94790.844400000002</v>
      </c>
      <c r="K43" s="790">
        <f t="shared" si="24"/>
        <v>99.811670880291302</v>
      </c>
      <c r="L43" s="789">
        <v>0</v>
      </c>
      <c r="M43" s="441">
        <v>0</v>
      </c>
      <c r="N43" s="790" t="str">
        <f t="shared" si="25"/>
        <v>-</v>
      </c>
    </row>
    <row r="44" spans="1:14" ht="26.4" x14ac:dyDescent="0.25">
      <c r="A44" s="803">
        <v>3</v>
      </c>
      <c r="B44" s="804" t="s">
        <v>1735</v>
      </c>
      <c r="C44" s="789">
        <f t="shared" si="26"/>
        <v>1839913</v>
      </c>
      <c r="D44" s="441">
        <f t="shared" si="27"/>
        <v>1818684.6880000001</v>
      </c>
      <c r="E44" s="790">
        <f t="shared" si="22"/>
        <v>98.846232838183113</v>
      </c>
      <c r="F44" s="789">
        <f>'Подпрограмма 1'!E526</f>
        <v>1839913</v>
      </c>
      <c r="G44" s="441">
        <f>'Подпрограмма 1'!F526</f>
        <v>1818684.6880000001</v>
      </c>
      <c r="H44" s="790">
        <f t="shared" si="23"/>
        <v>98.846232838183113</v>
      </c>
      <c r="I44" s="789">
        <f>'Подпрограмма 1'!E531</f>
        <v>0</v>
      </c>
      <c r="J44" s="441">
        <f>'Подпрограмма 1'!F531</f>
        <v>0</v>
      </c>
      <c r="K44" s="790" t="str">
        <f t="shared" si="24"/>
        <v>-</v>
      </c>
      <c r="L44" s="789">
        <v>0</v>
      </c>
      <c r="M44" s="441">
        <v>0</v>
      </c>
      <c r="N44" s="790" t="str">
        <f t="shared" si="25"/>
        <v>-</v>
      </c>
    </row>
    <row r="45" spans="1:14" ht="22.95" customHeight="1" thickBot="1" x14ac:dyDescent="0.3">
      <c r="A45" s="805">
        <v>4</v>
      </c>
      <c r="B45" s="806" t="s">
        <v>1736</v>
      </c>
      <c r="C45" s="791">
        <f t="shared" si="26"/>
        <v>1523.4</v>
      </c>
      <c r="D45" s="792">
        <f t="shared" si="27"/>
        <v>1520.7080000000001</v>
      </c>
      <c r="E45" s="793">
        <f t="shared" si="22"/>
        <v>99.823290009189975</v>
      </c>
      <c r="F45" s="791">
        <f>'Подпрограмма 1'!E527</f>
        <v>776.90000000000009</v>
      </c>
      <c r="G45" s="792">
        <f>'Подпрограмма 1'!F527</f>
        <v>775.52700000000004</v>
      </c>
      <c r="H45" s="793">
        <f t="shared" si="23"/>
        <v>99.823271978375601</v>
      </c>
      <c r="I45" s="791">
        <f>'Подпрограмма 1'!E532</f>
        <v>746.5</v>
      </c>
      <c r="J45" s="792">
        <f>'Подпрограмма 1'!F532</f>
        <v>745.18100000000004</v>
      </c>
      <c r="K45" s="793">
        <f t="shared" si="24"/>
        <v>99.82330877427998</v>
      </c>
      <c r="L45" s="791">
        <v>0</v>
      </c>
      <c r="M45" s="792">
        <v>0</v>
      </c>
      <c r="N45" s="793" t="str">
        <f t="shared" si="25"/>
        <v>-</v>
      </c>
    </row>
    <row r="46" spans="1:14" ht="22.8" customHeight="1" thickBot="1" x14ac:dyDescent="0.3">
      <c r="A46" s="932" t="s">
        <v>771</v>
      </c>
      <c r="B46" s="933"/>
      <c r="C46" s="923"/>
      <c r="D46" s="923"/>
      <c r="E46" s="923"/>
      <c r="F46" s="920"/>
      <c r="G46" s="920"/>
      <c r="H46" s="920"/>
      <c r="I46" s="920"/>
      <c r="J46" s="920"/>
      <c r="K46" s="920"/>
      <c r="L46" s="920"/>
      <c r="M46" s="920"/>
      <c r="N46" s="922"/>
    </row>
    <row r="47" spans="1:14" ht="26.4" x14ac:dyDescent="0.25">
      <c r="A47" s="807">
        <v>1</v>
      </c>
      <c r="B47" s="808" t="s">
        <v>1733</v>
      </c>
      <c r="C47" s="797">
        <f t="shared" ref="C47:C50" si="28">SUM(F47,I47,L47)</f>
        <v>1147866.5</v>
      </c>
      <c r="D47" s="798">
        <f t="shared" ref="D47:D50" si="29">SUM(G47,J47,M47)</f>
        <v>1147866.4502000001</v>
      </c>
      <c r="E47" s="799">
        <f t="shared" ref="E47:E50" si="30">IF(C47=0,"-",D47/C47*100)</f>
        <v>99.999995661516394</v>
      </c>
      <c r="F47" s="797">
        <f>SUM(F48:F50)</f>
        <v>0</v>
      </c>
      <c r="G47" s="798">
        <f>SUM(G48:G50)</f>
        <v>0</v>
      </c>
      <c r="H47" s="799" t="str">
        <f t="shared" ref="H47:H50" si="31">IF(F47=0,"-",G47/F47*100)</f>
        <v>-</v>
      </c>
      <c r="I47" s="797">
        <f>SUM(I48:I50)</f>
        <v>1147866.5</v>
      </c>
      <c r="J47" s="798">
        <f>SUM(J48:J50)</f>
        <v>1147866.4502000001</v>
      </c>
      <c r="K47" s="799">
        <f t="shared" ref="K47:K50" si="32">IF(I47=0,"-",J47/I47*100)</f>
        <v>99.999995661516394</v>
      </c>
      <c r="L47" s="797">
        <f>SUM(L48:L50)</f>
        <v>0</v>
      </c>
      <c r="M47" s="798">
        <f>SUM(M48:M50)</f>
        <v>0</v>
      </c>
      <c r="N47" s="799" t="str">
        <f t="shared" ref="N47:N50" si="33">IF(L47=0,"-",M47/L47*100)</f>
        <v>-</v>
      </c>
    </row>
    <row r="48" spans="1:14" ht="26.4" x14ac:dyDescent="0.25">
      <c r="A48" s="803">
        <v>2</v>
      </c>
      <c r="B48" s="804" t="s">
        <v>1734</v>
      </c>
      <c r="C48" s="789">
        <f t="shared" si="28"/>
        <v>245434.8</v>
      </c>
      <c r="D48" s="441">
        <f t="shared" si="29"/>
        <v>245434.8</v>
      </c>
      <c r="E48" s="790">
        <f t="shared" si="30"/>
        <v>100</v>
      </c>
      <c r="F48" s="789">
        <v>0</v>
      </c>
      <c r="G48" s="441">
        <v>0</v>
      </c>
      <c r="H48" s="790" t="str">
        <f t="shared" si="31"/>
        <v>-</v>
      </c>
      <c r="I48" s="789">
        <f>'Подпрограмма 2'!E216</f>
        <v>245434.8</v>
      </c>
      <c r="J48" s="441">
        <f>'Подпрограмма 2'!F216</f>
        <v>245434.8</v>
      </c>
      <c r="K48" s="790">
        <f t="shared" si="32"/>
        <v>100</v>
      </c>
      <c r="L48" s="789">
        <v>0</v>
      </c>
      <c r="M48" s="441">
        <v>0</v>
      </c>
      <c r="N48" s="790" t="str">
        <f t="shared" si="33"/>
        <v>-</v>
      </c>
    </row>
    <row r="49" spans="1:14" ht="26.4" x14ac:dyDescent="0.25">
      <c r="A49" s="803">
        <v>3</v>
      </c>
      <c r="B49" s="804" t="s">
        <v>1735</v>
      </c>
      <c r="C49" s="789">
        <f t="shared" si="28"/>
        <v>902431.7</v>
      </c>
      <c r="D49" s="441">
        <f t="shared" si="29"/>
        <v>902431.65020000003</v>
      </c>
      <c r="E49" s="790">
        <f t="shared" si="30"/>
        <v>99.999994481576834</v>
      </c>
      <c r="F49" s="789">
        <v>0</v>
      </c>
      <c r="G49" s="441">
        <v>0</v>
      </c>
      <c r="H49" s="790" t="str">
        <f t="shared" si="31"/>
        <v>-</v>
      </c>
      <c r="I49" s="789">
        <f>'Подпрограмма 2'!E217</f>
        <v>902431.7</v>
      </c>
      <c r="J49" s="441">
        <f>'Подпрограмма 2'!F217</f>
        <v>902431.65020000003</v>
      </c>
      <c r="K49" s="790">
        <f t="shared" si="32"/>
        <v>99.999994481576834</v>
      </c>
      <c r="L49" s="789">
        <v>0</v>
      </c>
      <c r="M49" s="441">
        <v>0</v>
      </c>
      <c r="N49" s="790" t="str">
        <f t="shared" si="33"/>
        <v>-</v>
      </c>
    </row>
    <row r="50" spans="1:14" ht="40.200000000000003" thickBot="1" x14ac:dyDescent="0.3">
      <c r="A50" s="805">
        <v>4</v>
      </c>
      <c r="B50" s="806" t="s">
        <v>1737</v>
      </c>
      <c r="C50" s="791">
        <f t="shared" si="28"/>
        <v>0</v>
      </c>
      <c r="D50" s="792">
        <f t="shared" si="29"/>
        <v>0</v>
      </c>
      <c r="E50" s="793" t="str">
        <f t="shared" si="30"/>
        <v>-</v>
      </c>
      <c r="F50" s="791">
        <v>0</v>
      </c>
      <c r="G50" s="792">
        <v>0</v>
      </c>
      <c r="H50" s="793" t="str">
        <f t="shared" si="31"/>
        <v>-</v>
      </c>
      <c r="I50" s="791">
        <v>0</v>
      </c>
      <c r="J50" s="792">
        <v>0</v>
      </c>
      <c r="K50" s="793" t="str">
        <f t="shared" si="32"/>
        <v>-</v>
      </c>
      <c r="L50" s="791">
        <v>0</v>
      </c>
      <c r="M50" s="792">
        <v>0</v>
      </c>
      <c r="N50" s="793" t="str">
        <f t="shared" si="33"/>
        <v>-</v>
      </c>
    </row>
    <row r="51" spans="1:14" ht="25.2" customHeight="1" thickBot="1" x14ac:dyDescent="0.3">
      <c r="A51" s="932" t="s">
        <v>772</v>
      </c>
      <c r="B51" s="933"/>
      <c r="C51" s="921"/>
      <c r="D51" s="921"/>
      <c r="E51" s="921"/>
      <c r="F51" s="920"/>
      <c r="G51" s="920"/>
      <c r="H51" s="920"/>
      <c r="I51" s="920"/>
      <c r="J51" s="920"/>
      <c r="K51" s="920"/>
      <c r="L51" s="920"/>
      <c r="M51" s="920"/>
      <c r="N51" s="922"/>
    </row>
    <row r="52" spans="1:14" ht="27" thickBot="1" x14ac:dyDescent="0.3">
      <c r="A52" s="809">
        <v>1</v>
      </c>
      <c r="B52" s="810" t="s">
        <v>1733</v>
      </c>
      <c r="C52" s="800">
        <v>0</v>
      </c>
      <c r="D52" s="801">
        <v>0</v>
      </c>
      <c r="E52" s="802" t="str">
        <f t="shared" ref="E52" si="34">IF(C52=0,"-",D52/C52*100)</f>
        <v>-</v>
      </c>
      <c r="F52" s="800">
        <v>0</v>
      </c>
      <c r="G52" s="801">
        <v>0</v>
      </c>
      <c r="H52" s="802" t="str">
        <f t="shared" ref="H52" si="35">IF(F52=0,"-",G52/F52*100)</f>
        <v>-</v>
      </c>
      <c r="I52" s="800">
        <v>0</v>
      </c>
      <c r="J52" s="801">
        <v>0</v>
      </c>
      <c r="K52" s="802" t="str">
        <f t="shared" ref="K52" si="36">IF(I52=0,"-",J52/I52*100)</f>
        <v>-</v>
      </c>
      <c r="L52" s="800">
        <v>0</v>
      </c>
      <c r="M52" s="801">
        <v>0</v>
      </c>
      <c r="N52" s="802" t="str">
        <f t="shared" ref="N52" si="37">IF(L52=0,"-",M52/L52*100)</f>
        <v>-</v>
      </c>
    </row>
    <row r="53" spans="1:14" ht="31.2" customHeight="1" thickBot="1" x14ac:dyDescent="0.3">
      <c r="A53" s="934" t="s">
        <v>773</v>
      </c>
      <c r="B53" s="923"/>
      <c r="C53" s="923"/>
      <c r="D53" s="923"/>
      <c r="E53" s="923"/>
      <c r="F53" s="920"/>
      <c r="G53" s="920"/>
      <c r="H53" s="920"/>
      <c r="I53" s="920"/>
      <c r="J53" s="920"/>
      <c r="K53" s="920"/>
      <c r="L53" s="920"/>
      <c r="M53" s="920"/>
      <c r="N53" s="922"/>
    </row>
    <row r="54" spans="1:14" ht="27" thickBot="1" x14ac:dyDescent="0.3">
      <c r="A54" s="809">
        <v>1</v>
      </c>
      <c r="B54" s="810" t="s">
        <v>1733</v>
      </c>
      <c r="C54" s="800">
        <v>0</v>
      </c>
      <c r="D54" s="801">
        <v>0</v>
      </c>
      <c r="E54" s="802" t="str">
        <f t="shared" ref="E54" si="38">IF(C54=0,"-",D54/C54*100)</f>
        <v>-</v>
      </c>
      <c r="F54" s="800">
        <v>0</v>
      </c>
      <c r="G54" s="801">
        <v>0</v>
      </c>
      <c r="H54" s="802" t="str">
        <f t="shared" ref="H54" si="39">IF(F54=0,"-",G54/F54*100)</f>
        <v>-</v>
      </c>
      <c r="I54" s="800">
        <v>0</v>
      </c>
      <c r="J54" s="801">
        <v>0</v>
      </c>
      <c r="K54" s="802" t="str">
        <f t="shared" ref="K54" si="40">IF(I54=0,"-",J54/I54*100)</f>
        <v>-</v>
      </c>
      <c r="L54" s="800">
        <v>0</v>
      </c>
      <c r="M54" s="801">
        <v>0</v>
      </c>
      <c r="N54" s="802" t="str">
        <f t="shared" ref="N54" si="41">IF(L54=0,"-",M54/L54*100)</f>
        <v>-</v>
      </c>
    </row>
    <row r="55" spans="1:14" ht="29.4" customHeight="1" thickBot="1" x14ac:dyDescent="0.3">
      <c r="A55" s="919" t="s">
        <v>774</v>
      </c>
      <c r="B55" s="920"/>
      <c r="C55" s="921"/>
      <c r="D55" s="921"/>
      <c r="E55" s="921"/>
      <c r="F55" s="920"/>
      <c r="G55" s="920"/>
      <c r="H55" s="920"/>
      <c r="I55" s="920"/>
      <c r="J55" s="920"/>
      <c r="K55" s="920"/>
      <c r="L55" s="920"/>
      <c r="M55" s="920"/>
      <c r="N55" s="922"/>
    </row>
    <row r="56" spans="1:14" ht="26.4" x14ac:dyDescent="0.25">
      <c r="A56" s="807">
        <v>1</v>
      </c>
      <c r="B56" s="808" t="s">
        <v>1733</v>
      </c>
      <c r="C56" s="797">
        <f t="shared" ref="C56:C59" si="42">SUM(F56,I56,L56)</f>
        <v>2002096.5</v>
      </c>
      <c r="D56" s="798">
        <f t="shared" ref="D56:D59" si="43">SUM(G56,J56,M56)</f>
        <v>2001275.6006</v>
      </c>
      <c r="E56" s="799">
        <f t="shared" ref="E56:E59" si="44">IF(C56=0,"-",D56/C56*100)</f>
        <v>99.958998010335662</v>
      </c>
      <c r="F56" s="797">
        <f>SUM(F57:F59)</f>
        <v>1092323.3</v>
      </c>
      <c r="G56" s="798">
        <f>SUM(G57:G59)</f>
        <v>1091881.9822000002</v>
      </c>
      <c r="H56" s="799">
        <f t="shared" ref="H56:H59" si="45">IF(F56=0,"-",G56/F56*100)</f>
        <v>99.959598243487079</v>
      </c>
      <c r="I56" s="797">
        <f>SUM(I57:I59)</f>
        <v>909773.2</v>
      </c>
      <c r="J56" s="798">
        <f>SUM(J57:J59)</f>
        <v>909393.6183999998</v>
      </c>
      <c r="K56" s="799">
        <f t="shared" ref="K56:K59" si="46">IF(I56=0,"-",J56/I56*100)</f>
        <v>99.958277337692508</v>
      </c>
      <c r="L56" s="797">
        <f>SUM(L57:L59)</f>
        <v>0</v>
      </c>
      <c r="M56" s="798">
        <f>SUM(M57:M59)</f>
        <v>0</v>
      </c>
      <c r="N56" s="799" t="str">
        <f t="shared" ref="N56:N59" si="47">IF(L56=0,"-",M56/L56*100)</f>
        <v>-</v>
      </c>
    </row>
    <row r="57" spans="1:14" ht="26.4" x14ac:dyDescent="0.25">
      <c r="A57" s="803">
        <v>2</v>
      </c>
      <c r="B57" s="804" t="s">
        <v>1735</v>
      </c>
      <c r="C57" s="789">
        <f t="shared" si="42"/>
        <v>51548.9</v>
      </c>
      <c r="D57" s="441">
        <f t="shared" si="43"/>
        <v>51548.9</v>
      </c>
      <c r="E57" s="790">
        <f t="shared" si="44"/>
        <v>100</v>
      </c>
      <c r="F57" s="789">
        <f>'Подпрограмма 5'!E631</f>
        <v>51548.9</v>
      </c>
      <c r="G57" s="441">
        <f>'Подпрограмма 5'!F631</f>
        <v>51548.9</v>
      </c>
      <c r="H57" s="790">
        <f t="shared" si="45"/>
        <v>100</v>
      </c>
      <c r="I57" s="789">
        <v>0</v>
      </c>
      <c r="J57" s="441">
        <v>0</v>
      </c>
      <c r="K57" s="790" t="str">
        <f t="shared" si="46"/>
        <v>-</v>
      </c>
      <c r="L57" s="789">
        <v>0</v>
      </c>
      <c r="M57" s="441">
        <v>0</v>
      </c>
      <c r="N57" s="790" t="str">
        <f t="shared" si="47"/>
        <v>-</v>
      </c>
    </row>
    <row r="58" spans="1:14" ht="54" customHeight="1" x14ac:dyDescent="0.25">
      <c r="A58" s="803">
        <v>3</v>
      </c>
      <c r="B58" s="804" t="s">
        <v>1739</v>
      </c>
      <c r="C58" s="789">
        <f t="shared" si="42"/>
        <v>383292.69999999995</v>
      </c>
      <c r="D58" s="441">
        <f t="shared" si="43"/>
        <v>383103.87280000001</v>
      </c>
      <c r="E58" s="790">
        <f t="shared" si="44"/>
        <v>99.950735508398694</v>
      </c>
      <c r="F58" s="789">
        <f>'Подпрограмма 5'!E632</f>
        <v>241474.4</v>
      </c>
      <c r="G58" s="441">
        <f>'Подпрограмма 5'!F632</f>
        <v>241355.43910000005</v>
      </c>
      <c r="H58" s="790">
        <f t="shared" si="45"/>
        <v>99.950735605927605</v>
      </c>
      <c r="I58" s="789">
        <f>'Подпрограмма 5'!E639</f>
        <v>141818.29999999999</v>
      </c>
      <c r="J58" s="441">
        <f>'Подпрограмма 5'!F639</f>
        <v>141748.43369999999</v>
      </c>
      <c r="K58" s="790">
        <f t="shared" si="46"/>
        <v>99.950735342335946</v>
      </c>
      <c r="L58" s="789">
        <v>0</v>
      </c>
      <c r="M58" s="441">
        <v>0</v>
      </c>
      <c r="N58" s="790" t="str">
        <f t="shared" si="47"/>
        <v>-</v>
      </c>
    </row>
    <row r="59" spans="1:14" ht="66.599999999999994" thickBot="1" x14ac:dyDescent="0.3">
      <c r="A59" s="805">
        <v>4</v>
      </c>
      <c r="B59" s="806" t="s">
        <v>1738</v>
      </c>
      <c r="C59" s="791">
        <f t="shared" si="42"/>
        <v>1567254.9</v>
      </c>
      <c r="D59" s="792">
        <f t="shared" si="43"/>
        <v>1566622.8278000001</v>
      </c>
      <c r="E59" s="793">
        <f t="shared" si="44"/>
        <v>99.959670108544572</v>
      </c>
      <c r="F59" s="791">
        <f>'Подпрограмма 5'!E633</f>
        <v>799300</v>
      </c>
      <c r="G59" s="792">
        <f>'Подпрограмма 5'!F633</f>
        <v>798977.6431000001</v>
      </c>
      <c r="H59" s="793">
        <f t="shared" si="45"/>
        <v>99.959670098836497</v>
      </c>
      <c r="I59" s="791">
        <f>'Подпрограмма 5'!E640</f>
        <v>767954.9</v>
      </c>
      <c r="J59" s="792">
        <f>'Подпрограмма 5'!F640</f>
        <v>767645.18469999987</v>
      </c>
      <c r="K59" s="793">
        <f t="shared" si="46"/>
        <v>99.959670118648873</v>
      </c>
      <c r="L59" s="791">
        <v>0</v>
      </c>
      <c r="M59" s="792">
        <v>0</v>
      </c>
      <c r="N59" s="793" t="str">
        <f t="shared" si="47"/>
        <v>-</v>
      </c>
    </row>
    <row r="60" spans="1:14" ht="22.8" customHeight="1" thickBot="1" x14ac:dyDescent="0.3">
      <c r="A60" s="919" t="s">
        <v>775</v>
      </c>
      <c r="B60" s="920"/>
      <c r="C60" s="923"/>
      <c r="D60" s="923"/>
      <c r="E60" s="923"/>
      <c r="F60" s="920"/>
      <c r="G60" s="920"/>
      <c r="H60" s="920"/>
      <c r="I60" s="920"/>
      <c r="J60" s="920"/>
      <c r="K60" s="920"/>
      <c r="L60" s="920"/>
      <c r="M60" s="920"/>
      <c r="N60" s="922"/>
    </row>
    <row r="61" spans="1:14" ht="27" thickBot="1" x14ac:dyDescent="0.3">
      <c r="A61" s="809">
        <v>1</v>
      </c>
      <c r="B61" s="810" t="s">
        <v>1733</v>
      </c>
      <c r="C61" s="800">
        <v>0</v>
      </c>
      <c r="D61" s="801">
        <v>0</v>
      </c>
      <c r="E61" s="802" t="str">
        <f t="shared" ref="E61" si="48">IF(C61=0,"-",D61/C61*100)</f>
        <v>-</v>
      </c>
      <c r="F61" s="800">
        <v>0</v>
      </c>
      <c r="G61" s="801">
        <v>0</v>
      </c>
      <c r="H61" s="802" t="str">
        <f t="shared" ref="H61" si="49">IF(F61=0,"-",G61/F61*100)</f>
        <v>-</v>
      </c>
      <c r="I61" s="800">
        <v>0</v>
      </c>
      <c r="J61" s="801">
        <v>0</v>
      </c>
      <c r="K61" s="802" t="str">
        <f t="shared" ref="K61" si="50">IF(I61=0,"-",J61/I61*100)</f>
        <v>-</v>
      </c>
      <c r="L61" s="800">
        <v>0</v>
      </c>
      <c r="M61" s="801">
        <v>0</v>
      </c>
      <c r="N61" s="802" t="str">
        <f t="shared" ref="N61" si="51">IF(L61=0,"-",M61/L61*100)</f>
        <v>-</v>
      </c>
    </row>
    <row r="62" spans="1:14" x14ac:dyDescent="0.25">
      <c r="K62" s="416"/>
      <c r="L62" s="416"/>
    </row>
    <row r="63" spans="1:14" x14ac:dyDescent="0.25">
      <c r="K63" s="416"/>
      <c r="L63" s="416"/>
    </row>
    <row r="64" spans="1:14" s="784" customFormat="1" ht="25.2" customHeight="1" x14ac:dyDescent="0.35">
      <c r="A64" s="902" t="s">
        <v>1731</v>
      </c>
      <c r="B64" s="902"/>
      <c r="C64" s="902"/>
      <c r="D64" s="902"/>
      <c r="E64" s="902"/>
      <c r="F64" s="902"/>
      <c r="G64" s="902"/>
      <c r="H64" s="902"/>
      <c r="I64" s="902"/>
      <c r="J64" s="902"/>
      <c r="K64" s="902"/>
      <c r="L64" s="902"/>
      <c r="M64" s="902"/>
      <c r="N64" s="902"/>
    </row>
    <row r="65" spans="1:14" ht="184.8" x14ac:dyDescent="0.25">
      <c r="A65" s="406" t="s">
        <v>0</v>
      </c>
      <c r="B65" s="406" t="s">
        <v>762</v>
      </c>
      <c r="C65" s="406" t="s">
        <v>780</v>
      </c>
      <c r="D65" s="406" t="s">
        <v>781</v>
      </c>
    </row>
    <row r="66" spans="1:14" x14ac:dyDescent="0.25">
      <c r="A66" s="407">
        <v>1</v>
      </c>
      <c r="B66" s="407">
        <v>2</v>
      </c>
      <c r="C66" s="407">
        <v>3</v>
      </c>
      <c r="D66" s="407">
        <v>4</v>
      </c>
    </row>
    <row r="67" spans="1:14" ht="74.400000000000006" customHeight="1" x14ac:dyDescent="0.25">
      <c r="A67" s="408">
        <v>1</v>
      </c>
      <c r="B67" s="411" t="s">
        <v>770</v>
      </c>
      <c r="C67" s="410">
        <f>'Подпрограмма 1'!E473+'Подпрограмма 1'!E474</f>
        <v>25165752.099999998</v>
      </c>
      <c r="D67" s="410">
        <f>C67/SUM(C67:C72)*100</f>
        <v>16.512618069548164</v>
      </c>
      <c r="E67" s="417"/>
    </row>
    <row r="68" spans="1:14" ht="100.2" customHeight="1" x14ac:dyDescent="0.25">
      <c r="A68" s="408">
        <v>2</v>
      </c>
      <c r="B68" s="411" t="s">
        <v>771</v>
      </c>
      <c r="C68" s="410">
        <f>'Подпрограмма 2'!E166+'Подпрограмма 2'!E167</f>
        <v>26365431.799999997</v>
      </c>
      <c r="D68" s="410">
        <f t="shared" ref="D68:D72" si="52">C68/C$7*100</f>
        <v>12.613425121256386</v>
      </c>
    </row>
    <row r="69" spans="1:14" ht="43.95" customHeight="1" x14ac:dyDescent="0.25">
      <c r="A69" s="408">
        <v>3</v>
      </c>
      <c r="B69" s="411" t="s">
        <v>772</v>
      </c>
      <c r="C69" s="410">
        <f>'Подпрограмма 3'!E30+'Подпрограмма 3'!E31</f>
        <v>1461085.4000000001</v>
      </c>
      <c r="D69" s="410">
        <f t="shared" si="52"/>
        <v>0.69899447991065855</v>
      </c>
    </row>
    <row r="70" spans="1:14" ht="60.6" customHeight="1" x14ac:dyDescent="0.25">
      <c r="A70" s="408">
        <v>4</v>
      </c>
      <c r="B70" s="411" t="s">
        <v>773</v>
      </c>
      <c r="C70" s="410">
        <f>'Подпрограмма 4'!E28+'Подпрограмма 4'!E29</f>
        <v>2343309.6</v>
      </c>
      <c r="D70" s="410">
        <f t="shared" si="52"/>
        <v>1.1210573147344112</v>
      </c>
    </row>
    <row r="71" spans="1:14" ht="54" customHeight="1" x14ac:dyDescent="0.25">
      <c r="A71" s="408">
        <v>5</v>
      </c>
      <c r="B71" s="411" t="s">
        <v>774</v>
      </c>
      <c r="C71" s="410">
        <f>'Подпрограмма 5'!E568+'Подпрограмма 5'!E569</f>
        <v>41311857.600000009</v>
      </c>
      <c r="D71" s="410">
        <f t="shared" si="52"/>
        <v>19.763910047458683</v>
      </c>
    </row>
    <row r="72" spans="1:14" ht="63" customHeight="1" x14ac:dyDescent="0.25">
      <c r="A72" s="408">
        <v>6</v>
      </c>
      <c r="B72" s="411" t="s">
        <v>775</v>
      </c>
      <c r="C72" s="410">
        <f>'Подпрограмма 6'!E19+'Подпрограмма 6'!E20</f>
        <v>55755725.700000003</v>
      </c>
      <c r="D72" s="410">
        <f t="shared" si="52"/>
        <v>26.673967509163283</v>
      </c>
    </row>
    <row r="74" spans="1:14" s="456" customFormat="1" ht="29.4" customHeight="1" x14ac:dyDescent="0.25">
      <c r="A74" s="900" t="s">
        <v>1740</v>
      </c>
      <c r="B74" s="900"/>
      <c r="C74" s="900"/>
      <c r="D74" s="900"/>
      <c r="E74" s="900"/>
      <c r="F74" s="900"/>
      <c r="G74" s="900"/>
      <c r="H74" s="900"/>
      <c r="I74" s="900"/>
      <c r="J74" s="900"/>
    </row>
    <row r="75" spans="1:14" ht="31.5" customHeight="1" x14ac:dyDescent="0.25">
      <c r="A75" s="901" t="s">
        <v>0</v>
      </c>
      <c r="B75" s="901" t="s">
        <v>762</v>
      </c>
      <c r="C75" s="901" t="s">
        <v>412</v>
      </c>
      <c r="D75" s="901" t="s">
        <v>782</v>
      </c>
      <c r="E75" s="901"/>
      <c r="F75" s="901" t="s">
        <v>783</v>
      </c>
      <c r="G75" s="412"/>
      <c r="H75" s="412"/>
      <c r="I75" s="412"/>
      <c r="J75" s="412"/>
      <c r="K75" s="412"/>
      <c r="L75" s="412"/>
      <c r="M75" s="412"/>
      <c r="N75" s="412"/>
    </row>
    <row r="76" spans="1:14" ht="34.950000000000003" customHeight="1" x14ac:dyDescent="0.25">
      <c r="A76" s="901"/>
      <c r="B76" s="901"/>
      <c r="C76" s="901"/>
      <c r="D76" s="406" t="s">
        <v>784</v>
      </c>
      <c r="E76" s="406" t="s">
        <v>785</v>
      </c>
      <c r="F76" s="901"/>
      <c r="G76" s="413"/>
      <c r="H76" s="863"/>
      <c r="I76" s="413"/>
      <c r="J76" s="413"/>
      <c r="K76" s="413"/>
      <c r="L76" s="413"/>
      <c r="M76" s="413"/>
      <c r="N76" s="413"/>
    </row>
    <row r="77" spans="1:14" x14ac:dyDescent="0.25">
      <c r="A77" s="407">
        <v>1</v>
      </c>
      <c r="B77" s="407">
        <v>2</v>
      </c>
      <c r="C77" s="407">
        <v>3</v>
      </c>
      <c r="D77" s="407">
        <v>4</v>
      </c>
      <c r="E77" s="407">
        <v>5</v>
      </c>
      <c r="F77" s="407">
        <v>6</v>
      </c>
      <c r="G77" s="413"/>
      <c r="H77" s="413"/>
      <c r="I77" s="413"/>
      <c r="J77" s="413"/>
      <c r="K77" s="413"/>
      <c r="L77" s="413"/>
      <c r="M77" s="413"/>
      <c r="N77" s="413"/>
    </row>
    <row r="78" spans="1:14" ht="49.2" customHeight="1" x14ac:dyDescent="0.25">
      <c r="A78" s="896">
        <v>1</v>
      </c>
      <c r="B78" s="896" t="s">
        <v>16</v>
      </c>
      <c r="C78" s="355" t="str">
        <f>'Подпрограмма 1'!D500</f>
        <v>Комитет по здравоохранению</v>
      </c>
      <c r="D78" s="410">
        <f>'Подпрограмма 1'!E500</f>
        <v>15683563.500000002</v>
      </c>
      <c r="E78" s="410">
        <f>'Подпрограмма 1'!F500</f>
        <v>14812630.2282</v>
      </c>
      <c r="F78" s="418">
        <f t="shared" ref="F78:F114" si="53">IF(D78=0,"-",ROUND(E78/D78,3)*100)</f>
        <v>94.399999999999991</v>
      </c>
    </row>
    <row r="79" spans="1:14" ht="49.2" customHeight="1" x14ac:dyDescent="0.25">
      <c r="A79" s="897"/>
      <c r="B79" s="897"/>
      <c r="C79" s="355" t="str">
        <f>'Подпрограмма 1'!D501</f>
        <v>Администрация Адмиралтейского района Санкт-Петербурга</v>
      </c>
      <c r="D79" s="410">
        <f>'Подпрограмма 1'!E501</f>
        <v>505172.60000000003</v>
      </c>
      <c r="E79" s="410">
        <f>'Подпрограмма 1'!F501</f>
        <v>505172.60000000003</v>
      </c>
      <c r="F79" s="418">
        <f t="shared" si="53"/>
        <v>100</v>
      </c>
    </row>
    <row r="80" spans="1:14" ht="49.2" customHeight="1" x14ac:dyDescent="0.25">
      <c r="A80" s="897"/>
      <c r="B80" s="897"/>
      <c r="C80" s="355" t="str">
        <f>'Подпрограмма 1'!D502</f>
        <v>Администрация Василеостровского района Санкт-Петербурга</v>
      </c>
      <c r="D80" s="410">
        <f>'Подпрограмма 1'!E502</f>
        <v>580225.6</v>
      </c>
      <c r="E80" s="410">
        <f>'Подпрограмма 1'!F502</f>
        <v>580225.57279999997</v>
      </c>
      <c r="F80" s="418">
        <f t="shared" si="53"/>
        <v>100</v>
      </c>
    </row>
    <row r="81" spans="1:9" ht="49.2" customHeight="1" x14ac:dyDescent="0.25">
      <c r="A81" s="897"/>
      <c r="B81" s="897"/>
      <c r="C81" s="355" t="str">
        <f>'Подпрограмма 1'!D503</f>
        <v>Администрация Выборгского района Санкт-Петербурга</v>
      </c>
      <c r="D81" s="410">
        <f>'Подпрограмма 1'!E503</f>
        <v>760174.4</v>
      </c>
      <c r="E81" s="410">
        <f>'Подпрограмма 1'!F503</f>
        <v>760174.34660000005</v>
      </c>
      <c r="F81" s="418">
        <f t="shared" si="53"/>
        <v>100</v>
      </c>
    </row>
    <row r="82" spans="1:9" ht="49.2" customHeight="1" x14ac:dyDescent="0.25">
      <c r="A82" s="897"/>
      <c r="B82" s="897"/>
      <c r="C82" s="355" t="str">
        <f>'Подпрограмма 1'!D504</f>
        <v>Администрация Калининского района Санкт-Петербурга</v>
      </c>
      <c r="D82" s="410">
        <f>'Подпрограмма 1'!E504</f>
        <v>522855.2</v>
      </c>
      <c r="E82" s="410">
        <f>'Подпрограмма 1'!F504</f>
        <v>522855.12660000002</v>
      </c>
      <c r="F82" s="418">
        <f t="shared" si="53"/>
        <v>100</v>
      </c>
    </row>
    <row r="83" spans="1:9" ht="49.2" customHeight="1" x14ac:dyDescent="0.25">
      <c r="A83" s="897"/>
      <c r="B83" s="897"/>
      <c r="C83" s="355" t="str">
        <f>'Подпрограмма 1'!D505</f>
        <v>Администрация Кировского района Санкт-Петербурга</v>
      </c>
      <c r="D83" s="410">
        <f>'Подпрограмма 1'!E505</f>
        <v>486533.8</v>
      </c>
      <c r="E83" s="410">
        <f>'Подпрограмма 1'!F505</f>
        <v>486533.72729999997</v>
      </c>
      <c r="F83" s="418">
        <f t="shared" si="53"/>
        <v>100</v>
      </c>
    </row>
    <row r="84" spans="1:9" ht="49.2" customHeight="1" x14ac:dyDescent="0.25">
      <c r="A84" s="897"/>
      <c r="B84" s="897"/>
      <c r="C84" s="355" t="str">
        <f>'Подпрограмма 1'!D506</f>
        <v>Администрация Колпинского района Санкт-Петербурга</v>
      </c>
      <c r="D84" s="410">
        <f>'Подпрограмма 1'!E506</f>
        <v>503692.1</v>
      </c>
      <c r="E84" s="410">
        <f>'Подпрограмма 1'!F506</f>
        <v>503692.1</v>
      </c>
      <c r="F84" s="418">
        <f t="shared" si="53"/>
        <v>100</v>
      </c>
    </row>
    <row r="85" spans="1:9" ht="49.2" customHeight="1" x14ac:dyDescent="0.25">
      <c r="A85" s="897"/>
      <c r="B85" s="897"/>
      <c r="C85" s="355" t="str">
        <f>'Подпрограмма 1'!D507</f>
        <v>Администрация Красногвардейского района Санкт-Петербурга</v>
      </c>
      <c r="D85" s="410">
        <f>'Подпрограмма 1'!E507</f>
        <v>725886.9</v>
      </c>
      <c r="E85" s="410">
        <f>'Подпрограмма 1'!F507</f>
        <v>725886.9</v>
      </c>
      <c r="F85" s="418">
        <f t="shared" si="53"/>
        <v>100</v>
      </c>
    </row>
    <row r="86" spans="1:9" ht="49.2" customHeight="1" x14ac:dyDescent="0.25">
      <c r="A86" s="897"/>
      <c r="B86" s="897"/>
      <c r="C86" s="355" t="str">
        <f>'Подпрограмма 1'!D508</f>
        <v>Администрация Красносельского района Санкт-Петербурга</v>
      </c>
      <c r="D86" s="410">
        <f>'Подпрограмма 1'!E508</f>
        <v>577453.39999999991</v>
      </c>
      <c r="E86" s="410">
        <f>'Подпрограмма 1'!F508</f>
        <v>577453.30420000001</v>
      </c>
      <c r="F86" s="418">
        <f t="shared" si="53"/>
        <v>100</v>
      </c>
    </row>
    <row r="87" spans="1:9" ht="49.2" customHeight="1" x14ac:dyDescent="0.25">
      <c r="A87" s="897"/>
      <c r="B87" s="897"/>
      <c r="C87" s="355" t="str">
        <f>'Подпрограмма 1'!D509</f>
        <v>Администрация Кронштадтского района Санкт-Петербурга</v>
      </c>
      <c r="D87" s="410">
        <f>'Подпрограмма 1'!E509</f>
        <v>161015.19999999998</v>
      </c>
      <c r="E87" s="410">
        <f>'Подпрограмма 1'!F509</f>
        <v>161015.19999999998</v>
      </c>
      <c r="F87" s="418">
        <f t="shared" si="53"/>
        <v>100</v>
      </c>
    </row>
    <row r="88" spans="1:9" ht="49.2" customHeight="1" x14ac:dyDescent="0.25">
      <c r="A88" s="897"/>
      <c r="B88" s="897"/>
      <c r="C88" s="355" t="str">
        <f>'Подпрограмма 1'!D510</f>
        <v>Администрация Курортного района Санкт-Петербурга</v>
      </c>
      <c r="D88" s="410">
        <f>'Подпрограмма 1'!E510</f>
        <v>11722.7</v>
      </c>
      <c r="E88" s="410">
        <f>'Подпрограмма 1'!F510</f>
        <v>11722.676299999999</v>
      </c>
      <c r="F88" s="418">
        <f t="shared" si="53"/>
        <v>100</v>
      </c>
    </row>
    <row r="89" spans="1:9" ht="49.2" customHeight="1" x14ac:dyDescent="0.25">
      <c r="A89" s="897"/>
      <c r="B89" s="897"/>
      <c r="C89" s="355" t="str">
        <f>'Подпрограмма 1'!D511</f>
        <v>Администрация Московского района Санкт-Петербурга</v>
      </c>
      <c r="D89" s="410">
        <f>'Подпрограмма 1'!E511</f>
        <v>730159.20000000007</v>
      </c>
      <c r="E89" s="410">
        <f>'Подпрограмма 1'!F511</f>
        <v>730159.1333000001</v>
      </c>
      <c r="F89" s="418">
        <f t="shared" si="53"/>
        <v>100</v>
      </c>
    </row>
    <row r="90" spans="1:9" ht="49.2" customHeight="1" x14ac:dyDescent="0.25">
      <c r="A90" s="897"/>
      <c r="B90" s="897"/>
      <c r="C90" s="355" t="str">
        <f>'Подпрограмма 1'!D512</f>
        <v>Администрация Невского района Санкт-Петербурга</v>
      </c>
      <c r="D90" s="410">
        <f>'Подпрограмма 1'!E512</f>
        <v>746345.1</v>
      </c>
      <c r="E90" s="410">
        <f>'Подпрограмма 1'!F512</f>
        <v>746345.06109999993</v>
      </c>
      <c r="F90" s="418">
        <f t="shared" si="53"/>
        <v>100</v>
      </c>
    </row>
    <row r="91" spans="1:9" ht="49.2" customHeight="1" x14ac:dyDescent="0.25">
      <c r="A91" s="897"/>
      <c r="B91" s="897"/>
      <c r="C91" s="355" t="str">
        <f>'Подпрограмма 1'!D513</f>
        <v>Администрация Петроградского района Санкт-Петербурга</v>
      </c>
      <c r="D91" s="410">
        <f>'Подпрограмма 1'!E513</f>
        <v>479432.6</v>
      </c>
      <c r="E91" s="410">
        <f>'Подпрограмма 1'!F513</f>
        <v>479432.6</v>
      </c>
      <c r="F91" s="418">
        <f t="shared" si="53"/>
        <v>100</v>
      </c>
    </row>
    <row r="92" spans="1:9" ht="49.2" customHeight="1" x14ac:dyDescent="0.25">
      <c r="A92" s="897"/>
      <c r="B92" s="897"/>
      <c r="C92" s="355" t="str">
        <f>'Подпрограмма 1'!D514</f>
        <v>Администрация Петродворцового района Санкт-Петербурга</v>
      </c>
      <c r="D92" s="410">
        <f>'Подпрограмма 1'!E514</f>
        <v>153698.6</v>
      </c>
      <c r="E92" s="410">
        <f>'Подпрограмма 1'!F514</f>
        <v>153698.50930000001</v>
      </c>
      <c r="F92" s="418">
        <f t="shared" si="53"/>
        <v>100</v>
      </c>
    </row>
    <row r="93" spans="1:9" ht="49.2" customHeight="1" x14ac:dyDescent="0.25">
      <c r="A93" s="897"/>
      <c r="B93" s="897"/>
      <c r="C93" s="355" t="str">
        <f>'Подпрограмма 1'!D515</f>
        <v>Администрация Приморского района Санкт-Петербурга</v>
      </c>
      <c r="D93" s="410">
        <f>'Подпрограмма 1'!E515</f>
        <v>990990.70000000007</v>
      </c>
      <c r="E93" s="410">
        <f>'Подпрограмма 1'!F515</f>
        <v>990988.02559999994</v>
      </c>
      <c r="F93" s="418">
        <f t="shared" si="53"/>
        <v>100</v>
      </c>
      <c r="I93" s="456"/>
    </row>
    <row r="94" spans="1:9" ht="49.2" customHeight="1" x14ac:dyDescent="0.25">
      <c r="A94" s="897"/>
      <c r="B94" s="897"/>
      <c r="C94" s="355" t="str">
        <f>'Подпрограмма 1'!D516</f>
        <v>Администрация Пушкинского района Санкт-Петербурга</v>
      </c>
      <c r="D94" s="410">
        <f>'Подпрограмма 1'!E516</f>
        <v>295050</v>
      </c>
      <c r="E94" s="410">
        <f>'Подпрограмма 1'!F516</f>
        <v>295049.77149999997</v>
      </c>
      <c r="F94" s="418">
        <f t="shared" si="53"/>
        <v>100</v>
      </c>
      <c r="I94" s="456"/>
    </row>
    <row r="95" spans="1:9" ht="49.2" customHeight="1" x14ac:dyDescent="0.25">
      <c r="A95" s="897"/>
      <c r="B95" s="897"/>
      <c r="C95" s="355" t="str">
        <f>'Подпрограмма 1'!D517</f>
        <v>Администрация Фрунзенского района Санкт-Петербурга</v>
      </c>
      <c r="D95" s="410">
        <f>'Подпрограмма 1'!E517</f>
        <v>616296.89999999991</v>
      </c>
      <c r="E95" s="410">
        <f>'Подпрограмма 1'!F517</f>
        <v>616296.89999999991</v>
      </c>
      <c r="F95" s="418">
        <f t="shared" si="53"/>
        <v>100</v>
      </c>
      <c r="I95" s="456"/>
    </row>
    <row r="96" spans="1:9" ht="49.2" customHeight="1" x14ac:dyDescent="0.25">
      <c r="A96" s="897"/>
      <c r="B96" s="897"/>
      <c r="C96" s="355" t="str">
        <f>'Подпрограмма 1'!D518</f>
        <v>Администрация Центрального района Санкт-Петербурга</v>
      </c>
      <c r="D96" s="410">
        <f>'Подпрограмма 1'!E518</f>
        <v>635483.6</v>
      </c>
      <c r="E96" s="410">
        <f>'Подпрограмма 1'!F518</f>
        <v>635483.6</v>
      </c>
      <c r="F96" s="418">
        <f t="shared" si="53"/>
        <v>100</v>
      </c>
      <c r="I96" s="456"/>
    </row>
    <row r="97" spans="1:12" ht="39.6" x14ac:dyDescent="0.25">
      <c r="A97" s="898"/>
      <c r="B97" s="898"/>
      <c r="C97" s="419" t="s">
        <v>430</v>
      </c>
      <c r="D97" s="420">
        <f>SUM(D78:D96)</f>
        <v>25165752.100000001</v>
      </c>
      <c r="E97" s="420">
        <f>SUM(E78:E96)</f>
        <v>24294815.382799998</v>
      </c>
      <c r="F97" s="421">
        <f t="shared" si="53"/>
        <v>96.5</v>
      </c>
      <c r="G97" s="422"/>
      <c r="H97" s="422"/>
      <c r="I97" s="457"/>
      <c r="J97" s="422"/>
      <c r="K97" s="423"/>
      <c r="L97" s="423"/>
    </row>
    <row r="98" spans="1:12" ht="51" customHeight="1" x14ac:dyDescent="0.25">
      <c r="A98" s="899">
        <v>2</v>
      </c>
      <c r="B98" s="895" t="s">
        <v>118</v>
      </c>
      <c r="C98" s="355" t="str">
        <f>'Подпрограмма 2'!D194</f>
        <v>Комитет по здравоохранению</v>
      </c>
      <c r="D98" s="410">
        <f>'Подпрограмма 2'!E194</f>
        <v>24254889.099999998</v>
      </c>
      <c r="E98" s="410">
        <f>'Подпрограмма 2'!F194</f>
        <v>24227781.3028</v>
      </c>
      <c r="F98" s="418">
        <f t="shared" si="53"/>
        <v>99.9</v>
      </c>
      <c r="I98" s="456"/>
    </row>
    <row r="99" spans="1:12" ht="51" customHeight="1" x14ac:dyDescent="0.25">
      <c r="A99" s="899"/>
      <c r="B99" s="895"/>
      <c r="C99" s="355" t="str">
        <f>'Подпрограмма 2'!D195</f>
        <v>Комитет по молодежной политике и взаимодействию с общественными организациями</v>
      </c>
      <c r="D99" s="410">
        <f>'Подпрограмма 2'!E195</f>
        <v>1780</v>
      </c>
      <c r="E99" s="410">
        <f>'Подпрограмма 2'!F195</f>
        <v>1739</v>
      </c>
      <c r="F99" s="418">
        <f t="shared" si="53"/>
        <v>97.7</v>
      </c>
      <c r="I99" s="456"/>
    </row>
    <row r="100" spans="1:12" ht="51" customHeight="1" x14ac:dyDescent="0.25">
      <c r="A100" s="899"/>
      <c r="B100" s="895"/>
      <c r="C100" s="355" t="str">
        <f>'Подпрограмма 2'!D196</f>
        <v>Комитет по социальной политике Санкт-Петербурга</v>
      </c>
      <c r="D100" s="410">
        <f>'Подпрограмма 2'!E196</f>
        <v>3000</v>
      </c>
      <c r="E100" s="410">
        <f>'Подпрограмма 2'!F196</f>
        <v>2997.7350000000001</v>
      </c>
      <c r="F100" s="418">
        <f t="shared" si="53"/>
        <v>99.9</v>
      </c>
      <c r="I100" s="456"/>
    </row>
    <row r="101" spans="1:12" ht="51" customHeight="1" x14ac:dyDescent="0.25">
      <c r="A101" s="899"/>
      <c r="B101" s="895"/>
      <c r="C101" s="355" t="str">
        <f>'Подпрограмма 2'!D197</f>
        <v>Комитет по печати и взаимодействию со средствами массовой информации</v>
      </c>
      <c r="D101" s="410">
        <f>'Подпрограмма 2'!E197</f>
        <v>0</v>
      </c>
      <c r="E101" s="410">
        <f>'Подпрограмма 2'!F197</f>
        <v>0</v>
      </c>
      <c r="F101" s="418" t="str">
        <f t="shared" si="53"/>
        <v>-</v>
      </c>
      <c r="I101" s="456"/>
    </row>
    <row r="102" spans="1:12" ht="51" customHeight="1" x14ac:dyDescent="0.25">
      <c r="A102" s="899"/>
      <c r="B102" s="895"/>
      <c r="C102" s="355" t="str">
        <f>'Подпрограмма 2'!D198</f>
        <v>Администрация Выборгского района Санкт-Петербурга</v>
      </c>
      <c r="D102" s="410">
        <f>'Подпрограмма 2'!E198</f>
        <v>144426.40000000002</v>
      </c>
      <c r="E102" s="410">
        <f>'Подпрограмма 2'!F198</f>
        <v>144425.97870000001</v>
      </c>
      <c r="F102" s="418">
        <f t="shared" si="53"/>
        <v>100</v>
      </c>
      <c r="I102" s="456"/>
    </row>
    <row r="103" spans="1:12" ht="51" customHeight="1" x14ac:dyDescent="0.25">
      <c r="A103" s="899"/>
      <c r="B103" s="895"/>
      <c r="C103" s="355" t="str">
        <f>'Подпрограмма 2'!D199</f>
        <v>Администрация Калининского района Санкт-Петербурга</v>
      </c>
      <c r="D103" s="410">
        <f>'Подпрограмма 2'!E199</f>
        <v>134329.29999999999</v>
      </c>
      <c r="E103" s="410">
        <f>'Подпрограмма 2'!F199</f>
        <v>134328.99040000001</v>
      </c>
      <c r="F103" s="418">
        <f t="shared" si="53"/>
        <v>100</v>
      </c>
      <c r="I103" s="456"/>
    </row>
    <row r="104" spans="1:12" ht="51" customHeight="1" x14ac:dyDescent="0.25">
      <c r="A104" s="899"/>
      <c r="B104" s="895"/>
      <c r="C104" s="355" t="str">
        <f>'Подпрограмма 2'!D200</f>
        <v>Администрация Колпинского района Санкт-Петербурга</v>
      </c>
      <c r="D104" s="410">
        <f>'Подпрограмма 2'!E200</f>
        <v>117593.4</v>
      </c>
      <c r="E104" s="410">
        <f>'Подпрограмма 2'!F200</f>
        <v>117593.4</v>
      </c>
      <c r="F104" s="418">
        <f t="shared" si="53"/>
        <v>100</v>
      </c>
      <c r="I104" s="456"/>
    </row>
    <row r="105" spans="1:12" ht="51" customHeight="1" x14ac:dyDescent="0.25">
      <c r="A105" s="899"/>
      <c r="B105" s="895"/>
      <c r="C105" s="355" t="str">
        <f>'Подпрограмма 2'!D201</f>
        <v>Администрация Красногвардейского района Санкт-Петербурга</v>
      </c>
      <c r="D105" s="410">
        <f>'Подпрограмма 2'!E201</f>
        <v>0</v>
      </c>
      <c r="E105" s="410">
        <f>'Подпрограмма 2'!F201</f>
        <v>0</v>
      </c>
      <c r="F105" s="418" t="str">
        <f t="shared" si="53"/>
        <v>-</v>
      </c>
      <c r="I105" s="456"/>
    </row>
    <row r="106" spans="1:12" ht="51" customHeight="1" x14ac:dyDescent="0.25">
      <c r="A106" s="899"/>
      <c r="B106" s="895"/>
      <c r="C106" s="355" t="str">
        <f>'Подпрограмма 2'!D202</f>
        <v>Администрация Кронштадтского района Санкт-Петербурга</v>
      </c>
      <c r="D106" s="410">
        <f>'Подпрограмма 2'!E202</f>
        <v>148355.9</v>
      </c>
      <c r="E106" s="410">
        <f>'Подпрограмма 2'!F202</f>
        <v>148355.9</v>
      </c>
      <c r="F106" s="418">
        <f t="shared" si="53"/>
        <v>100</v>
      </c>
      <c r="I106" s="456"/>
    </row>
    <row r="107" spans="1:12" ht="51" customHeight="1" x14ac:dyDescent="0.25">
      <c r="A107" s="899"/>
      <c r="B107" s="895"/>
      <c r="C107" s="355" t="str">
        <f>'Подпрограмма 2'!D203</f>
        <v>Администрация Курортного района Санкт-Петербурга</v>
      </c>
      <c r="D107" s="410">
        <f>'Подпрограмма 2'!E203</f>
        <v>923627.3</v>
      </c>
      <c r="E107" s="410">
        <f>'Подпрограмма 2'!F203</f>
        <v>923627.12569999998</v>
      </c>
      <c r="F107" s="418">
        <f t="shared" si="53"/>
        <v>100</v>
      </c>
      <c r="I107" s="456"/>
    </row>
    <row r="108" spans="1:12" ht="51" customHeight="1" x14ac:dyDescent="0.25">
      <c r="A108" s="899"/>
      <c r="B108" s="895"/>
      <c r="C108" s="355" t="str">
        <f>'Подпрограмма 2'!D204</f>
        <v>Администрация Московского района Санкт-Петербурга</v>
      </c>
      <c r="D108" s="410">
        <f>'Подпрограмма 2'!E204</f>
        <v>380754.6</v>
      </c>
      <c r="E108" s="410">
        <f>'Подпрограмма 2'!F204</f>
        <v>380754.6</v>
      </c>
      <c r="F108" s="418">
        <f t="shared" si="53"/>
        <v>100</v>
      </c>
      <c r="I108" s="456"/>
    </row>
    <row r="109" spans="1:12" ht="51" customHeight="1" x14ac:dyDescent="0.25">
      <c r="A109" s="899"/>
      <c r="B109" s="895"/>
      <c r="C109" s="355" t="str">
        <f>'Подпрограмма 2'!D205</f>
        <v>Администрация Петродворцового района Санкт-Петербурга</v>
      </c>
      <c r="D109" s="410">
        <f>'Подпрограмма 2'!E205</f>
        <v>106353.2</v>
      </c>
      <c r="E109" s="410">
        <f>'Подпрограмма 2'!F205</f>
        <v>106353.2</v>
      </c>
      <c r="F109" s="418">
        <f t="shared" si="53"/>
        <v>100</v>
      </c>
      <c r="I109" s="456"/>
    </row>
    <row r="110" spans="1:12" ht="51" customHeight="1" x14ac:dyDescent="0.25">
      <c r="A110" s="899"/>
      <c r="B110" s="895"/>
      <c r="C110" s="355" t="str">
        <f>'Подпрограмма 2'!D206</f>
        <v>Администрация Приморского района Санкт-Петербурга</v>
      </c>
      <c r="D110" s="410">
        <f>'Подпрограмма 2'!E206</f>
        <v>150322.6</v>
      </c>
      <c r="E110" s="410">
        <f>'Подпрограмма 2'!F206</f>
        <v>150318.432</v>
      </c>
      <c r="F110" s="418">
        <f t="shared" si="53"/>
        <v>100</v>
      </c>
      <c r="I110" s="456"/>
    </row>
    <row r="111" spans="1:12" ht="39.6" x14ac:dyDescent="0.25">
      <c r="A111" s="899"/>
      <c r="B111" s="895"/>
      <c r="C111" s="419" t="s">
        <v>431</v>
      </c>
      <c r="D111" s="420">
        <f>SUM(D98:D110)</f>
        <v>26365431.799999997</v>
      </c>
      <c r="E111" s="420">
        <f>SUM(E98:E110)</f>
        <v>26338275.6646</v>
      </c>
      <c r="F111" s="421">
        <f t="shared" si="53"/>
        <v>99.9</v>
      </c>
      <c r="G111" s="422"/>
      <c r="H111" s="422"/>
      <c r="I111" s="457"/>
      <c r="J111" s="422"/>
      <c r="K111" s="423"/>
      <c r="L111" s="423"/>
    </row>
    <row r="112" spans="1:12" ht="54" customHeight="1" x14ac:dyDescent="0.25">
      <c r="A112" s="894">
        <v>3</v>
      </c>
      <c r="B112" s="895" t="s">
        <v>143</v>
      </c>
      <c r="C112" s="355" t="str">
        <f>'Подпрограмма 3'!D55</f>
        <v>Комитет по здравоохранению</v>
      </c>
      <c r="D112" s="410">
        <f>'Подпрограмма 3'!E55</f>
        <v>661996.19999999995</v>
      </c>
      <c r="E112" s="410">
        <f>'Подпрограмма 3'!F55</f>
        <v>653436.7050999999</v>
      </c>
      <c r="F112" s="418">
        <f t="shared" si="53"/>
        <v>98.7</v>
      </c>
    </row>
    <row r="113" spans="1:12" ht="54" customHeight="1" x14ac:dyDescent="0.25">
      <c r="A113" s="894"/>
      <c r="B113" s="895"/>
      <c r="C113" s="355" t="str">
        <f>'Подпрограмма 3'!D56</f>
        <v>Администрация Адмиралтейского района Санкт-Петербурга</v>
      </c>
      <c r="D113" s="410">
        <f>'Подпрограмма 3'!E56</f>
        <v>144995</v>
      </c>
      <c r="E113" s="410">
        <f>'Подпрограмма 3'!F56</f>
        <v>144994.99059999999</v>
      </c>
      <c r="F113" s="418">
        <f t="shared" si="53"/>
        <v>100</v>
      </c>
    </row>
    <row r="114" spans="1:12" ht="54" customHeight="1" x14ac:dyDescent="0.25">
      <c r="A114" s="894"/>
      <c r="B114" s="895"/>
      <c r="C114" s="355" t="str">
        <f>'Подпрограмма 3'!D57</f>
        <v>Администрация Василеостровского района Санкт-Петербурга</v>
      </c>
      <c r="D114" s="410">
        <f>'Подпрограмма 3'!E57</f>
        <v>154776.1</v>
      </c>
      <c r="E114" s="410">
        <f>'Подпрограмма 3'!F57</f>
        <v>154775.39170000001</v>
      </c>
      <c r="F114" s="418">
        <f t="shared" si="53"/>
        <v>100</v>
      </c>
    </row>
    <row r="115" spans="1:12" ht="54" customHeight="1" x14ac:dyDescent="0.25">
      <c r="A115" s="894"/>
      <c r="B115" s="895"/>
      <c r="C115" s="355" t="str">
        <f>'Подпрограмма 3'!D59</f>
        <v>Администрация Красногвардейского района Санкт-Петербурга</v>
      </c>
      <c r="D115" s="410">
        <f>'Подпрограмма 3'!E59</f>
        <v>128598.9</v>
      </c>
      <c r="E115" s="410">
        <f>'Подпрограмма 3'!F59</f>
        <v>128598.8933</v>
      </c>
      <c r="F115" s="418">
        <f t="shared" ref="F115:F150" si="54">IF(D115=0,"-",ROUND(E115/D115,3)*100)</f>
        <v>100</v>
      </c>
    </row>
    <row r="116" spans="1:12" ht="54" customHeight="1" x14ac:dyDescent="0.25">
      <c r="A116" s="894"/>
      <c r="B116" s="895"/>
      <c r="C116" s="355" t="str">
        <f>'Подпрограмма 3'!D60</f>
        <v>Администрация Красносельского района Санкт-Петербурга</v>
      </c>
      <c r="D116" s="410">
        <f>'Подпрограмма 3'!E60</f>
        <v>1481.9</v>
      </c>
      <c r="E116" s="410">
        <f>'Подпрограмма 3'!F60</f>
        <v>1481.4716000000001</v>
      </c>
      <c r="F116" s="418">
        <f t="shared" si="54"/>
        <v>100</v>
      </c>
    </row>
    <row r="117" spans="1:12" ht="54" customHeight="1" x14ac:dyDescent="0.25">
      <c r="A117" s="894"/>
      <c r="B117" s="895"/>
      <c r="C117" s="355" t="str">
        <f>'Подпрограмма 3'!D61</f>
        <v>Администрация Приморского района Санкт-Петербурга</v>
      </c>
      <c r="D117" s="410">
        <f>'Подпрограмма 3'!E61</f>
        <v>154198.9</v>
      </c>
      <c r="E117" s="410">
        <f>'Подпрограмма 3'!F61</f>
        <v>154198.4644</v>
      </c>
      <c r="F117" s="418">
        <f t="shared" si="54"/>
        <v>100</v>
      </c>
      <c r="I117" s="456"/>
    </row>
    <row r="118" spans="1:12" ht="54" customHeight="1" x14ac:dyDescent="0.25">
      <c r="A118" s="894"/>
      <c r="B118" s="895"/>
      <c r="C118" s="355" t="str">
        <f>'Подпрограмма 3'!D62</f>
        <v>Администрация Фрунзенского района Санкт-Петербурга</v>
      </c>
      <c r="D118" s="410">
        <f>'Подпрограмма 3'!E62</f>
        <v>215038.4</v>
      </c>
      <c r="E118" s="410">
        <f>'Подпрограмма 3'!F62</f>
        <v>215038.05039999998</v>
      </c>
      <c r="F118" s="418">
        <f t="shared" si="54"/>
        <v>100</v>
      </c>
      <c r="I118" s="456"/>
    </row>
    <row r="119" spans="1:12" ht="39.6" x14ac:dyDescent="0.25">
      <c r="A119" s="894"/>
      <c r="B119" s="895"/>
      <c r="C119" s="419" t="s">
        <v>432</v>
      </c>
      <c r="D119" s="420">
        <f>SUM(D112:D118)</f>
        <v>1461085.3999999997</v>
      </c>
      <c r="E119" s="420">
        <f>SUM(E112:E118)</f>
        <v>1452523.9671</v>
      </c>
      <c r="F119" s="421">
        <f t="shared" si="54"/>
        <v>99.4</v>
      </c>
      <c r="G119" s="422"/>
      <c r="H119" s="422"/>
      <c r="I119" s="457"/>
    </row>
    <row r="120" spans="1:12" ht="51.6" customHeight="1" x14ac:dyDescent="0.25">
      <c r="A120" s="894">
        <v>4</v>
      </c>
      <c r="B120" s="895" t="s">
        <v>154</v>
      </c>
      <c r="C120" s="355" t="str">
        <f>'Подпрограмма 4'!D54</f>
        <v>Комитет по здравоохранению</v>
      </c>
      <c r="D120" s="410">
        <f>'Подпрограмма 4'!E54</f>
        <v>2190973.5</v>
      </c>
      <c r="E120" s="410">
        <f>'Подпрограмма 4'!F54</f>
        <v>2147752.3969999999</v>
      </c>
      <c r="F120" s="418">
        <f t="shared" si="54"/>
        <v>98</v>
      </c>
      <c r="I120" s="456"/>
    </row>
    <row r="121" spans="1:12" ht="51.6" customHeight="1" x14ac:dyDescent="0.25">
      <c r="A121" s="894"/>
      <c r="B121" s="895"/>
      <c r="C121" s="355" t="str">
        <f>'Подпрограмма 4'!D55</f>
        <v>Администрация Адмиралтейского района Санкт-Петербурга</v>
      </c>
      <c r="D121" s="410">
        <f>'Подпрограмма 4'!E55</f>
        <v>64907.3</v>
      </c>
      <c r="E121" s="410">
        <f>'Подпрограмма 4'!F55</f>
        <v>64907.3</v>
      </c>
      <c r="F121" s="418">
        <f t="shared" si="54"/>
        <v>100</v>
      </c>
      <c r="I121" s="456"/>
    </row>
    <row r="122" spans="1:12" ht="51.6" customHeight="1" x14ac:dyDescent="0.25">
      <c r="A122" s="894"/>
      <c r="B122" s="895"/>
      <c r="C122" s="355" t="str">
        <f>'Подпрограмма 4'!D56</f>
        <v>Администрация Кронштадтского района Санкт-Петербурга</v>
      </c>
      <c r="D122" s="410">
        <f>'Подпрограмма 4'!E56</f>
        <v>45788.2</v>
      </c>
      <c r="E122" s="410">
        <f>'Подпрограмма 4'!F56</f>
        <v>45788.2</v>
      </c>
      <c r="F122" s="418">
        <f t="shared" si="54"/>
        <v>100</v>
      </c>
      <c r="I122" s="456"/>
    </row>
    <row r="123" spans="1:12" ht="51.6" customHeight="1" x14ac:dyDescent="0.25">
      <c r="A123" s="894"/>
      <c r="B123" s="895"/>
      <c r="C123" s="355" t="str">
        <f>'Подпрограмма 4'!D57</f>
        <v>Администрация Невского района Санкт-Петербурга</v>
      </c>
      <c r="D123" s="410">
        <f>'Подпрограмма 4'!E57</f>
        <v>41640.6</v>
      </c>
      <c r="E123" s="410">
        <f>'Подпрограмма 4'!F57</f>
        <v>41640.6</v>
      </c>
      <c r="F123" s="418">
        <f t="shared" si="54"/>
        <v>100</v>
      </c>
      <c r="I123" s="456"/>
    </row>
    <row r="124" spans="1:12" ht="39.6" x14ac:dyDescent="0.25">
      <c r="A124" s="894"/>
      <c r="B124" s="895"/>
      <c r="C124" s="424" t="s">
        <v>433</v>
      </c>
      <c r="D124" s="420">
        <f>SUM(D120:D123)</f>
        <v>2343309.6</v>
      </c>
      <c r="E124" s="420">
        <f>SUM(E120:E123)</f>
        <v>2300088.497</v>
      </c>
      <c r="F124" s="421">
        <f t="shared" si="54"/>
        <v>98.2</v>
      </c>
      <c r="G124" s="422"/>
      <c r="H124" s="422"/>
      <c r="I124" s="457"/>
      <c r="J124" s="422"/>
      <c r="K124" s="423"/>
      <c r="L124" s="423"/>
    </row>
    <row r="125" spans="1:12" ht="39.6" customHeight="1" x14ac:dyDescent="0.25">
      <c r="A125" s="894">
        <v>5</v>
      </c>
      <c r="B125" s="895" t="s">
        <v>774</v>
      </c>
      <c r="C125" s="355" t="str">
        <f>'Подпрограмма 5'!D603</f>
        <v>Комитет по здравоохранению</v>
      </c>
      <c r="D125" s="410">
        <f>'Подпрограмма 5'!E603</f>
        <v>20082425.700000003</v>
      </c>
      <c r="E125" s="410">
        <f>'Подпрограмма 5'!F603</f>
        <v>19860896.958099999</v>
      </c>
      <c r="F125" s="418">
        <f t="shared" si="54"/>
        <v>98.9</v>
      </c>
    </row>
    <row r="126" spans="1:12" ht="51" customHeight="1" x14ac:dyDescent="0.25">
      <c r="A126" s="894"/>
      <c r="B126" s="895"/>
      <c r="C126" s="355" t="str">
        <f>'Подпрограмма 5'!D604</f>
        <v>Комитет имущественных отношений Санкт-Петербурга</v>
      </c>
      <c r="D126" s="410">
        <f>'Подпрограмма 5'!E604</f>
        <v>0</v>
      </c>
      <c r="E126" s="410">
        <f>'Подпрограмма 5'!F604</f>
        <v>0</v>
      </c>
      <c r="F126" s="418" t="str">
        <f t="shared" si="54"/>
        <v>-</v>
      </c>
    </row>
    <row r="127" spans="1:12" ht="37.200000000000003" customHeight="1" x14ac:dyDescent="0.25">
      <c r="A127" s="894"/>
      <c r="B127" s="895"/>
      <c r="C127" s="355" t="str">
        <f>'Подпрограмма 5'!D605</f>
        <v>Комитет по строительству</v>
      </c>
      <c r="D127" s="410">
        <f>'Подпрограмма 5'!E605</f>
        <v>12740817.099999994</v>
      </c>
      <c r="E127" s="410">
        <f>'Подпрограмма 5'!F605</f>
        <v>11455930.0711</v>
      </c>
      <c r="F127" s="418">
        <f t="shared" si="54"/>
        <v>89.9</v>
      </c>
    </row>
    <row r="128" spans="1:12" ht="51" customHeight="1" x14ac:dyDescent="0.25">
      <c r="A128" s="894"/>
      <c r="B128" s="895"/>
      <c r="C128" s="355" t="str">
        <f>'Подпрограмма 5'!D606</f>
        <v>ГУ "Территориальный фонд обязательного медицинского страхования Санкт-Петербурга"</v>
      </c>
      <c r="D128" s="410">
        <f>'Подпрограмма 5'!E606</f>
        <v>0</v>
      </c>
      <c r="E128" s="410">
        <f>'Подпрограмма 5'!F606</f>
        <v>0</v>
      </c>
      <c r="F128" s="418" t="str">
        <f t="shared" si="54"/>
        <v>-</v>
      </c>
    </row>
    <row r="129" spans="1:6" ht="51" customHeight="1" x14ac:dyDescent="0.25">
      <c r="A129" s="894"/>
      <c r="B129" s="895"/>
      <c r="C129" s="355" t="str">
        <f>'Подпрограмма 5'!D607</f>
        <v>Администрация Адмиралтейского района Санкт-Петербурга</v>
      </c>
      <c r="D129" s="410">
        <f>'Подпрограмма 5'!E607</f>
        <v>194106.19999999998</v>
      </c>
      <c r="E129" s="410">
        <f>'Подпрограмма 5'!F607</f>
        <v>194105.93849999999</v>
      </c>
      <c r="F129" s="418">
        <f t="shared" si="54"/>
        <v>100</v>
      </c>
    </row>
    <row r="130" spans="1:6" ht="51" customHeight="1" x14ac:dyDescent="0.25">
      <c r="A130" s="894"/>
      <c r="B130" s="895"/>
      <c r="C130" s="355" t="str">
        <f>'Подпрограмма 5'!D608</f>
        <v>Администрация Василеостровского района Санкт-Петербурга</v>
      </c>
      <c r="D130" s="410">
        <f>'Подпрограмма 5'!E608</f>
        <v>269867.50000000006</v>
      </c>
      <c r="E130" s="410">
        <f>'Подпрограмма 5'!F608</f>
        <v>269867.30470000004</v>
      </c>
      <c r="F130" s="418">
        <f t="shared" si="54"/>
        <v>100</v>
      </c>
    </row>
    <row r="131" spans="1:6" ht="51" customHeight="1" x14ac:dyDescent="0.25">
      <c r="A131" s="894"/>
      <c r="B131" s="895"/>
      <c r="C131" s="355" t="str">
        <f>'Подпрограмма 5'!D609</f>
        <v>Администрация Выборгского района Санкт-Петербурга</v>
      </c>
      <c r="D131" s="410">
        <f>'Подпрограмма 5'!E609</f>
        <v>516889.5</v>
      </c>
      <c r="E131" s="410">
        <f>'Подпрограмма 5'!F609</f>
        <v>516791.8749</v>
      </c>
      <c r="F131" s="418">
        <f t="shared" si="54"/>
        <v>100</v>
      </c>
    </row>
    <row r="132" spans="1:6" ht="51" customHeight="1" x14ac:dyDescent="0.25">
      <c r="A132" s="894"/>
      <c r="B132" s="895"/>
      <c r="C132" s="355" t="str">
        <f>'Подпрограмма 5'!D610</f>
        <v>Администрация Калининского района Санкт-Петербурга</v>
      </c>
      <c r="D132" s="410">
        <f>'Подпрограмма 5'!E610</f>
        <v>531781.5</v>
      </c>
      <c r="E132" s="410">
        <f>'Подпрограмма 5'!F610</f>
        <v>531781.40229999996</v>
      </c>
      <c r="F132" s="418">
        <f t="shared" si="54"/>
        <v>100</v>
      </c>
    </row>
    <row r="133" spans="1:6" ht="51" customHeight="1" x14ac:dyDescent="0.25">
      <c r="A133" s="894"/>
      <c r="B133" s="895"/>
      <c r="C133" s="355" t="str">
        <f>'Подпрограмма 5'!D611</f>
        <v>Администрация Кировского района Санкт-Петербурга</v>
      </c>
      <c r="D133" s="410">
        <f>'Подпрограмма 5'!E611</f>
        <v>385669.1</v>
      </c>
      <c r="E133" s="410">
        <f>'Подпрограмма 5'!F611</f>
        <v>385667.3787</v>
      </c>
      <c r="F133" s="418">
        <f t="shared" si="54"/>
        <v>100</v>
      </c>
    </row>
    <row r="134" spans="1:6" ht="51" customHeight="1" x14ac:dyDescent="0.25">
      <c r="A134" s="894"/>
      <c r="B134" s="895"/>
      <c r="C134" s="355" t="str">
        <f>'Подпрограмма 5'!D612</f>
        <v>Администрация Колпинского района Санкт-Петербурга</v>
      </c>
      <c r="D134" s="410">
        <f>'Подпрограмма 5'!E612</f>
        <v>406862.7</v>
      </c>
      <c r="E134" s="410">
        <f>'Подпрограмма 5'!F612</f>
        <v>406862.62210000004</v>
      </c>
      <c r="F134" s="418">
        <f t="shared" si="54"/>
        <v>100</v>
      </c>
    </row>
    <row r="135" spans="1:6" ht="51" customHeight="1" x14ac:dyDescent="0.25">
      <c r="A135" s="894"/>
      <c r="B135" s="895"/>
      <c r="C135" s="355" t="str">
        <f>'Подпрограмма 5'!D613</f>
        <v>Администрация Красногвардейского района Санкт-Петербурга</v>
      </c>
      <c r="D135" s="410">
        <f>'Подпрограмма 5'!E613</f>
        <v>441467.79999999993</v>
      </c>
      <c r="E135" s="410">
        <f>'Подпрограмма 5'!F613</f>
        <v>441466.76559999993</v>
      </c>
      <c r="F135" s="418">
        <f t="shared" si="54"/>
        <v>100</v>
      </c>
    </row>
    <row r="136" spans="1:6" ht="51" customHeight="1" x14ac:dyDescent="0.25">
      <c r="A136" s="894"/>
      <c r="B136" s="895"/>
      <c r="C136" s="355" t="str">
        <f>'Подпрограмма 5'!D614</f>
        <v>Администрация Красносельского района Санкт-Петербурга</v>
      </c>
      <c r="D136" s="410">
        <f>'Подпрограмма 5'!E614</f>
        <v>333600.69999999995</v>
      </c>
      <c r="E136" s="410">
        <f>'Подпрограмма 5'!F614</f>
        <v>333600.66129999998</v>
      </c>
      <c r="F136" s="418">
        <f t="shared" si="54"/>
        <v>100</v>
      </c>
    </row>
    <row r="137" spans="1:6" ht="51" customHeight="1" x14ac:dyDescent="0.25">
      <c r="A137" s="894"/>
      <c r="B137" s="895"/>
      <c r="C137" s="355" t="str">
        <f>'Подпрограмма 5'!D615</f>
        <v>Администрация Кронштадтского района Санкт-Петербурга</v>
      </c>
      <c r="D137" s="410">
        <f>'Подпрограмма 5'!E615</f>
        <v>141546.5</v>
      </c>
      <c r="E137" s="410">
        <f>'Подпрограмма 5'!F615</f>
        <v>141546.27960000001</v>
      </c>
      <c r="F137" s="418">
        <f t="shared" si="54"/>
        <v>100</v>
      </c>
    </row>
    <row r="138" spans="1:6" ht="51" customHeight="1" x14ac:dyDescent="0.25">
      <c r="A138" s="894"/>
      <c r="B138" s="895"/>
      <c r="C138" s="355" t="str">
        <f>'Подпрограмма 5'!D616</f>
        <v>Администрация Курортного района Санкт-Петербурга</v>
      </c>
      <c r="D138" s="410">
        <f>'Подпрограмма 5'!E616</f>
        <v>961288.59999999986</v>
      </c>
      <c r="E138" s="410">
        <f>'Подпрограмма 5'!F616</f>
        <v>959040.93749999988</v>
      </c>
      <c r="F138" s="418">
        <f t="shared" si="54"/>
        <v>99.8</v>
      </c>
    </row>
    <row r="139" spans="1:6" ht="51" customHeight="1" x14ac:dyDescent="0.25">
      <c r="A139" s="894"/>
      <c r="B139" s="895"/>
      <c r="C139" s="355" t="str">
        <f>'Подпрограмма 5'!D617</f>
        <v>Администрация Московского района Санкт-Петербурга</v>
      </c>
      <c r="D139" s="410">
        <f>'Подпрограмма 5'!E617</f>
        <v>780537.8</v>
      </c>
      <c r="E139" s="410">
        <f>'Подпрограмма 5'!F617</f>
        <v>780537.71569999994</v>
      </c>
      <c r="F139" s="418">
        <f t="shared" si="54"/>
        <v>100</v>
      </c>
    </row>
    <row r="140" spans="1:6" ht="51" customHeight="1" x14ac:dyDescent="0.25">
      <c r="A140" s="894"/>
      <c r="B140" s="895"/>
      <c r="C140" s="355" t="str">
        <f>'Подпрограмма 5'!D618</f>
        <v>Администрация Невского района Санкт-Петербурга</v>
      </c>
      <c r="D140" s="410">
        <f>'Подпрограмма 5'!E618</f>
        <v>540624.60000000009</v>
      </c>
      <c r="E140" s="410">
        <f>'Подпрограмма 5'!F618</f>
        <v>540624.45520000008</v>
      </c>
      <c r="F140" s="418">
        <f t="shared" si="54"/>
        <v>100</v>
      </c>
    </row>
    <row r="141" spans="1:6" ht="51" customHeight="1" x14ac:dyDescent="0.25">
      <c r="A141" s="894"/>
      <c r="B141" s="895"/>
      <c r="C141" s="355" t="str">
        <f>'Подпрограмма 5'!D619</f>
        <v>Администрация Петроградского района Санкт-Петербурга</v>
      </c>
      <c r="D141" s="410">
        <f>'Подпрограмма 5'!E619</f>
        <v>790998.1</v>
      </c>
      <c r="E141" s="410">
        <f>'Подпрограмма 5'!F619</f>
        <v>790997.51450000005</v>
      </c>
      <c r="F141" s="418">
        <f t="shared" si="54"/>
        <v>100</v>
      </c>
    </row>
    <row r="142" spans="1:6" ht="51" customHeight="1" x14ac:dyDescent="0.25">
      <c r="A142" s="894"/>
      <c r="B142" s="895"/>
      <c r="C142" s="355" t="str">
        <f>'Подпрограмма 5'!D620</f>
        <v>Администрация Петродворцового района Санкт-Петербурга</v>
      </c>
      <c r="D142" s="410">
        <f>'Подпрограмма 5'!E620</f>
        <v>517806.69999999995</v>
      </c>
      <c r="E142" s="410">
        <f>'Подпрограмма 5'!F620</f>
        <v>517806.57999999996</v>
      </c>
      <c r="F142" s="418">
        <f t="shared" si="54"/>
        <v>100</v>
      </c>
    </row>
    <row r="143" spans="1:6" ht="51" customHeight="1" x14ac:dyDescent="0.25">
      <c r="A143" s="894"/>
      <c r="B143" s="895"/>
      <c r="C143" s="355" t="str">
        <f>'Подпрограмма 5'!D621</f>
        <v>Администрация Приморского района Санкт-Петербурга</v>
      </c>
      <c r="D143" s="410">
        <f>'Подпрограмма 5'!E621</f>
        <v>481287.8</v>
      </c>
      <c r="E143" s="410">
        <f>'Подпрограмма 5'!F621</f>
        <v>481287.31569999998</v>
      </c>
      <c r="F143" s="418">
        <f t="shared" si="54"/>
        <v>100</v>
      </c>
    </row>
    <row r="144" spans="1:6" ht="51" customHeight="1" x14ac:dyDescent="0.25">
      <c r="A144" s="894"/>
      <c r="B144" s="895"/>
      <c r="C144" s="355" t="str">
        <f>'Подпрограмма 5'!D622</f>
        <v>Администрация Пушкинского района Санкт-Петербурга</v>
      </c>
      <c r="D144" s="410">
        <f>'Подпрограмма 5'!E622</f>
        <v>393763.3</v>
      </c>
      <c r="E144" s="410">
        <f>'Подпрограмма 5'!F622</f>
        <v>393763.27809999994</v>
      </c>
      <c r="F144" s="418">
        <f t="shared" si="54"/>
        <v>100</v>
      </c>
    </row>
    <row r="145" spans="1:12" ht="51" customHeight="1" x14ac:dyDescent="0.25">
      <c r="A145" s="894"/>
      <c r="B145" s="895"/>
      <c r="C145" s="355" t="str">
        <f>'Подпрограмма 5'!D623</f>
        <v>Администрация Фрунзенского района Санкт-Петербурга</v>
      </c>
      <c r="D145" s="410">
        <f>'Подпрограмма 5'!E623</f>
        <v>473485.10000000003</v>
      </c>
      <c r="E145" s="410">
        <f>'Подпрограмма 5'!F623</f>
        <v>473485.00840000005</v>
      </c>
      <c r="F145" s="418">
        <f t="shared" si="54"/>
        <v>100</v>
      </c>
    </row>
    <row r="146" spans="1:12" ht="51" customHeight="1" x14ac:dyDescent="0.25">
      <c r="A146" s="894"/>
      <c r="B146" s="895"/>
      <c r="C146" s="355" t="str">
        <f>'Подпрограмма 5'!D624</f>
        <v>Администрация Центрального района Санкт-Петербурга</v>
      </c>
      <c r="D146" s="410">
        <f>'Подпрограмма 5'!E624</f>
        <v>327031.2</v>
      </c>
      <c r="E146" s="410">
        <f>'Подпрограмма 5'!F624</f>
        <v>326941.51270000002</v>
      </c>
      <c r="F146" s="418">
        <f t="shared" si="54"/>
        <v>100</v>
      </c>
    </row>
    <row r="147" spans="1:12" ht="39.6" x14ac:dyDescent="0.25">
      <c r="A147" s="894"/>
      <c r="B147" s="895"/>
      <c r="C147" s="419" t="s">
        <v>434</v>
      </c>
      <c r="D147" s="420">
        <f>SUM(D125:D146)</f>
        <v>41311857.500000007</v>
      </c>
      <c r="E147" s="420">
        <f>SUM(E125:E146)</f>
        <v>39803001.574700005</v>
      </c>
      <c r="F147" s="421">
        <f t="shared" si="54"/>
        <v>96.3</v>
      </c>
      <c r="G147" s="422"/>
      <c r="H147" s="422"/>
      <c r="I147" s="422"/>
      <c r="J147" s="422"/>
      <c r="K147" s="422"/>
      <c r="L147" s="422"/>
    </row>
    <row r="148" spans="1:12" ht="47.4" customHeight="1" x14ac:dyDescent="0.25">
      <c r="A148" s="894">
        <v>6</v>
      </c>
      <c r="B148" s="895" t="s">
        <v>775</v>
      </c>
      <c r="C148" s="425" t="str">
        <f>'Подпрограмма 6'!D47</f>
        <v>Комитет по здравоохранению</v>
      </c>
      <c r="D148" s="410">
        <f>'Подпрограмма 6'!E47</f>
        <v>55755725.700000003</v>
      </c>
      <c r="E148" s="410">
        <f>'Подпрограмма 6'!F47</f>
        <v>55755725.700000003</v>
      </c>
      <c r="F148" s="418">
        <f t="shared" si="54"/>
        <v>100</v>
      </c>
    </row>
    <row r="149" spans="1:12" ht="158.4" x14ac:dyDescent="0.25">
      <c r="A149" s="894"/>
      <c r="B149" s="895"/>
      <c r="C149" s="425" t="str">
        <f>'Подпрограмма 6'!D48</f>
        <v>Комитет по здравоохранению, государственное учреждение "Территориальный фонд обязательного медицинского страхования Санкт-Петербурга"</v>
      </c>
      <c r="D149" s="410">
        <f>'Подпрограмма 6'!E48</f>
        <v>56623581.5</v>
      </c>
      <c r="E149" s="410">
        <f>'Подпрограмма 6'!F48</f>
        <v>56623581.5</v>
      </c>
      <c r="F149" s="418">
        <f t="shared" si="54"/>
        <v>100</v>
      </c>
    </row>
    <row r="150" spans="1:12" ht="39.6" x14ac:dyDescent="0.25">
      <c r="A150" s="894"/>
      <c r="B150" s="895"/>
      <c r="C150" s="419" t="s">
        <v>435</v>
      </c>
      <c r="D150" s="420">
        <f>SUM(D148:D149)</f>
        <v>112379307.2</v>
      </c>
      <c r="E150" s="420">
        <f>SUM(E148:E149)</f>
        <v>112379307.2</v>
      </c>
      <c r="F150" s="421">
        <f t="shared" si="54"/>
        <v>100</v>
      </c>
      <c r="G150" s="422"/>
      <c r="H150" s="422"/>
      <c r="I150" s="426"/>
      <c r="J150" s="426"/>
      <c r="K150" s="422"/>
      <c r="L150" s="422"/>
    </row>
  </sheetData>
  <autoFilter ref="A77:F150"/>
  <mergeCells count="49">
    <mergeCell ref="N17:Q17"/>
    <mergeCell ref="N16:Q16"/>
    <mergeCell ref="A29:N29"/>
    <mergeCell ref="A55:N55"/>
    <mergeCell ref="A60:N60"/>
    <mergeCell ref="L31:N31"/>
    <mergeCell ref="A41:N41"/>
    <mergeCell ref="A46:N46"/>
    <mergeCell ref="A51:N51"/>
    <mergeCell ref="A53:N53"/>
    <mergeCell ref="A31:A32"/>
    <mergeCell ref="B31:B32"/>
    <mergeCell ref="C31:E31"/>
    <mergeCell ref="F31:H31"/>
    <mergeCell ref="I31:K31"/>
    <mergeCell ref="A64:N64"/>
    <mergeCell ref="A2:N2"/>
    <mergeCell ref="A3:N3"/>
    <mergeCell ref="A4:A5"/>
    <mergeCell ref="B4:B5"/>
    <mergeCell ref="C4:E4"/>
    <mergeCell ref="F4:H4"/>
    <mergeCell ref="I4:K4"/>
    <mergeCell ref="L4:N4"/>
    <mergeCell ref="A15:N15"/>
    <mergeCell ref="F17:I17"/>
    <mergeCell ref="J17:M17"/>
    <mergeCell ref="A16:A18"/>
    <mergeCell ref="B16:B18"/>
    <mergeCell ref="C17:E17"/>
    <mergeCell ref="C16:M16"/>
    <mergeCell ref="A74:J74"/>
    <mergeCell ref="A75:A76"/>
    <mergeCell ref="B75:B76"/>
    <mergeCell ref="C75:C76"/>
    <mergeCell ref="D75:E75"/>
    <mergeCell ref="F75:F76"/>
    <mergeCell ref="A78:A97"/>
    <mergeCell ref="B78:B97"/>
    <mergeCell ref="A98:A111"/>
    <mergeCell ref="B98:B111"/>
    <mergeCell ref="A112:A119"/>
    <mergeCell ref="B112:B119"/>
    <mergeCell ref="A120:A124"/>
    <mergeCell ref="B120:B124"/>
    <mergeCell ref="A125:A147"/>
    <mergeCell ref="B125:B147"/>
    <mergeCell ref="A148:A150"/>
    <mergeCell ref="B148:B150"/>
  </mergeCells>
  <conditionalFormatting sqref="D97:E97 D111:E111 D119:E119 D124:E124 D147:E147 D150:E150">
    <cfRule type="cellIs" dxfId="292" priority="1" operator="equal">
      <formula>0</formula>
    </cfRule>
  </conditionalFormatting>
  <pageMargins left="0.70866141732283472" right="0.70866141732283472" top="0.74803149606299213" bottom="0.74803149606299213" header="0.31496062992125984" footer="0.31496062992125984"/>
  <pageSetup paperSize="9" firstPageNumber="31" orientation="portrait" useFirstPageNumber="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38"/>
  <sheetViews>
    <sheetView view="pageBreakPreview" zoomScale="40" zoomScaleNormal="55" zoomScaleSheetLayoutView="40" workbookViewId="0">
      <pane ySplit="3" topLeftCell="A51" activePane="bottomLeft" state="frozen"/>
      <selection pane="bottomLeft" activeCell="J78" sqref="J78"/>
    </sheetView>
  </sheetViews>
  <sheetFormatPr defaultColWidth="9.28515625" defaultRowHeight="13.2" x14ac:dyDescent="0.25"/>
  <cols>
    <col min="1" max="1" width="10.28515625" style="82" customWidth="1"/>
    <col min="2" max="2" width="49.7109375" style="82" customWidth="1"/>
    <col min="3" max="3" width="14.7109375" style="83" customWidth="1"/>
    <col min="4" max="4" width="39.7109375" style="84" customWidth="1"/>
    <col min="5" max="6" width="18.85546875" style="119" customWidth="1"/>
    <col min="7" max="7" width="17.85546875" style="84" customWidth="1"/>
    <col min="8" max="8" width="12.28515625" style="178" customWidth="1"/>
    <col min="9" max="9" width="20" style="82" customWidth="1"/>
    <col min="10" max="10" width="39" style="82" customWidth="1"/>
    <col min="11" max="11" width="33.85546875" style="84" customWidth="1"/>
    <col min="12" max="12" width="18.28515625" style="82" customWidth="1"/>
    <col min="13" max="13" width="15.140625" style="122" customWidth="1"/>
    <col min="14" max="14" width="13.85546875" style="122" customWidth="1"/>
    <col min="15" max="15" width="18.85546875" style="82" customWidth="1"/>
    <col min="16" max="16" width="18.85546875" style="86" customWidth="1"/>
    <col min="17" max="17" width="31.42578125" style="79" customWidth="1"/>
    <col min="18" max="16384" width="9.28515625" style="82"/>
  </cols>
  <sheetData>
    <row r="1" spans="1:17" ht="30" customHeight="1" x14ac:dyDescent="0.25">
      <c r="A1" s="1010" t="s">
        <v>0</v>
      </c>
      <c r="B1" s="974" t="s">
        <v>1</v>
      </c>
      <c r="C1" s="1011" t="s">
        <v>2</v>
      </c>
      <c r="D1" s="974" t="s">
        <v>3</v>
      </c>
      <c r="E1" s="1012" t="s">
        <v>4</v>
      </c>
      <c r="F1" s="1013"/>
      <c r="G1" s="1013"/>
      <c r="H1" s="1013"/>
      <c r="I1" s="1014"/>
      <c r="J1" s="974" t="s">
        <v>5</v>
      </c>
      <c r="K1" s="974" t="s">
        <v>6</v>
      </c>
      <c r="L1" s="974"/>
      <c r="M1" s="974"/>
      <c r="N1" s="974"/>
      <c r="O1" s="974" t="s">
        <v>322</v>
      </c>
      <c r="P1" s="974" t="s">
        <v>802</v>
      </c>
      <c r="Q1" s="974" t="s">
        <v>803</v>
      </c>
    </row>
    <row r="2" spans="1:17" ht="118.8" x14ac:dyDescent="0.25">
      <c r="A2" s="1010"/>
      <c r="B2" s="974"/>
      <c r="C2" s="970"/>
      <c r="D2" s="974"/>
      <c r="E2" s="114" t="s">
        <v>800</v>
      </c>
      <c r="F2" s="115" t="s">
        <v>801</v>
      </c>
      <c r="G2" s="68" t="s">
        <v>828</v>
      </c>
      <c r="H2" s="139" t="s">
        <v>799</v>
      </c>
      <c r="I2" s="462" t="s">
        <v>779</v>
      </c>
      <c r="J2" s="974"/>
      <c r="K2" s="68" t="s">
        <v>8</v>
      </c>
      <c r="L2" s="68" t="s">
        <v>9</v>
      </c>
      <c r="M2" s="112" t="s">
        <v>10</v>
      </c>
      <c r="N2" s="112" t="s">
        <v>716</v>
      </c>
      <c r="O2" s="974"/>
      <c r="P2" s="974"/>
      <c r="Q2" s="974"/>
    </row>
    <row r="3" spans="1:17" x14ac:dyDescent="0.25">
      <c r="A3" s="65" t="s">
        <v>11</v>
      </c>
      <c r="B3" s="70" t="s">
        <v>12</v>
      </c>
      <c r="C3" s="70" t="s">
        <v>13</v>
      </c>
      <c r="D3" s="68">
        <v>4</v>
      </c>
      <c r="E3" s="73" t="s">
        <v>14</v>
      </c>
      <c r="F3" s="163">
        <v>6</v>
      </c>
      <c r="G3" s="80" t="s">
        <v>15</v>
      </c>
      <c r="H3" s="140">
        <v>8</v>
      </c>
      <c r="I3" s="464">
        <v>9</v>
      </c>
      <c r="J3" s="68">
        <v>10</v>
      </c>
      <c r="K3" s="50">
        <v>11</v>
      </c>
      <c r="L3" s="70">
        <v>12</v>
      </c>
      <c r="M3" s="81" t="s">
        <v>100</v>
      </c>
      <c r="N3" s="81">
        <v>14</v>
      </c>
      <c r="O3" s="70">
        <v>15</v>
      </c>
      <c r="P3" s="70">
        <v>16</v>
      </c>
      <c r="Q3" s="50">
        <v>17</v>
      </c>
    </row>
    <row r="4" spans="1:17" s="304" customFormat="1" ht="15.6" x14ac:dyDescent="0.25">
      <c r="A4" s="985" t="s">
        <v>16</v>
      </c>
      <c r="B4" s="983"/>
      <c r="C4" s="983"/>
      <c r="D4" s="983"/>
      <c r="E4" s="983"/>
      <c r="F4" s="983"/>
      <c r="G4" s="983"/>
      <c r="H4" s="983"/>
      <c r="I4" s="983"/>
      <c r="J4" s="983"/>
      <c r="K4" s="983"/>
      <c r="L4" s="983"/>
      <c r="M4" s="983"/>
      <c r="N4" s="983"/>
      <c r="O4" s="983"/>
      <c r="P4" s="983"/>
      <c r="Q4" s="984"/>
    </row>
    <row r="5" spans="1:17" s="304" customFormat="1" ht="15.6" x14ac:dyDescent="0.25">
      <c r="A5" s="985" t="s">
        <v>804</v>
      </c>
      <c r="B5" s="983"/>
      <c r="C5" s="983"/>
      <c r="D5" s="983"/>
      <c r="E5" s="983"/>
      <c r="F5" s="983"/>
      <c r="G5" s="983"/>
      <c r="H5" s="983"/>
      <c r="I5" s="983"/>
      <c r="J5" s="983"/>
      <c r="K5" s="983"/>
      <c r="L5" s="983"/>
      <c r="M5" s="983"/>
      <c r="N5" s="983"/>
      <c r="O5" s="983"/>
      <c r="P5" s="983"/>
      <c r="Q5" s="984"/>
    </row>
    <row r="6" spans="1:17" s="304" customFormat="1" ht="15.6" x14ac:dyDescent="0.25">
      <c r="A6" s="985" t="s">
        <v>805</v>
      </c>
      <c r="B6" s="983"/>
      <c r="C6" s="983"/>
      <c r="D6" s="983"/>
      <c r="E6" s="983"/>
      <c r="F6" s="983"/>
      <c r="G6" s="983"/>
      <c r="H6" s="983"/>
      <c r="I6" s="983"/>
      <c r="J6" s="983"/>
      <c r="K6" s="983"/>
      <c r="L6" s="983"/>
      <c r="M6" s="983"/>
      <c r="N6" s="983"/>
      <c r="O6" s="983"/>
      <c r="P6" s="983"/>
      <c r="Q6" s="984"/>
    </row>
    <row r="7" spans="1:17" s="304" customFormat="1" ht="15.6" x14ac:dyDescent="0.25">
      <c r="A7" s="985" t="s">
        <v>806</v>
      </c>
      <c r="B7" s="983"/>
      <c r="C7" s="983"/>
      <c r="D7" s="983"/>
      <c r="E7" s="983"/>
      <c r="F7" s="983"/>
      <c r="G7" s="983"/>
      <c r="H7" s="983"/>
      <c r="I7" s="983"/>
      <c r="J7" s="983"/>
      <c r="K7" s="983"/>
      <c r="L7" s="983"/>
      <c r="M7" s="983"/>
      <c r="N7" s="983"/>
      <c r="O7" s="983"/>
      <c r="P7" s="983"/>
      <c r="Q7" s="984"/>
    </row>
    <row r="8" spans="1:17" s="304" customFormat="1" ht="15.6" x14ac:dyDescent="0.25">
      <c r="A8" s="985" t="s">
        <v>405</v>
      </c>
      <c r="B8" s="983"/>
      <c r="C8" s="983"/>
      <c r="D8" s="983"/>
      <c r="E8" s="983"/>
      <c r="F8" s="983"/>
      <c r="G8" s="983"/>
      <c r="H8" s="983"/>
      <c r="I8" s="983"/>
      <c r="J8" s="983"/>
      <c r="K8" s="983"/>
      <c r="L8" s="983"/>
      <c r="M8" s="983"/>
      <c r="N8" s="983"/>
      <c r="O8" s="983"/>
      <c r="P8" s="983"/>
      <c r="Q8" s="984"/>
    </row>
    <row r="9" spans="1:17" ht="66" customHeight="1" x14ac:dyDescent="0.25">
      <c r="A9" s="65" t="s">
        <v>808</v>
      </c>
      <c r="B9" s="309" t="s">
        <v>512</v>
      </c>
      <c r="C9" s="67" t="s">
        <v>511</v>
      </c>
      <c r="D9" s="323" t="s">
        <v>18</v>
      </c>
      <c r="E9" s="322">
        <f>SUM(E10:E27)</f>
        <v>1523.3999999999999</v>
      </c>
      <c r="F9" s="459">
        <f>SUM(F10:F27)</f>
        <v>1520.7079999999999</v>
      </c>
      <c r="G9" s="323"/>
      <c r="H9" s="321">
        <f t="shared" ref="H9:H27" si="0">F9*100%/E9</f>
        <v>0.99823290009189969</v>
      </c>
      <c r="I9" s="464"/>
      <c r="J9" s="961"/>
      <c r="K9" s="962"/>
      <c r="L9" s="962"/>
      <c r="M9" s="962"/>
      <c r="N9" s="962"/>
      <c r="O9" s="963"/>
      <c r="P9" s="443">
        <f>SUM(O10:O27)/COUNTA(O10:O27)</f>
        <v>1</v>
      </c>
      <c r="Q9" s="323"/>
    </row>
    <row r="10" spans="1:17" ht="26.4" customHeight="1" x14ac:dyDescent="0.25">
      <c r="A10" s="65"/>
      <c r="B10" s="989"/>
      <c r="C10" s="67" t="s">
        <v>511</v>
      </c>
      <c r="D10" s="467" t="s">
        <v>31</v>
      </c>
      <c r="E10" s="495">
        <v>50.9</v>
      </c>
      <c r="F10" s="495">
        <v>50.9</v>
      </c>
      <c r="G10" s="467" t="s">
        <v>113</v>
      </c>
      <c r="H10" s="321">
        <f t="shared" si="0"/>
        <v>1</v>
      </c>
      <c r="I10" s="467"/>
      <c r="J10" s="677" t="s">
        <v>528</v>
      </c>
      <c r="K10" s="677" t="s">
        <v>30</v>
      </c>
      <c r="L10" s="430" t="s">
        <v>26</v>
      </c>
      <c r="M10" s="81">
        <v>50</v>
      </c>
      <c r="N10" s="81">
        <v>50</v>
      </c>
      <c r="O10" s="1">
        <f t="shared" ref="O10:O22" si="1">IF((N10*100%/M10)&lt;=100%,(N10*100%/M10),100%)</f>
        <v>1</v>
      </c>
      <c r="P10" s="7"/>
      <c r="Q10" s="323"/>
    </row>
    <row r="11" spans="1:17" ht="146.4" customHeight="1" x14ac:dyDescent="0.25">
      <c r="A11" s="65"/>
      <c r="B11" s="969"/>
      <c r="C11" s="67" t="s">
        <v>511</v>
      </c>
      <c r="D11" s="323" t="s">
        <v>31</v>
      </c>
      <c r="E11" s="495">
        <v>53</v>
      </c>
      <c r="F11" s="495">
        <v>52.972799999999999</v>
      </c>
      <c r="G11" s="502" t="s">
        <v>19</v>
      </c>
      <c r="H11" s="321">
        <f t="shared" si="0"/>
        <v>0.99948679245283023</v>
      </c>
      <c r="I11" s="677" t="s">
        <v>1382</v>
      </c>
      <c r="J11" s="677" t="s">
        <v>528</v>
      </c>
      <c r="K11" s="677" t="s">
        <v>30</v>
      </c>
      <c r="L11" s="820" t="s">
        <v>26</v>
      </c>
      <c r="M11" s="81">
        <v>49</v>
      </c>
      <c r="N11" s="350">
        <v>49</v>
      </c>
      <c r="O11" s="1">
        <f t="shared" si="1"/>
        <v>1</v>
      </c>
      <c r="P11" s="7"/>
      <c r="Q11" s="323"/>
    </row>
    <row r="12" spans="1:17" ht="26.4" customHeight="1" x14ac:dyDescent="0.25">
      <c r="A12" s="65"/>
      <c r="B12" s="969"/>
      <c r="C12" s="67" t="s">
        <v>511</v>
      </c>
      <c r="D12" s="323" t="s">
        <v>33</v>
      </c>
      <c r="E12" s="495">
        <v>42.4</v>
      </c>
      <c r="F12" s="495">
        <v>42.4</v>
      </c>
      <c r="G12" s="502" t="s">
        <v>113</v>
      </c>
      <c r="H12" s="321">
        <f t="shared" si="0"/>
        <v>1</v>
      </c>
      <c r="I12" s="467"/>
      <c r="J12" s="662" t="s">
        <v>637</v>
      </c>
      <c r="K12" s="662" t="s">
        <v>638</v>
      </c>
      <c r="L12" s="430" t="s">
        <v>26</v>
      </c>
      <c r="M12" s="81">
        <v>24</v>
      </c>
      <c r="N12" s="81">
        <v>24</v>
      </c>
      <c r="O12" s="1">
        <f t="shared" si="1"/>
        <v>1</v>
      </c>
      <c r="P12" s="7"/>
      <c r="Q12" s="323"/>
    </row>
    <row r="13" spans="1:17" ht="79.2" x14ac:dyDescent="0.25">
      <c r="A13" s="65"/>
      <c r="B13" s="969"/>
      <c r="C13" s="67" t="s">
        <v>511</v>
      </c>
      <c r="D13" s="467" t="s">
        <v>33</v>
      </c>
      <c r="E13" s="495">
        <v>44.2</v>
      </c>
      <c r="F13" s="495">
        <v>44.126600000000003</v>
      </c>
      <c r="G13" s="502" t="s">
        <v>19</v>
      </c>
      <c r="H13" s="321">
        <f t="shared" si="0"/>
        <v>0.9983393665158371</v>
      </c>
      <c r="I13" s="661" t="s">
        <v>1282</v>
      </c>
      <c r="J13" s="662" t="s">
        <v>637</v>
      </c>
      <c r="K13" s="662" t="s">
        <v>30</v>
      </c>
      <c r="L13" s="430" t="s">
        <v>26</v>
      </c>
      <c r="M13" s="667">
        <v>26</v>
      </c>
      <c r="N13" s="667">
        <v>26</v>
      </c>
      <c r="O13" s="1">
        <f t="shared" si="1"/>
        <v>1</v>
      </c>
      <c r="P13" s="7"/>
      <c r="Q13" s="323"/>
    </row>
    <row r="14" spans="1:17" ht="26.4" customHeight="1" x14ac:dyDescent="0.25">
      <c r="A14" s="65"/>
      <c r="B14" s="969"/>
      <c r="C14" s="67" t="s">
        <v>511</v>
      </c>
      <c r="D14" s="323" t="s">
        <v>34</v>
      </c>
      <c r="E14" s="495">
        <v>22.1</v>
      </c>
      <c r="F14" s="495">
        <v>22.1</v>
      </c>
      <c r="G14" s="502" t="s">
        <v>113</v>
      </c>
      <c r="H14" s="321">
        <f t="shared" si="0"/>
        <v>1</v>
      </c>
      <c r="I14" s="467"/>
      <c r="J14" s="467" t="s">
        <v>637</v>
      </c>
      <c r="K14" s="365" t="s">
        <v>30</v>
      </c>
      <c r="L14" s="366" t="s">
        <v>26</v>
      </c>
      <c r="M14" s="81">
        <v>26</v>
      </c>
      <c r="N14" s="81">
        <v>26</v>
      </c>
      <c r="O14" s="1">
        <f t="shared" si="1"/>
        <v>1</v>
      </c>
      <c r="P14" s="7"/>
      <c r="Q14" s="78"/>
    </row>
    <row r="15" spans="1:17" ht="26.4" customHeight="1" x14ac:dyDescent="0.25">
      <c r="A15" s="65"/>
      <c r="B15" s="969"/>
      <c r="C15" s="67" t="s">
        <v>511</v>
      </c>
      <c r="D15" s="467" t="s">
        <v>34</v>
      </c>
      <c r="E15" s="495">
        <v>23</v>
      </c>
      <c r="F15" s="495">
        <v>23</v>
      </c>
      <c r="G15" s="502" t="s">
        <v>19</v>
      </c>
      <c r="H15" s="321">
        <f t="shared" si="0"/>
        <v>1</v>
      </c>
      <c r="I15" s="467"/>
      <c r="J15" s="467" t="s">
        <v>637</v>
      </c>
      <c r="K15" s="365" t="s">
        <v>30</v>
      </c>
      <c r="L15" s="366" t="s">
        <v>26</v>
      </c>
      <c r="M15" s="81">
        <v>26</v>
      </c>
      <c r="N15" s="81">
        <v>26</v>
      </c>
      <c r="O15" s="1">
        <f t="shared" si="1"/>
        <v>1</v>
      </c>
      <c r="P15" s="7"/>
      <c r="Q15" s="323"/>
    </row>
    <row r="16" spans="1:17" ht="26.4" customHeight="1" x14ac:dyDescent="0.25">
      <c r="A16" s="65"/>
      <c r="B16" s="969"/>
      <c r="C16" s="67" t="s">
        <v>511</v>
      </c>
      <c r="D16" s="467" t="s">
        <v>37</v>
      </c>
      <c r="E16" s="495">
        <v>127.3</v>
      </c>
      <c r="F16" s="495">
        <v>127.2192</v>
      </c>
      <c r="G16" s="502" t="s">
        <v>113</v>
      </c>
      <c r="H16" s="321">
        <f t="shared" si="0"/>
        <v>0.99936527886881388</v>
      </c>
      <c r="I16" s="467"/>
      <c r="J16" s="942" t="s">
        <v>528</v>
      </c>
      <c r="K16" s="942" t="s">
        <v>30</v>
      </c>
      <c r="L16" s="968" t="s">
        <v>26</v>
      </c>
      <c r="M16" s="1015">
        <v>132</v>
      </c>
      <c r="N16" s="1015">
        <v>161</v>
      </c>
      <c r="O16" s="1017">
        <f t="shared" si="1"/>
        <v>1</v>
      </c>
      <c r="P16" s="7"/>
      <c r="Q16" s="323"/>
    </row>
    <row r="17" spans="1:17" ht="26.4" customHeight="1" x14ac:dyDescent="0.25">
      <c r="A17" s="65"/>
      <c r="B17" s="969"/>
      <c r="C17" s="67" t="s">
        <v>511</v>
      </c>
      <c r="D17" s="467" t="s">
        <v>37</v>
      </c>
      <c r="E17" s="495">
        <v>132.4</v>
      </c>
      <c r="F17" s="495">
        <v>132.4</v>
      </c>
      <c r="G17" s="502" t="s">
        <v>19</v>
      </c>
      <c r="H17" s="321">
        <f t="shared" si="0"/>
        <v>1</v>
      </c>
      <c r="I17" s="467"/>
      <c r="J17" s="943"/>
      <c r="K17" s="943"/>
      <c r="L17" s="970"/>
      <c r="M17" s="1016"/>
      <c r="N17" s="1016"/>
      <c r="O17" s="1018"/>
      <c r="P17" s="7"/>
      <c r="Q17" s="323"/>
    </row>
    <row r="18" spans="1:17" ht="26.4" customHeight="1" x14ac:dyDescent="0.25">
      <c r="A18" s="65"/>
      <c r="B18" s="969"/>
      <c r="C18" s="67" t="s">
        <v>511</v>
      </c>
      <c r="D18" s="467" t="s">
        <v>39</v>
      </c>
      <c r="E18" s="495">
        <v>100.1</v>
      </c>
      <c r="F18" s="495">
        <v>100.1</v>
      </c>
      <c r="G18" s="502" t="s">
        <v>113</v>
      </c>
      <c r="H18" s="321">
        <f t="shared" si="0"/>
        <v>1</v>
      </c>
      <c r="I18" s="464"/>
      <c r="J18" s="393" t="s">
        <v>528</v>
      </c>
      <c r="K18" s="393" t="s">
        <v>30</v>
      </c>
      <c r="L18" s="394" t="s">
        <v>26</v>
      </c>
      <c r="M18" s="549">
        <v>73</v>
      </c>
      <c r="N18" s="549">
        <v>73</v>
      </c>
      <c r="O18" s="1">
        <f t="shared" si="1"/>
        <v>1</v>
      </c>
      <c r="P18" s="7"/>
      <c r="Q18" s="323"/>
    </row>
    <row r="19" spans="1:17" ht="26.4" customHeight="1" x14ac:dyDescent="0.25">
      <c r="A19" s="65"/>
      <c r="B19" s="969"/>
      <c r="C19" s="67" t="s">
        <v>511</v>
      </c>
      <c r="D19" s="467" t="s">
        <v>39</v>
      </c>
      <c r="E19" s="495">
        <v>104.2</v>
      </c>
      <c r="F19" s="495">
        <v>104.1764</v>
      </c>
      <c r="G19" s="502" t="s">
        <v>19</v>
      </c>
      <c r="H19" s="321">
        <f t="shared" si="0"/>
        <v>0.99977351247600765</v>
      </c>
      <c r="I19" s="467"/>
      <c r="J19" s="387" t="s">
        <v>528</v>
      </c>
      <c r="K19" s="387" t="s">
        <v>30</v>
      </c>
      <c r="L19" s="388" t="s">
        <v>26</v>
      </c>
      <c r="M19" s="81">
        <v>77</v>
      </c>
      <c r="N19" s="81">
        <v>77</v>
      </c>
      <c r="O19" s="1">
        <f t="shared" si="1"/>
        <v>1</v>
      </c>
      <c r="P19" s="7"/>
      <c r="Q19" s="78"/>
    </row>
    <row r="20" spans="1:17" ht="26.4" customHeight="1" x14ac:dyDescent="0.25">
      <c r="A20" s="65"/>
      <c r="B20" s="969"/>
      <c r="C20" s="67" t="s">
        <v>511</v>
      </c>
      <c r="D20" s="467" t="s">
        <v>41</v>
      </c>
      <c r="E20" s="495">
        <v>56</v>
      </c>
      <c r="F20" s="495">
        <v>55.990499999999997</v>
      </c>
      <c r="G20" s="502" t="s">
        <v>113</v>
      </c>
      <c r="H20" s="321">
        <f t="shared" si="0"/>
        <v>0.99983035714285706</v>
      </c>
      <c r="I20" s="467"/>
      <c r="J20" s="677" t="s">
        <v>528</v>
      </c>
      <c r="K20" s="677" t="s">
        <v>30</v>
      </c>
      <c r="L20" s="430" t="s">
        <v>26</v>
      </c>
      <c r="M20" s="81">
        <v>33</v>
      </c>
      <c r="N20" s="81">
        <v>33</v>
      </c>
      <c r="O20" s="1">
        <f t="shared" si="1"/>
        <v>1</v>
      </c>
      <c r="P20" s="7"/>
      <c r="Q20" s="323"/>
    </row>
    <row r="21" spans="1:17" ht="26.4" customHeight="1" x14ac:dyDescent="0.25">
      <c r="A21" s="65"/>
      <c r="B21" s="969"/>
      <c r="C21" s="67" t="s">
        <v>511</v>
      </c>
      <c r="D21" s="467" t="s">
        <v>41</v>
      </c>
      <c r="E21" s="495">
        <v>58.3</v>
      </c>
      <c r="F21" s="495">
        <v>58.270600000000002</v>
      </c>
      <c r="G21" s="502" t="s">
        <v>19</v>
      </c>
      <c r="H21" s="321">
        <f t="shared" si="0"/>
        <v>0.99949571183533459</v>
      </c>
      <c r="I21" s="430"/>
      <c r="J21" s="677" t="s">
        <v>528</v>
      </c>
      <c r="K21" s="677" t="s">
        <v>30</v>
      </c>
      <c r="L21" s="430" t="s">
        <v>26</v>
      </c>
      <c r="M21" s="81">
        <v>33</v>
      </c>
      <c r="N21" s="81">
        <v>33</v>
      </c>
      <c r="O21" s="1">
        <f t="shared" si="1"/>
        <v>1</v>
      </c>
      <c r="P21" s="7"/>
      <c r="Q21" s="323"/>
    </row>
    <row r="22" spans="1:17" ht="26.4" customHeight="1" x14ac:dyDescent="0.25">
      <c r="A22" s="65"/>
      <c r="B22" s="969"/>
      <c r="C22" s="67" t="s">
        <v>511</v>
      </c>
      <c r="D22" s="467" t="s">
        <v>43</v>
      </c>
      <c r="E22" s="495">
        <v>84.8</v>
      </c>
      <c r="F22" s="495">
        <v>84.8</v>
      </c>
      <c r="G22" s="502" t="s">
        <v>113</v>
      </c>
      <c r="H22" s="321">
        <f t="shared" si="0"/>
        <v>1</v>
      </c>
      <c r="I22" s="467"/>
      <c r="J22" s="644" t="s">
        <v>528</v>
      </c>
      <c r="K22" s="644" t="s">
        <v>30</v>
      </c>
      <c r="L22" s="430" t="s">
        <v>26</v>
      </c>
      <c r="M22" s="81">
        <v>39.200000000000003</v>
      </c>
      <c r="N22" s="81">
        <v>39.200000000000003</v>
      </c>
      <c r="O22" s="1">
        <f t="shared" si="1"/>
        <v>1</v>
      </c>
      <c r="P22" s="7"/>
      <c r="Q22" s="323"/>
    </row>
    <row r="23" spans="1:17" ht="26.4" customHeight="1" x14ac:dyDescent="0.25">
      <c r="A23" s="65"/>
      <c r="B23" s="969"/>
      <c r="C23" s="67" t="s">
        <v>511</v>
      </c>
      <c r="D23" s="467" t="s">
        <v>43</v>
      </c>
      <c r="E23" s="495">
        <v>88.3</v>
      </c>
      <c r="F23" s="495">
        <v>88.253299999999996</v>
      </c>
      <c r="G23" s="502" t="s">
        <v>19</v>
      </c>
      <c r="H23" s="461">
        <f t="shared" si="0"/>
        <v>0.9994711211778029</v>
      </c>
      <c r="I23" s="464"/>
      <c r="J23" s="644" t="s">
        <v>528</v>
      </c>
      <c r="K23" s="644" t="s">
        <v>30</v>
      </c>
      <c r="L23" s="430" t="s">
        <v>26</v>
      </c>
      <c r="M23" s="654">
        <v>40.799999999999997</v>
      </c>
      <c r="N23" s="654">
        <v>40.799999999999997</v>
      </c>
      <c r="O23" s="1">
        <f>IF((N23*100%/M23)&lt;=100%,(N23*100%/M23),100%)</f>
        <v>1</v>
      </c>
      <c r="P23" s="7"/>
      <c r="Q23" s="467"/>
    </row>
    <row r="24" spans="1:17" ht="26.4" customHeight="1" x14ac:dyDescent="0.25">
      <c r="A24" s="65"/>
      <c r="B24" s="969"/>
      <c r="C24" s="67" t="s">
        <v>511</v>
      </c>
      <c r="D24" s="467" t="s">
        <v>44</v>
      </c>
      <c r="E24" s="495">
        <v>97.6</v>
      </c>
      <c r="F24" s="495">
        <v>96.371300000000005</v>
      </c>
      <c r="G24" s="502" t="s">
        <v>113</v>
      </c>
      <c r="H24" s="461">
        <f t="shared" si="0"/>
        <v>0.9874108606557378</v>
      </c>
      <c r="I24" s="467"/>
      <c r="J24" s="662" t="s">
        <v>528</v>
      </c>
      <c r="K24" s="662" t="s">
        <v>30</v>
      </c>
      <c r="L24" s="430" t="s">
        <v>26</v>
      </c>
      <c r="M24" s="81">
        <v>142</v>
      </c>
      <c r="N24" s="81">
        <v>142</v>
      </c>
      <c r="O24" s="1">
        <f>IF((N24*100%/M24)&lt;=100%,(N24*100%/M24),100%)</f>
        <v>1</v>
      </c>
      <c r="P24" s="7"/>
      <c r="Q24" s="78"/>
    </row>
    <row r="25" spans="1:17" ht="26.4" customHeight="1" x14ac:dyDescent="0.25">
      <c r="A25" s="65"/>
      <c r="B25" s="969"/>
      <c r="C25" s="67" t="s">
        <v>511</v>
      </c>
      <c r="D25" s="467" t="s">
        <v>44</v>
      </c>
      <c r="E25" s="495">
        <v>101.3</v>
      </c>
      <c r="F25" s="495">
        <v>100.2958</v>
      </c>
      <c r="G25" s="502" t="s">
        <v>19</v>
      </c>
      <c r="H25" s="461">
        <f t="shared" si="0"/>
        <v>0.99008687068114509</v>
      </c>
      <c r="I25" s="467"/>
      <c r="J25" s="662" t="s">
        <v>528</v>
      </c>
      <c r="K25" s="662" t="s">
        <v>30</v>
      </c>
      <c r="L25" s="430" t="s">
        <v>26</v>
      </c>
      <c r="M25" s="81">
        <v>142</v>
      </c>
      <c r="N25" s="81">
        <v>142</v>
      </c>
      <c r="O25" s="1">
        <f>IF((N25*100%/M25)&lt;=100%,(N25*100%/M25),100%)</f>
        <v>1</v>
      </c>
      <c r="P25" s="7"/>
      <c r="Q25" s="467"/>
    </row>
    <row r="26" spans="1:17" ht="26.4" customHeight="1" x14ac:dyDescent="0.25">
      <c r="A26" s="65"/>
      <c r="B26" s="969"/>
      <c r="C26" s="67" t="s">
        <v>511</v>
      </c>
      <c r="D26" s="467" t="s">
        <v>45</v>
      </c>
      <c r="E26" s="495">
        <v>165.3</v>
      </c>
      <c r="F26" s="495">
        <v>165.3</v>
      </c>
      <c r="G26" s="502" t="s">
        <v>113</v>
      </c>
      <c r="H26" s="461">
        <f t="shared" si="0"/>
        <v>1</v>
      </c>
      <c r="I26" s="430"/>
      <c r="J26" s="467" t="s">
        <v>528</v>
      </c>
      <c r="K26" s="467" t="s">
        <v>30</v>
      </c>
      <c r="L26" s="430" t="s">
        <v>26</v>
      </c>
      <c r="M26" s="1015">
        <v>219</v>
      </c>
      <c r="N26" s="1015">
        <v>219</v>
      </c>
      <c r="O26" s="1017">
        <f>IF((N26*100%/M26)&lt;=100%,(N26*100%/M26),100%)</f>
        <v>1</v>
      </c>
      <c r="P26" s="7"/>
      <c r="Q26" s="467"/>
    </row>
    <row r="27" spans="1:17" ht="52.8" x14ac:dyDescent="0.25">
      <c r="A27" s="65"/>
      <c r="B27" s="970"/>
      <c r="C27" s="67" t="s">
        <v>511</v>
      </c>
      <c r="D27" s="467" t="s">
        <v>45</v>
      </c>
      <c r="E27" s="495">
        <v>172.2</v>
      </c>
      <c r="F27" s="495">
        <v>172.03149999999999</v>
      </c>
      <c r="G27" s="502" t="s">
        <v>19</v>
      </c>
      <c r="H27" s="461">
        <f t="shared" si="0"/>
        <v>0.99902148664343793</v>
      </c>
      <c r="I27" s="662" t="s">
        <v>1352</v>
      </c>
      <c r="J27" s="467" t="s">
        <v>528</v>
      </c>
      <c r="K27" s="467" t="s">
        <v>639</v>
      </c>
      <c r="L27" s="430" t="s">
        <v>640</v>
      </c>
      <c r="M27" s="1016"/>
      <c r="N27" s="1016"/>
      <c r="O27" s="1018"/>
      <c r="P27" s="7"/>
      <c r="Q27" s="467"/>
    </row>
    <row r="28" spans="1:17" ht="26.4" customHeight="1" x14ac:dyDescent="0.25">
      <c r="A28" s="971" t="s">
        <v>809</v>
      </c>
      <c r="B28" s="972"/>
      <c r="C28" s="972"/>
      <c r="D28" s="973"/>
      <c r="E28" s="459">
        <f>E9</f>
        <v>1523.3999999999999</v>
      </c>
      <c r="F28" s="463">
        <f>F9</f>
        <v>1520.7079999999999</v>
      </c>
      <c r="G28" s="467"/>
      <c r="H28" s="975" t="s">
        <v>810</v>
      </c>
      <c r="I28" s="976"/>
      <c r="J28" s="976"/>
      <c r="K28" s="976"/>
      <c r="L28" s="976"/>
      <c r="M28" s="976"/>
      <c r="N28" s="976"/>
      <c r="O28" s="976"/>
      <c r="P28" s="976"/>
      <c r="Q28" s="977"/>
    </row>
    <row r="29" spans="1:17" ht="26.4" customHeight="1" x14ac:dyDescent="0.25">
      <c r="A29" s="971" t="s">
        <v>811</v>
      </c>
      <c r="B29" s="972"/>
      <c r="C29" s="972"/>
      <c r="D29" s="973"/>
      <c r="E29" s="459">
        <f>E28</f>
        <v>1523.3999999999999</v>
      </c>
      <c r="F29" s="463">
        <f>F28</f>
        <v>1520.7079999999999</v>
      </c>
      <c r="G29" s="467"/>
      <c r="H29" s="975" t="s">
        <v>810</v>
      </c>
      <c r="I29" s="976"/>
      <c r="J29" s="976"/>
      <c r="K29" s="976"/>
      <c r="L29" s="976"/>
      <c r="M29" s="976"/>
      <c r="N29" s="976"/>
      <c r="O29" s="976"/>
      <c r="P29" s="976"/>
      <c r="Q29" s="977"/>
    </row>
    <row r="30" spans="1:17" s="304" customFormat="1" ht="15.6" x14ac:dyDescent="0.25">
      <c r="A30" s="982" t="s">
        <v>813</v>
      </c>
      <c r="B30" s="983"/>
      <c r="C30" s="983"/>
      <c r="D30" s="983"/>
      <c r="E30" s="983"/>
      <c r="F30" s="983"/>
      <c r="G30" s="983"/>
      <c r="H30" s="983"/>
      <c r="I30" s="983"/>
      <c r="J30" s="983"/>
      <c r="K30" s="983"/>
      <c r="L30" s="983"/>
      <c r="M30" s="983"/>
      <c r="N30" s="983"/>
      <c r="O30" s="983"/>
      <c r="P30" s="983"/>
      <c r="Q30" s="984"/>
    </row>
    <row r="31" spans="1:17" s="304" customFormat="1" ht="15.6" x14ac:dyDescent="0.25">
      <c r="A31" s="985" t="s">
        <v>405</v>
      </c>
      <c r="B31" s="983"/>
      <c r="C31" s="983"/>
      <c r="D31" s="983"/>
      <c r="E31" s="983"/>
      <c r="F31" s="983"/>
      <c r="G31" s="983"/>
      <c r="H31" s="983"/>
      <c r="I31" s="983"/>
      <c r="J31" s="983"/>
      <c r="K31" s="983"/>
      <c r="L31" s="983"/>
      <c r="M31" s="983"/>
      <c r="N31" s="983"/>
      <c r="O31" s="983"/>
      <c r="P31" s="983"/>
      <c r="Q31" s="984"/>
    </row>
    <row r="32" spans="1:17" ht="52.95" customHeight="1" x14ac:dyDescent="0.25">
      <c r="A32" s="65" t="s">
        <v>346</v>
      </c>
      <c r="B32" s="66" t="s">
        <v>812</v>
      </c>
      <c r="C32" s="511" t="s">
        <v>871</v>
      </c>
      <c r="D32" s="76" t="s">
        <v>18</v>
      </c>
      <c r="E32" s="316">
        <f>SUM(E33)</f>
        <v>1839913</v>
      </c>
      <c r="F32" s="74">
        <f>SUM(F33)</f>
        <v>1818684.6880000001</v>
      </c>
      <c r="G32" s="76"/>
      <c r="H32" s="141">
        <f>F32*100%/E32</f>
        <v>0.98846232838183112</v>
      </c>
      <c r="I32" s="464"/>
      <c r="J32" s="961"/>
      <c r="K32" s="962"/>
      <c r="L32" s="962"/>
      <c r="M32" s="962"/>
      <c r="N32" s="962"/>
      <c r="O32" s="963"/>
      <c r="P32" s="75">
        <f>SUM(O33:O34)/COUNTA(O33:O34)</f>
        <v>0.99974688350313234</v>
      </c>
      <c r="Q32" s="76"/>
    </row>
    <row r="33" spans="1:17" ht="138" customHeight="1" x14ac:dyDescent="0.25">
      <c r="A33" s="65"/>
      <c r="B33" s="974"/>
      <c r="C33" s="511" t="s">
        <v>871</v>
      </c>
      <c r="D33" s="6" t="s">
        <v>20</v>
      </c>
      <c r="E33" s="939">
        <v>1839913</v>
      </c>
      <c r="F33" s="967">
        <v>1818684.6880000001</v>
      </c>
      <c r="G33" s="948" t="s">
        <v>19</v>
      </c>
      <c r="H33" s="957">
        <f>F33*100%/E33</f>
        <v>0.98846232838183112</v>
      </c>
      <c r="I33" s="956" t="s">
        <v>1555</v>
      </c>
      <c r="J33" s="738" t="s">
        <v>278</v>
      </c>
      <c r="K33" s="738" t="s">
        <v>1556</v>
      </c>
      <c r="L33" s="430" t="s">
        <v>23</v>
      </c>
      <c r="M33" s="81">
        <v>15800</v>
      </c>
      <c r="N33" s="81">
        <v>15808</v>
      </c>
      <c r="O33" s="1">
        <f>IF((N33*100%/M33)&lt;=100%,(N33*100%/M33),100%)</f>
        <v>1</v>
      </c>
      <c r="P33" s="7"/>
      <c r="Q33" s="76"/>
    </row>
    <row r="34" spans="1:17" ht="135.6" customHeight="1" x14ac:dyDescent="0.25">
      <c r="A34" s="65"/>
      <c r="B34" s="974"/>
      <c r="C34" s="511" t="s">
        <v>871</v>
      </c>
      <c r="D34" s="6" t="s">
        <v>20</v>
      </c>
      <c r="E34" s="939"/>
      <c r="F34" s="967"/>
      <c r="G34" s="949"/>
      <c r="H34" s="957"/>
      <c r="I34" s="954"/>
      <c r="J34" s="738" t="s">
        <v>278</v>
      </c>
      <c r="K34" s="738" t="s">
        <v>1557</v>
      </c>
      <c r="L34" s="430" t="s">
        <v>23</v>
      </c>
      <c r="M34" s="81">
        <v>15803</v>
      </c>
      <c r="N34" s="81">
        <v>15795</v>
      </c>
      <c r="O34" s="1">
        <f>IF((N34*100%/M34)&lt;=100%,(N34*100%/M34),100%)</f>
        <v>0.99949376700626469</v>
      </c>
      <c r="P34" s="7"/>
      <c r="Q34" s="76"/>
    </row>
    <row r="35" spans="1:17" ht="26.4" customHeight="1" x14ac:dyDescent="0.25">
      <c r="A35" s="971" t="s">
        <v>809</v>
      </c>
      <c r="B35" s="972"/>
      <c r="C35" s="972"/>
      <c r="D35" s="973"/>
      <c r="E35" s="459">
        <f>E32</f>
        <v>1839913</v>
      </c>
      <c r="F35" s="463">
        <f>F32</f>
        <v>1818684.6880000001</v>
      </c>
      <c r="G35" s="467"/>
      <c r="H35" s="975" t="s">
        <v>810</v>
      </c>
      <c r="I35" s="976"/>
      <c r="J35" s="976"/>
      <c r="K35" s="976"/>
      <c r="L35" s="976"/>
      <c r="M35" s="976"/>
      <c r="N35" s="976"/>
      <c r="O35" s="976"/>
      <c r="P35" s="976"/>
      <c r="Q35" s="977"/>
    </row>
    <row r="36" spans="1:17" ht="26.4" customHeight="1" x14ac:dyDescent="0.25">
      <c r="A36" s="978" t="s">
        <v>814</v>
      </c>
      <c r="B36" s="979"/>
      <c r="C36" s="979"/>
      <c r="D36" s="980"/>
      <c r="E36" s="459">
        <f>E35</f>
        <v>1839913</v>
      </c>
      <c r="F36" s="463">
        <f>F35</f>
        <v>1818684.6880000001</v>
      </c>
      <c r="G36" s="467"/>
      <c r="H36" s="975" t="s">
        <v>810</v>
      </c>
      <c r="I36" s="976"/>
      <c r="J36" s="976"/>
      <c r="K36" s="976"/>
      <c r="L36" s="976"/>
      <c r="M36" s="976"/>
      <c r="N36" s="976"/>
      <c r="O36" s="976"/>
      <c r="P36" s="976"/>
      <c r="Q36" s="977"/>
    </row>
    <row r="37" spans="1:17" s="304" customFormat="1" ht="15.6" customHeight="1" x14ac:dyDescent="0.25">
      <c r="A37" s="982" t="s">
        <v>817</v>
      </c>
      <c r="B37" s="983"/>
      <c r="C37" s="983"/>
      <c r="D37" s="983"/>
      <c r="E37" s="983"/>
      <c r="F37" s="983"/>
      <c r="G37" s="983"/>
      <c r="H37" s="983"/>
      <c r="I37" s="983"/>
      <c r="J37" s="983"/>
      <c r="K37" s="983"/>
      <c r="L37" s="983"/>
      <c r="M37" s="983"/>
      <c r="N37" s="983"/>
      <c r="O37" s="983"/>
      <c r="P37" s="983"/>
      <c r="Q37" s="984"/>
    </row>
    <row r="38" spans="1:17" s="304" customFormat="1" ht="15.6" x14ac:dyDescent="0.25">
      <c r="A38" s="985" t="s">
        <v>405</v>
      </c>
      <c r="B38" s="983"/>
      <c r="C38" s="983"/>
      <c r="D38" s="983"/>
      <c r="E38" s="983"/>
      <c r="F38" s="983"/>
      <c r="G38" s="983"/>
      <c r="H38" s="983"/>
      <c r="I38" s="983"/>
      <c r="J38" s="983"/>
      <c r="K38" s="983"/>
      <c r="L38" s="983"/>
      <c r="M38" s="983"/>
      <c r="N38" s="983"/>
      <c r="O38" s="983"/>
      <c r="P38" s="983"/>
      <c r="Q38" s="984"/>
    </row>
    <row r="39" spans="1:17" ht="66" x14ac:dyDescent="0.25">
      <c r="A39" s="65" t="s">
        <v>815</v>
      </c>
      <c r="B39" s="309" t="s">
        <v>872</v>
      </c>
      <c r="C39" s="511" t="s">
        <v>870</v>
      </c>
      <c r="D39" s="502" t="s">
        <v>18</v>
      </c>
      <c r="E39" s="496">
        <f>SUM(E40:E41)</f>
        <v>193815.7</v>
      </c>
      <c r="F39" s="496">
        <f>SUM(F40:F41)</f>
        <v>193450.68859999999</v>
      </c>
      <c r="G39" s="502"/>
      <c r="H39" s="498">
        <f>F39*100%/E39</f>
        <v>0.99811670881151515</v>
      </c>
      <c r="I39" s="464"/>
      <c r="J39" s="961"/>
      <c r="K39" s="962"/>
      <c r="L39" s="962"/>
      <c r="M39" s="962"/>
      <c r="N39" s="962"/>
      <c r="O39" s="963"/>
      <c r="P39" s="498">
        <f>SUM(O40:O41)/COUNTA(O40:O41)</f>
        <v>0.99993609406952966</v>
      </c>
      <c r="Q39" s="502"/>
    </row>
    <row r="40" spans="1:17" ht="129.6" customHeight="1" x14ac:dyDescent="0.25">
      <c r="A40" s="65"/>
      <c r="B40" s="986"/>
      <c r="C40" s="511" t="s">
        <v>870</v>
      </c>
      <c r="D40" s="6" t="s">
        <v>20</v>
      </c>
      <c r="E40" s="496">
        <v>94969.7</v>
      </c>
      <c r="F40" s="496">
        <v>94790.844400000002</v>
      </c>
      <c r="G40" s="502" t="s">
        <v>113</v>
      </c>
      <c r="H40" s="498">
        <f>F40*100%/E40</f>
        <v>0.99811670880291303</v>
      </c>
      <c r="I40" s="968" t="s">
        <v>1558</v>
      </c>
      <c r="J40" s="738" t="s">
        <v>278</v>
      </c>
      <c r="K40" s="738" t="s">
        <v>1556</v>
      </c>
      <c r="L40" s="430" t="s">
        <v>23</v>
      </c>
      <c r="M40" s="81">
        <v>31200</v>
      </c>
      <c r="N40" s="81">
        <v>31296</v>
      </c>
      <c r="O40" s="1">
        <f>IF((N40*100%/M40)&lt;=100%,(N40*100%/M40),100%)</f>
        <v>1</v>
      </c>
      <c r="P40" s="7"/>
      <c r="Q40" s="502"/>
    </row>
    <row r="41" spans="1:17" ht="135.6" customHeight="1" x14ac:dyDescent="0.25">
      <c r="A41" s="65"/>
      <c r="B41" s="986"/>
      <c r="C41" s="511" t="s">
        <v>870</v>
      </c>
      <c r="D41" s="6" t="s">
        <v>20</v>
      </c>
      <c r="E41" s="496">
        <v>98846</v>
      </c>
      <c r="F41" s="496">
        <v>98659.844200000007</v>
      </c>
      <c r="G41" s="497" t="s">
        <v>19</v>
      </c>
      <c r="H41" s="498">
        <f>F41*100%/E41</f>
        <v>0.99811670881978032</v>
      </c>
      <c r="I41" s="970"/>
      <c r="J41" s="738" t="s">
        <v>278</v>
      </c>
      <c r="K41" s="738" t="s">
        <v>1557</v>
      </c>
      <c r="L41" s="430" t="s">
        <v>23</v>
      </c>
      <c r="M41" s="81">
        <v>31296</v>
      </c>
      <c r="N41" s="81">
        <v>31292</v>
      </c>
      <c r="O41" s="1">
        <f>IF((N41*100%/M41)&lt;=100%,(N41*100%/M41),100%)</f>
        <v>0.99987218813905931</v>
      </c>
      <c r="P41" s="7"/>
      <c r="Q41" s="502"/>
    </row>
    <row r="42" spans="1:17" ht="26.4" customHeight="1" x14ac:dyDescent="0.25">
      <c r="A42" s="971" t="s">
        <v>809</v>
      </c>
      <c r="B42" s="972"/>
      <c r="C42" s="972"/>
      <c r="D42" s="973"/>
      <c r="E42" s="459">
        <f>E39</f>
        <v>193815.7</v>
      </c>
      <c r="F42" s="495">
        <f>F39</f>
        <v>193450.68859999999</v>
      </c>
      <c r="G42" s="467"/>
      <c r="H42" s="975" t="s">
        <v>810</v>
      </c>
      <c r="I42" s="976"/>
      <c r="J42" s="976"/>
      <c r="K42" s="976"/>
      <c r="L42" s="976"/>
      <c r="M42" s="976"/>
      <c r="N42" s="976"/>
      <c r="O42" s="976"/>
      <c r="P42" s="976"/>
      <c r="Q42" s="977"/>
    </row>
    <row r="43" spans="1:17" ht="26.4" customHeight="1" x14ac:dyDescent="0.25">
      <c r="A43" s="978" t="s">
        <v>816</v>
      </c>
      <c r="B43" s="979"/>
      <c r="C43" s="979"/>
      <c r="D43" s="980"/>
      <c r="E43" s="459">
        <f>E42</f>
        <v>193815.7</v>
      </c>
      <c r="F43" s="463">
        <f>F42</f>
        <v>193450.68859999999</v>
      </c>
      <c r="G43" s="467"/>
      <c r="H43" s="975" t="s">
        <v>810</v>
      </c>
      <c r="I43" s="976"/>
      <c r="J43" s="976"/>
      <c r="K43" s="976"/>
      <c r="L43" s="976"/>
      <c r="M43" s="976"/>
      <c r="N43" s="976"/>
      <c r="O43" s="976"/>
      <c r="P43" s="976"/>
      <c r="Q43" s="977"/>
    </row>
    <row r="44" spans="1:17" ht="26.4" customHeight="1" x14ac:dyDescent="0.25">
      <c r="A44" s="971" t="s">
        <v>818</v>
      </c>
      <c r="B44" s="972"/>
      <c r="C44" s="972"/>
      <c r="D44" s="973"/>
      <c r="E44" s="459">
        <f>SUM(E29,E36,E43)</f>
        <v>2035252.0999999999</v>
      </c>
      <c r="F44" s="459">
        <f>SUM(F29,F36,F43)</f>
        <v>2013656.0846000002</v>
      </c>
      <c r="G44" s="467"/>
      <c r="H44" s="975" t="s">
        <v>810</v>
      </c>
      <c r="I44" s="976"/>
      <c r="J44" s="976"/>
      <c r="K44" s="976"/>
      <c r="L44" s="976"/>
      <c r="M44" s="976"/>
      <c r="N44" s="976"/>
      <c r="O44" s="976"/>
      <c r="P44" s="976"/>
      <c r="Q44" s="977"/>
    </row>
    <row r="45" spans="1:17" ht="26.4" customHeight="1" x14ac:dyDescent="0.25">
      <c r="A45" s="978" t="s">
        <v>819</v>
      </c>
      <c r="B45" s="979"/>
      <c r="C45" s="979"/>
      <c r="D45" s="980"/>
      <c r="E45" s="459">
        <f>E44</f>
        <v>2035252.0999999999</v>
      </c>
      <c r="F45" s="459">
        <f>F44</f>
        <v>2013656.0846000002</v>
      </c>
      <c r="G45" s="467"/>
      <c r="H45" s="975" t="s">
        <v>810</v>
      </c>
      <c r="I45" s="976"/>
      <c r="J45" s="976"/>
      <c r="K45" s="976"/>
      <c r="L45" s="976"/>
      <c r="M45" s="976"/>
      <c r="N45" s="976"/>
      <c r="O45" s="976"/>
      <c r="P45" s="976"/>
      <c r="Q45" s="977"/>
    </row>
    <row r="46" spans="1:17" s="304" customFormat="1" ht="15.6" x14ac:dyDescent="0.25">
      <c r="A46" s="985" t="s">
        <v>820</v>
      </c>
      <c r="B46" s="983"/>
      <c r="C46" s="983"/>
      <c r="D46" s="983"/>
      <c r="E46" s="983"/>
      <c r="F46" s="983"/>
      <c r="G46" s="983"/>
      <c r="H46" s="983"/>
      <c r="I46" s="983"/>
      <c r="J46" s="983"/>
      <c r="K46" s="983"/>
      <c r="L46" s="983"/>
      <c r="M46" s="983"/>
      <c r="N46" s="983"/>
      <c r="O46" s="983"/>
      <c r="P46" s="983"/>
      <c r="Q46" s="984"/>
    </row>
    <row r="47" spans="1:17" ht="66" customHeight="1" x14ac:dyDescent="0.25">
      <c r="A47" s="65" t="s">
        <v>366</v>
      </c>
      <c r="B47" s="137" t="s">
        <v>305</v>
      </c>
      <c r="C47" s="67" t="s">
        <v>390</v>
      </c>
      <c r="D47" s="76" t="s">
        <v>18</v>
      </c>
      <c r="E47" s="73">
        <f>SUM(E48)</f>
        <v>843.7</v>
      </c>
      <c r="F47" s="73">
        <f>SUM(F48)</f>
        <v>843.7</v>
      </c>
      <c r="G47" s="76"/>
      <c r="H47" s="177">
        <f>F47*100%/E47</f>
        <v>1</v>
      </c>
      <c r="I47" s="464"/>
      <c r="J47" s="961"/>
      <c r="K47" s="962"/>
      <c r="L47" s="962"/>
      <c r="M47" s="962"/>
      <c r="N47" s="962"/>
      <c r="O47" s="963"/>
      <c r="P47" s="75">
        <f>SUM(O48:O48)/COUNTA(O48:O48)</f>
        <v>1</v>
      </c>
      <c r="Q47" s="76"/>
    </row>
    <row r="48" spans="1:17" ht="52.8" customHeight="1" x14ac:dyDescent="0.25">
      <c r="A48" s="65"/>
      <c r="B48" s="851"/>
      <c r="C48" s="67" t="s">
        <v>390</v>
      </c>
      <c r="D48" s="6" t="s">
        <v>20</v>
      </c>
      <c r="E48" s="874">
        <v>843.7</v>
      </c>
      <c r="F48" s="874">
        <v>843.7</v>
      </c>
      <c r="G48" s="849" t="s">
        <v>19</v>
      </c>
      <c r="H48" s="850">
        <f>F48*100%/E48</f>
        <v>1</v>
      </c>
      <c r="I48" s="854"/>
      <c r="J48" s="859" t="s">
        <v>24</v>
      </c>
      <c r="K48" s="859" t="s">
        <v>25</v>
      </c>
      <c r="L48" s="430" t="s">
        <v>26</v>
      </c>
      <c r="M48" s="81">
        <v>5282</v>
      </c>
      <c r="N48" s="81">
        <v>5302</v>
      </c>
      <c r="O48" s="1">
        <f t="shared" ref="O48:O83" si="2">IF((N48*100%/M48)&lt;=100%,(N48*100%/M48),100%)</f>
        <v>1</v>
      </c>
      <c r="P48" s="7"/>
      <c r="Q48" s="76"/>
    </row>
    <row r="49" spans="1:17" ht="26.4" customHeight="1" x14ac:dyDescent="0.25">
      <c r="A49" s="65" t="s">
        <v>369</v>
      </c>
      <c r="B49" s="66" t="s">
        <v>27</v>
      </c>
      <c r="C49" s="67" t="s">
        <v>28</v>
      </c>
      <c r="D49" s="76" t="s">
        <v>18</v>
      </c>
      <c r="E49" s="74">
        <f>SUM(E50:E67)</f>
        <v>400783.2</v>
      </c>
      <c r="F49" s="190">
        <f>SUM(F50:F67)</f>
        <v>400783.2</v>
      </c>
      <c r="G49" s="76"/>
      <c r="H49" s="141">
        <f t="shared" ref="H49:H65" si="3">F49*100%/E49</f>
        <v>1</v>
      </c>
      <c r="I49" s="464"/>
      <c r="J49" s="981"/>
      <c r="K49" s="981"/>
      <c r="L49" s="981"/>
      <c r="M49" s="981"/>
      <c r="N49" s="981"/>
      <c r="O49" s="981"/>
      <c r="P49" s="442">
        <f>SUM(O50:O67)/COUNTA(O50:O67)</f>
        <v>1</v>
      </c>
      <c r="Q49" s="2"/>
    </row>
    <row r="50" spans="1:17" ht="52.8" customHeight="1" x14ac:dyDescent="0.25">
      <c r="A50" s="65"/>
      <c r="B50" s="969"/>
      <c r="C50" s="67" t="s">
        <v>28</v>
      </c>
      <c r="D50" s="76" t="s">
        <v>29</v>
      </c>
      <c r="E50" s="495">
        <v>19427.900000000001</v>
      </c>
      <c r="F50" s="495">
        <v>19427.900000000001</v>
      </c>
      <c r="G50" s="76" t="s">
        <v>19</v>
      </c>
      <c r="H50" s="141">
        <f t="shared" si="3"/>
        <v>1</v>
      </c>
      <c r="I50" s="189"/>
      <c r="J50" s="662" t="s">
        <v>198</v>
      </c>
      <c r="K50" s="662" t="s">
        <v>30</v>
      </c>
      <c r="L50" s="430" t="s">
        <v>26</v>
      </c>
      <c r="M50" s="386">
        <v>70748</v>
      </c>
      <c r="N50" s="386">
        <v>70748</v>
      </c>
      <c r="O50" s="1">
        <f t="shared" si="2"/>
        <v>1</v>
      </c>
      <c r="P50" s="7"/>
      <c r="Q50" s="76"/>
    </row>
    <row r="51" spans="1:17" ht="52.8" customHeight="1" x14ac:dyDescent="0.25">
      <c r="A51" s="65"/>
      <c r="B51" s="969"/>
      <c r="C51" s="67" t="s">
        <v>28</v>
      </c>
      <c r="D51" s="76" t="s">
        <v>31</v>
      </c>
      <c r="E51" s="495">
        <v>19107</v>
      </c>
      <c r="F51" s="495">
        <v>19107</v>
      </c>
      <c r="G51" s="76" t="s">
        <v>19</v>
      </c>
      <c r="H51" s="141">
        <f t="shared" si="3"/>
        <v>1</v>
      </c>
      <c r="I51" s="189"/>
      <c r="J51" s="677" t="s">
        <v>198</v>
      </c>
      <c r="K51" s="677" t="s">
        <v>30</v>
      </c>
      <c r="L51" s="430" t="s">
        <v>26</v>
      </c>
      <c r="M51" s="81">
        <v>86712</v>
      </c>
      <c r="N51" s="350">
        <v>87710</v>
      </c>
      <c r="O51" s="1">
        <f t="shared" si="2"/>
        <v>1</v>
      </c>
      <c r="P51" s="7"/>
      <c r="Q51" s="76"/>
    </row>
    <row r="52" spans="1:17" ht="52.8" customHeight="1" x14ac:dyDescent="0.25">
      <c r="A52" s="65"/>
      <c r="B52" s="969"/>
      <c r="C52" s="67" t="s">
        <v>28</v>
      </c>
      <c r="D52" s="76" t="s">
        <v>32</v>
      </c>
      <c r="E52" s="495">
        <v>34999.300000000003</v>
      </c>
      <c r="F52" s="495">
        <v>34999.300000000003</v>
      </c>
      <c r="G52" s="76" t="s">
        <v>19</v>
      </c>
      <c r="H52" s="141">
        <f t="shared" si="3"/>
        <v>1</v>
      </c>
      <c r="I52" s="189"/>
      <c r="J52" s="677" t="s">
        <v>198</v>
      </c>
      <c r="K52" s="677" t="s">
        <v>30</v>
      </c>
      <c r="L52" s="430" t="s">
        <v>26</v>
      </c>
      <c r="M52" s="81">
        <v>190091</v>
      </c>
      <c r="N52" s="81">
        <v>191091</v>
      </c>
      <c r="O52" s="1">
        <f t="shared" si="2"/>
        <v>1</v>
      </c>
      <c r="P52" s="7"/>
      <c r="Q52" s="76"/>
    </row>
    <row r="53" spans="1:17" ht="52.8" customHeight="1" x14ac:dyDescent="0.25">
      <c r="A53" s="65"/>
      <c r="B53" s="969"/>
      <c r="C53" s="67" t="s">
        <v>28</v>
      </c>
      <c r="D53" s="76" t="s">
        <v>33</v>
      </c>
      <c r="E53" s="495">
        <v>29179.4</v>
      </c>
      <c r="F53" s="495">
        <v>29179.4</v>
      </c>
      <c r="G53" s="76" t="s">
        <v>19</v>
      </c>
      <c r="H53" s="141">
        <f t="shared" si="3"/>
        <v>1</v>
      </c>
      <c r="I53" s="189"/>
      <c r="J53" s="662" t="s">
        <v>198</v>
      </c>
      <c r="K53" s="662" t="s">
        <v>30</v>
      </c>
      <c r="L53" s="430" t="s">
        <v>26</v>
      </c>
      <c r="M53" s="672">
        <v>162356</v>
      </c>
      <c r="N53" s="672">
        <v>162356</v>
      </c>
      <c r="O53" s="1">
        <f t="shared" si="2"/>
        <v>1</v>
      </c>
      <c r="P53" s="7"/>
      <c r="Q53" s="76"/>
    </row>
    <row r="54" spans="1:17" ht="52.8" customHeight="1" x14ac:dyDescent="0.25">
      <c r="A54" s="65"/>
      <c r="B54" s="969"/>
      <c r="C54" s="67" t="s">
        <v>28</v>
      </c>
      <c r="D54" s="76" t="s">
        <v>34</v>
      </c>
      <c r="E54" s="495">
        <v>37486.800000000003</v>
      </c>
      <c r="F54" s="495">
        <v>37486.800000000003</v>
      </c>
      <c r="G54" s="76" t="s">
        <v>19</v>
      </c>
      <c r="H54" s="141">
        <f t="shared" si="3"/>
        <v>1</v>
      </c>
      <c r="I54" s="395"/>
      <c r="J54" s="662" t="s">
        <v>198</v>
      </c>
      <c r="K54" s="662" t="s">
        <v>30</v>
      </c>
      <c r="L54" s="430" t="s">
        <v>26</v>
      </c>
      <c r="M54" s="386">
        <v>26300</v>
      </c>
      <c r="N54" s="385">
        <v>26300</v>
      </c>
      <c r="O54" s="1">
        <f t="shared" si="2"/>
        <v>1</v>
      </c>
      <c r="P54" s="7"/>
      <c r="Q54" s="52"/>
    </row>
    <row r="55" spans="1:17" ht="52.8" customHeight="1" x14ac:dyDescent="0.25">
      <c r="A55" s="65"/>
      <c r="B55" s="969"/>
      <c r="C55" s="67" t="s">
        <v>28</v>
      </c>
      <c r="D55" s="76" t="s">
        <v>35</v>
      </c>
      <c r="E55" s="495">
        <v>19578</v>
      </c>
      <c r="F55" s="495">
        <v>19578</v>
      </c>
      <c r="G55" s="76" t="s">
        <v>19</v>
      </c>
      <c r="H55" s="141">
        <f t="shared" si="3"/>
        <v>1</v>
      </c>
      <c r="I55" s="189"/>
      <c r="J55" s="628" t="s">
        <v>198</v>
      </c>
      <c r="K55" s="628" t="s">
        <v>30</v>
      </c>
      <c r="L55" s="430" t="s">
        <v>26</v>
      </c>
      <c r="M55" s="350">
        <v>80560</v>
      </c>
      <c r="N55" s="350">
        <v>83765</v>
      </c>
      <c r="O55" s="1">
        <f t="shared" si="2"/>
        <v>1</v>
      </c>
      <c r="P55" s="7"/>
      <c r="Q55" s="76"/>
    </row>
    <row r="56" spans="1:17" ht="52.8" customHeight="1" x14ac:dyDescent="0.25">
      <c r="A56" s="65"/>
      <c r="B56" s="969"/>
      <c r="C56" s="67" t="s">
        <v>28</v>
      </c>
      <c r="D56" s="76" t="s">
        <v>36</v>
      </c>
      <c r="E56" s="495">
        <v>17580.3</v>
      </c>
      <c r="F56" s="495">
        <v>17580.3</v>
      </c>
      <c r="G56" s="76" t="s">
        <v>19</v>
      </c>
      <c r="H56" s="141">
        <f t="shared" si="3"/>
        <v>1</v>
      </c>
      <c r="I56" s="464"/>
      <c r="J56" s="644" t="s">
        <v>198</v>
      </c>
      <c r="K56" s="644" t="s">
        <v>30</v>
      </c>
      <c r="L56" s="430" t="s">
        <v>26</v>
      </c>
      <c r="M56" s="81">
        <v>14009</v>
      </c>
      <c r="N56" s="81">
        <v>14009</v>
      </c>
      <c r="O56" s="1">
        <f t="shared" si="2"/>
        <v>1</v>
      </c>
      <c r="P56" s="7"/>
      <c r="Q56" s="76"/>
    </row>
    <row r="57" spans="1:17" ht="52.8" customHeight="1" x14ac:dyDescent="0.25">
      <c r="A57" s="65"/>
      <c r="B57" s="969"/>
      <c r="C57" s="67" t="s">
        <v>28</v>
      </c>
      <c r="D57" s="76" t="s">
        <v>37</v>
      </c>
      <c r="E57" s="495">
        <v>30418.6</v>
      </c>
      <c r="F57" s="495">
        <v>30418.6</v>
      </c>
      <c r="G57" s="76" t="s">
        <v>19</v>
      </c>
      <c r="H57" s="141">
        <f t="shared" si="3"/>
        <v>1</v>
      </c>
      <c r="I57" s="189"/>
      <c r="J57" s="639" t="s">
        <v>198</v>
      </c>
      <c r="K57" s="639" t="s">
        <v>30</v>
      </c>
      <c r="L57" s="638" t="s">
        <v>26</v>
      </c>
      <c r="M57" s="81">
        <v>177486</v>
      </c>
      <c r="N57" s="81">
        <v>218219</v>
      </c>
      <c r="O57" s="1">
        <f t="shared" si="2"/>
        <v>1</v>
      </c>
      <c r="P57" s="7"/>
      <c r="Q57" s="76"/>
    </row>
    <row r="58" spans="1:17" ht="52.8" customHeight="1" x14ac:dyDescent="0.25">
      <c r="A58" s="65"/>
      <c r="B58" s="969"/>
      <c r="C58" s="67" t="s">
        <v>28</v>
      </c>
      <c r="D58" s="76" t="s">
        <v>38</v>
      </c>
      <c r="E58" s="495">
        <v>4622.8</v>
      </c>
      <c r="F58" s="495">
        <v>4622.8</v>
      </c>
      <c r="G58" s="76" t="s">
        <v>19</v>
      </c>
      <c r="H58" s="141">
        <f t="shared" si="3"/>
        <v>1</v>
      </c>
      <c r="I58" s="464"/>
      <c r="J58" s="577" t="s">
        <v>198</v>
      </c>
      <c r="K58" s="577" t="s">
        <v>30</v>
      </c>
      <c r="L58" s="430" t="s">
        <v>26</v>
      </c>
      <c r="M58" s="81">
        <v>14537</v>
      </c>
      <c r="N58" s="81">
        <v>14762</v>
      </c>
      <c r="O58" s="1">
        <f t="shared" si="2"/>
        <v>1</v>
      </c>
      <c r="P58" s="7"/>
      <c r="Q58" s="76"/>
    </row>
    <row r="59" spans="1:17" ht="66" customHeight="1" x14ac:dyDescent="0.25">
      <c r="A59" s="65"/>
      <c r="B59" s="969"/>
      <c r="C59" s="67" t="s">
        <v>28</v>
      </c>
      <c r="D59" s="76" t="s">
        <v>39</v>
      </c>
      <c r="E59" s="495">
        <v>6655</v>
      </c>
      <c r="F59" s="495">
        <v>6655</v>
      </c>
      <c r="G59" s="76" t="s">
        <v>19</v>
      </c>
      <c r="H59" s="141">
        <f t="shared" si="3"/>
        <v>1</v>
      </c>
      <c r="I59" s="464"/>
      <c r="J59" s="547" t="s">
        <v>303</v>
      </c>
      <c r="K59" s="547" t="s">
        <v>529</v>
      </c>
      <c r="L59" s="430" t="s">
        <v>26</v>
      </c>
      <c r="M59" s="81">
        <v>3600</v>
      </c>
      <c r="N59" s="81">
        <v>3600</v>
      </c>
      <c r="O59" s="1">
        <f t="shared" si="2"/>
        <v>1</v>
      </c>
      <c r="P59" s="7"/>
      <c r="Q59" s="76"/>
    </row>
    <row r="60" spans="1:17" ht="52.8" customHeight="1" x14ac:dyDescent="0.25">
      <c r="A60" s="65"/>
      <c r="B60" s="969"/>
      <c r="C60" s="67" t="s">
        <v>28</v>
      </c>
      <c r="D60" s="76" t="s">
        <v>40</v>
      </c>
      <c r="E60" s="495">
        <v>18697.099999999999</v>
      </c>
      <c r="F60" s="495">
        <v>18697.099999999999</v>
      </c>
      <c r="G60" s="76" t="s">
        <v>19</v>
      </c>
      <c r="H60" s="141">
        <f t="shared" si="3"/>
        <v>1</v>
      </c>
      <c r="I60" s="189"/>
      <c r="J60" s="688" t="s">
        <v>198</v>
      </c>
      <c r="K60" s="688" t="s">
        <v>30</v>
      </c>
      <c r="L60" s="430" t="s">
        <v>26</v>
      </c>
      <c r="M60" s="81">
        <v>86735</v>
      </c>
      <c r="N60" s="81">
        <v>86735</v>
      </c>
      <c r="O60" s="1">
        <f t="shared" si="2"/>
        <v>1</v>
      </c>
      <c r="P60" s="7"/>
      <c r="Q60" s="76"/>
    </row>
    <row r="61" spans="1:17" ht="52.8" customHeight="1" x14ac:dyDescent="0.25">
      <c r="A61" s="65"/>
      <c r="B61" s="969"/>
      <c r="C61" s="67" t="s">
        <v>28</v>
      </c>
      <c r="D61" s="76" t="s">
        <v>41</v>
      </c>
      <c r="E61" s="495">
        <v>29937.1</v>
      </c>
      <c r="F61" s="495">
        <v>29937.1</v>
      </c>
      <c r="G61" s="76" t="s">
        <v>19</v>
      </c>
      <c r="H61" s="141">
        <f t="shared" si="3"/>
        <v>1</v>
      </c>
      <c r="I61" s="464"/>
      <c r="J61" s="677" t="s">
        <v>198</v>
      </c>
      <c r="K61" s="677" t="s">
        <v>30</v>
      </c>
      <c r="L61" s="430" t="s">
        <v>26</v>
      </c>
      <c r="M61" s="81">
        <v>95077</v>
      </c>
      <c r="N61" s="81">
        <v>95077</v>
      </c>
      <c r="O61" s="1">
        <f t="shared" si="2"/>
        <v>1</v>
      </c>
      <c r="P61" s="7"/>
      <c r="Q61" s="76"/>
    </row>
    <row r="62" spans="1:17" ht="52.8" customHeight="1" x14ac:dyDescent="0.25">
      <c r="A62" s="65"/>
      <c r="B62" s="969"/>
      <c r="C62" s="67" t="s">
        <v>28</v>
      </c>
      <c r="D62" s="297" t="s">
        <v>42</v>
      </c>
      <c r="E62" s="495">
        <v>13427.4</v>
      </c>
      <c r="F62" s="495">
        <v>13427.4</v>
      </c>
      <c r="G62" s="76" t="s">
        <v>19</v>
      </c>
      <c r="H62" s="141">
        <f t="shared" si="3"/>
        <v>1</v>
      </c>
      <c r="I62" s="464"/>
      <c r="J62" s="677" t="s">
        <v>198</v>
      </c>
      <c r="K62" s="677" t="s">
        <v>30</v>
      </c>
      <c r="L62" s="430" t="s">
        <v>26</v>
      </c>
      <c r="M62" s="385">
        <v>47578</v>
      </c>
      <c r="N62" s="385">
        <v>52022</v>
      </c>
      <c r="O62" s="1">
        <f t="shared" si="2"/>
        <v>1</v>
      </c>
      <c r="P62" s="7"/>
      <c r="Q62" s="387"/>
    </row>
    <row r="63" spans="1:17" ht="52.8" customHeight="1" x14ac:dyDescent="0.25">
      <c r="A63" s="65"/>
      <c r="B63" s="969"/>
      <c r="C63" s="67" t="s">
        <v>28</v>
      </c>
      <c r="D63" s="297" t="s">
        <v>43</v>
      </c>
      <c r="E63" s="495">
        <v>20904.099999999999</v>
      </c>
      <c r="F63" s="495">
        <v>20904.099999999999</v>
      </c>
      <c r="G63" s="76" t="s">
        <v>19</v>
      </c>
      <c r="H63" s="141">
        <f t="shared" si="3"/>
        <v>1</v>
      </c>
      <c r="I63" s="189"/>
      <c r="J63" s="644" t="s">
        <v>198</v>
      </c>
      <c r="K63" s="644" t="s">
        <v>30</v>
      </c>
      <c r="L63" s="430" t="s">
        <v>26</v>
      </c>
      <c r="M63" s="81">
        <v>80429</v>
      </c>
      <c r="N63" s="81">
        <v>80429</v>
      </c>
      <c r="O63" s="1">
        <f t="shared" si="2"/>
        <v>1</v>
      </c>
      <c r="P63" s="7"/>
      <c r="Q63" s="76"/>
    </row>
    <row r="64" spans="1:17" ht="52.8" customHeight="1" x14ac:dyDescent="0.25">
      <c r="A64" s="65"/>
      <c r="B64" s="969"/>
      <c r="C64" s="67" t="s">
        <v>28</v>
      </c>
      <c r="D64" s="76" t="s">
        <v>44</v>
      </c>
      <c r="E64" s="495">
        <v>44106.9</v>
      </c>
      <c r="F64" s="495">
        <v>44106.9</v>
      </c>
      <c r="G64" s="76" t="s">
        <v>19</v>
      </c>
      <c r="H64" s="141">
        <f t="shared" si="3"/>
        <v>1</v>
      </c>
      <c r="I64" s="189"/>
      <c r="J64" s="677" t="s">
        <v>198</v>
      </c>
      <c r="K64" s="677" t="s">
        <v>30</v>
      </c>
      <c r="L64" s="430" t="s">
        <v>26</v>
      </c>
      <c r="M64" s="112">
        <v>271217</v>
      </c>
      <c r="N64" s="112">
        <v>271217</v>
      </c>
      <c r="O64" s="1">
        <f t="shared" si="2"/>
        <v>1</v>
      </c>
      <c r="P64" s="7"/>
      <c r="Q64" s="76"/>
    </row>
    <row r="65" spans="1:17" ht="39.6" customHeight="1" x14ac:dyDescent="0.25">
      <c r="A65" s="65"/>
      <c r="B65" s="969"/>
      <c r="C65" s="67" t="s">
        <v>28</v>
      </c>
      <c r="D65" s="379" t="s">
        <v>45</v>
      </c>
      <c r="E65" s="495">
        <v>16922.2</v>
      </c>
      <c r="F65" s="495">
        <v>16922.2</v>
      </c>
      <c r="G65" s="379" t="s">
        <v>19</v>
      </c>
      <c r="H65" s="501">
        <f t="shared" si="3"/>
        <v>1</v>
      </c>
      <c r="I65" s="499"/>
      <c r="J65" s="662" t="s">
        <v>85</v>
      </c>
      <c r="K65" s="662" t="s">
        <v>639</v>
      </c>
      <c r="L65" s="430" t="s">
        <v>640</v>
      </c>
      <c r="M65" s="384">
        <v>58759</v>
      </c>
      <c r="N65" s="384">
        <v>58759</v>
      </c>
      <c r="O65" s="1">
        <f>IF((N65*100%/M65)&lt;=100%,(N65*100%/M65),100%)</f>
        <v>1</v>
      </c>
      <c r="P65" s="7"/>
      <c r="Q65" s="379"/>
    </row>
    <row r="66" spans="1:17" ht="66" customHeight="1" x14ac:dyDescent="0.25">
      <c r="A66" s="65"/>
      <c r="B66" s="969"/>
      <c r="C66" s="67" t="s">
        <v>28</v>
      </c>
      <c r="D66" s="76" t="s">
        <v>46</v>
      </c>
      <c r="E66" s="495">
        <v>18189.7</v>
      </c>
      <c r="F66" s="495">
        <v>18189.7</v>
      </c>
      <c r="G66" s="76" t="s">
        <v>19</v>
      </c>
      <c r="H66" s="141">
        <f>F66*100%/E66</f>
        <v>1</v>
      </c>
      <c r="I66" s="189"/>
      <c r="J66" s="688" t="s">
        <v>303</v>
      </c>
      <c r="K66" s="688" t="s">
        <v>30</v>
      </c>
      <c r="L66" s="693" t="s">
        <v>26</v>
      </c>
      <c r="M66" s="692">
        <v>53598</v>
      </c>
      <c r="N66" s="692">
        <v>53598</v>
      </c>
      <c r="O66" s="1">
        <f t="shared" si="2"/>
        <v>1</v>
      </c>
      <c r="P66" s="7"/>
      <c r="Q66" s="78"/>
    </row>
    <row r="67" spans="1:17" ht="52.8" customHeight="1" x14ac:dyDescent="0.25">
      <c r="A67" s="65"/>
      <c r="B67" s="970"/>
      <c r="C67" s="67" t="s">
        <v>28</v>
      </c>
      <c r="D67" s="76" t="s">
        <v>47</v>
      </c>
      <c r="E67" s="495">
        <v>19543.599999999999</v>
      </c>
      <c r="F67" s="495">
        <v>19543.599999999999</v>
      </c>
      <c r="G67" s="76" t="s">
        <v>19</v>
      </c>
      <c r="H67" s="141">
        <f>F67*100%/E67</f>
        <v>1</v>
      </c>
      <c r="I67" s="189"/>
      <c r="J67" s="580" t="s">
        <v>198</v>
      </c>
      <c r="K67" s="580" t="s">
        <v>30</v>
      </c>
      <c r="L67" s="430" t="s">
        <v>26</v>
      </c>
      <c r="M67" s="384">
        <v>104055</v>
      </c>
      <c r="N67" s="384">
        <v>104055</v>
      </c>
      <c r="O67" s="1">
        <f t="shared" si="2"/>
        <v>1</v>
      </c>
      <c r="P67" s="7"/>
      <c r="Q67" s="78"/>
    </row>
    <row r="68" spans="1:17" ht="39.6" customHeight="1" x14ac:dyDescent="0.25">
      <c r="A68" s="65" t="s">
        <v>1491</v>
      </c>
      <c r="B68" s="66" t="s">
        <v>306</v>
      </c>
      <c r="C68" s="67" t="s">
        <v>52</v>
      </c>
      <c r="D68" s="76" t="s">
        <v>18</v>
      </c>
      <c r="E68" s="73">
        <f>SUM(E69)</f>
        <v>76087.100000000006</v>
      </c>
      <c r="F68" s="73">
        <f>SUM(F69)</f>
        <v>75887.779200000004</v>
      </c>
      <c r="G68" s="76"/>
      <c r="H68" s="141">
        <f>F68*100%/E68</f>
        <v>0.99738036013989229</v>
      </c>
      <c r="I68" s="464"/>
      <c r="J68" s="961"/>
      <c r="K68" s="962"/>
      <c r="L68" s="962"/>
      <c r="M68" s="962"/>
      <c r="N68" s="962"/>
      <c r="O68" s="963"/>
      <c r="P68" s="75">
        <f>SUM(O69:O75)/COUNTA(O69:O75)</f>
        <v>1</v>
      </c>
      <c r="Q68" s="76"/>
    </row>
    <row r="69" spans="1:17" ht="39.6" customHeight="1" x14ac:dyDescent="0.25">
      <c r="A69" s="65"/>
      <c r="B69" s="974"/>
      <c r="C69" s="67" t="s">
        <v>52</v>
      </c>
      <c r="D69" s="6" t="s">
        <v>20</v>
      </c>
      <c r="E69" s="939">
        <v>76087.100000000006</v>
      </c>
      <c r="F69" s="950">
        <v>75887.779200000004</v>
      </c>
      <c r="G69" s="948" t="s">
        <v>19</v>
      </c>
      <c r="H69" s="957">
        <f>F69*100%/E69</f>
        <v>0.99738036013989229</v>
      </c>
      <c r="I69" s="968" t="s">
        <v>1086</v>
      </c>
      <c r="J69" s="635" t="s">
        <v>53</v>
      </c>
      <c r="K69" s="635" t="s">
        <v>54</v>
      </c>
      <c r="L69" s="430" t="s">
        <v>23</v>
      </c>
      <c r="M69" s="350">
        <v>160</v>
      </c>
      <c r="N69" s="350">
        <v>184</v>
      </c>
      <c r="O69" s="1">
        <f t="shared" si="2"/>
        <v>1</v>
      </c>
      <c r="P69" s="7"/>
      <c r="Q69" s="76"/>
    </row>
    <row r="70" spans="1:17" ht="39.6" customHeight="1" x14ac:dyDescent="0.25">
      <c r="A70" s="65"/>
      <c r="B70" s="974"/>
      <c r="C70" s="67" t="s">
        <v>52</v>
      </c>
      <c r="D70" s="6" t="s">
        <v>20</v>
      </c>
      <c r="E70" s="939"/>
      <c r="F70" s="950"/>
      <c r="G70" s="949"/>
      <c r="H70" s="957"/>
      <c r="I70" s="969"/>
      <c r="J70" s="635" t="s">
        <v>55</v>
      </c>
      <c r="K70" s="635" t="s">
        <v>54</v>
      </c>
      <c r="L70" s="430" t="s">
        <v>23</v>
      </c>
      <c r="M70" s="350">
        <v>30</v>
      </c>
      <c r="N70" s="350">
        <v>31</v>
      </c>
      <c r="O70" s="1">
        <f t="shared" si="2"/>
        <v>1</v>
      </c>
      <c r="P70" s="7"/>
      <c r="Q70" s="76"/>
    </row>
    <row r="71" spans="1:17" ht="39.6" customHeight="1" x14ac:dyDescent="0.25">
      <c r="A71" s="65"/>
      <c r="B71" s="974"/>
      <c r="C71" s="67" t="s">
        <v>52</v>
      </c>
      <c r="D71" s="6" t="s">
        <v>20</v>
      </c>
      <c r="E71" s="939"/>
      <c r="F71" s="950"/>
      <c r="G71" s="949"/>
      <c r="H71" s="957"/>
      <c r="I71" s="969"/>
      <c r="J71" s="635" t="s">
        <v>56</v>
      </c>
      <c r="K71" s="635" t="s">
        <v>54</v>
      </c>
      <c r="L71" s="430" t="s">
        <v>23</v>
      </c>
      <c r="M71" s="350">
        <v>80</v>
      </c>
      <c r="N71" s="350">
        <v>84</v>
      </c>
      <c r="O71" s="1">
        <f t="shared" si="2"/>
        <v>1</v>
      </c>
      <c r="P71" s="7"/>
      <c r="Q71" s="76"/>
    </row>
    <row r="72" spans="1:17" ht="26.4" customHeight="1" x14ac:dyDescent="0.25">
      <c r="A72" s="65"/>
      <c r="B72" s="974"/>
      <c r="C72" s="67" t="s">
        <v>52</v>
      </c>
      <c r="D72" s="6" t="s">
        <v>20</v>
      </c>
      <c r="E72" s="939"/>
      <c r="F72" s="950"/>
      <c r="G72" s="949"/>
      <c r="H72" s="957"/>
      <c r="I72" s="969"/>
      <c r="J72" s="635" t="s">
        <v>57</v>
      </c>
      <c r="K72" s="635" t="s">
        <v>54</v>
      </c>
      <c r="L72" s="430" t="s">
        <v>23</v>
      </c>
      <c r="M72" s="350">
        <v>500</v>
      </c>
      <c r="N72" s="350">
        <v>516</v>
      </c>
      <c r="O72" s="1">
        <f t="shared" si="2"/>
        <v>1</v>
      </c>
      <c r="P72" s="7"/>
      <c r="Q72" s="76"/>
    </row>
    <row r="73" spans="1:17" ht="26.4" customHeight="1" x14ac:dyDescent="0.25">
      <c r="A73" s="65"/>
      <c r="B73" s="974"/>
      <c r="C73" s="67" t="s">
        <v>52</v>
      </c>
      <c r="D73" s="6" t="s">
        <v>20</v>
      </c>
      <c r="E73" s="939"/>
      <c r="F73" s="950"/>
      <c r="G73" s="949"/>
      <c r="H73" s="957"/>
      <c r="I73" s="969"/>
      <c r="J73" s="635" t="s">
        <v>58</v>
      </c>
      <c r="K73" s="635" t="s">
        <v>59</v>
      </c>
      <c r="L73" s="430" t="s">
        <v>23</v>
      </c>
      <c r="M73" s="350">
        <v>700</v>
      </c>
      <c r="N73" s="350">
        <v>715</v>
      </c>
      <c r="O73" s="1">
        <f t="shared" si="2"/>
        <v>1</v>
      </c>
      <c r="P73" s="7"/>
      <c r="Q73" s="76"/>
    </row>
    <row r="74" spans="1:17" ht="26.4" customHeight="1" x14ac:dyDescent="0.25">
      <c r="A74" s="65"/>
      <c r="B74" s="974"/>
      <c r="C74" s="67" t="s">
        <v>52</v>
      </c>
      <c r="D74" s="6" t="s">
        <v>20</v>
      </c>
      <c r="E74" s="939"/>
      <c r="F74" s="950"/>
      <c r="G74" s="949"/>
      <c r="H74" s="957"/>
      <c r="I74" s="969"/>
      <c r="J74" s="635" t="s">
        <v>298</v>
      </c>
      <c r="K74" s="635" t="s">
        <v>54</v>
      </c>
      <c r="L74" s="430" t="s">
        <v>23</v>
      </c>
      <c r="M74" s="350">
        <v>1</v>
      </c>
      <c r="N74" s="350">
        <v>1</v>
      </c>
      <c r="O74" s="1">
        <f t="shared" si="2"/>
        <v>1</v>
      </c>
      <c r="P74" s="7"/>
      <c r="Q74" s="76"/>
    </row>
    <row r="75" spans="1:17" ht="39.6" customHeight="1" x14ac:dyDescent="0.25">
      <c r="A75" s="65"/>
      <c r="B75" s="974"/>
      <c r="C75" s="67" t="s">
        <v>52</v>
      </c>
      <c r="D75" s="6" t="s">
        <v>20</v>
      </c>
      <c r="E75" s="939"/>
      <c r="F75" s="950"/>
      <c r="G75" s="943"/>
      <c r="H75" s="957"/>
      <c r="I75" s="970"/>
      <c r="J75" s="635" t="s">
        <v>60</v>
      </c>
      <c r="K75" s="635" t="s">
        <v>61</v>
      </c>
      <c r="L75" s="430" t="s">
        <v>23</v>
      </c>
      <c r="M75" s="350">
        <v>135</v>
      </c>
      <c r="N75" s="350">
        <v>135</v>
      </c>
      <c r="O75" s="1">
        <f t="shared" si="2"/>
        <v>1</v>
      </c>
      <c r="P75" s="7"/>
      <c r="Q75" s="76"/>
    </row>
    <row r="76" spans="1:17" ht="52.95" customHeight="1" x14ac:dyDescent="0.25">
      <c r="A76" s="65" t="s">
        <v>1492</v>
      </c>
      <c r="B76" s="309" t="s">
        <v>812</v>
      </c>
      <c r="C76" s="67" t="s">
        <v>62</v>
      </c>
      <c r="D76" s="467" t="s">
        <v>18</v>
      </c>
      <c r="E76" s="463">
        <f>SUM(E77)</f>
        <v>9095755.5</v>
      </c>
      <c r="F76" s="463">
        <f>SUM(F77)</f>
        <v>8349907.0115</v>
      </c>
      <c r="G76" s="467"/>
      <c r="H76" s="461">
        <f>F76*100%/E76</f>
        <v>0.9180003806720618</v>
      </c>
      <c r="I76" s="464"/>
      <c r="J76" s="961"/>
      <c r="K76" s="962"/>
      <c r="L76" s="962"/>
      <c r="M76" s="962"/>
      <c r="N76" s="962"/>
      <c r="O76" s="963"/>
      <c r="P76" s="461">
        <f>SUM(O77:O79)/COUNTA(O77:O79)</f>
        <v>0.9999624021487814</v>
      </c>
      <c r="Q76" s="467"/>
    </row>
    <row r="77" spans="1:17" ht="219.6" customHeight="1" x14ac:dyDescent="0.25">
      <c r="A77" s="65"/>
      <c r="B77" s="956"/>
      <c r="C77" s="67" t="s">
        <v>62</v>
      </c>
      <c r="D77" s="6" t="s">
        <v>20</v>
      </c>
      <c r="E77" s="939">
        <v>9095755.5</v>
      </c>
      <c r="F77" s="967">
        <v>8349907.0115</v>
      </c>
      <c r="G77" s="948" t="s">
        <v>19</v>
      </c>
      <c r="H77" s="957">
        <f>F77*100%/E77</f>
        <v>0.9180003806720618</v>
      </c>
      <c r="I77" s="953" t="s">
        <v>1559</v>
      </c>
      <c r="J77" s="738" t="s">
        <v>278</v>
      </c>
      <c r="K77" s="738" t="s">
        <v>1556</v>
      </c>
      <c r="L77" s="430" t="s">
        <v>23</v>
      </c>
      <c r="M77" s="81">
        <v>886600</v>
      </c>
      <c r="N77" s="81">
        <v>886543</v>
      </c>
      <c r="O77" s="1">
        <f>IF((N77*100%/M77)&lt;=100%,(N77*100%/M77),100%)</f>
        <v>0.99993570945183852</v>
      </c>
      <c r="P77" s="7"/>
      <c r="Q77" s="953" t="s">
        <v>1560</v>
      </c>
    </row>
    <row r="78" spans="1:17" ht="219.6" customHeight="1" x14ac:dyDescent="0.25">
      <c r="A78" s="65"/>
      <c r="B78" s="954"/>
      <c r="C78" s="67" t="s">
        <v>62</v>
      </c>
      <c r="D78" s="6" t="s">
        <v>20</v>
      </c>
      <c r="E78" s="939"/>
      <c r="F78" s="967"/>
      <c r="G78" s="949"/>
      <c r="H78" s="957"/>
      <c r="I78" s="954"/>
      <c r="J78" s="746" t="s">
        <v>278</v>
      </c>
      <c r="K78" s="746" t="s">
        <v>1557</v>
      </c>
      <c r="L78" s="430" t="s">
        <v>23</v>
      </c>
      <c r="M78" s="81">
        <v>886543</v>
      </c>
      <c r="N78" s="81">
        <v>886500</v>
      </c>
      <c r="O78" s="1">
        <f>IF((N78*100%/M78)&lt;=100%,(N78*100%/M78),100%)</f>
        <v>0.99995149699450558</v>
      </c>
      <c r="P78" s="7"/>
      <c r="Q78" s="954"/>
    </row>
    <row r="79" spans="1:17" ht="93.6" customHeight="1" x14ac:dyDescent="0.25">
      <c r="A79" s="65"/>
      <c r="B79" s="954"/>
      <c r="C79" s="67" t="s">
        <v>62</v>
      </c>
      <c r="D79" s="6" t="s">
        <v>20</v>
      </c>
      <c r="E79" s="939"/>
      <c r="F79" s="967"/>
      <c r="G79" s="949"/>
      <c r="H79" s="957"/>
      <c r="I79" s="6"/>
      <c r="J79" s="746" t="s">
        <v>278</v>
      </c>
      <c r="K79" s="746" t="s">
        <v>1719</v>
      </c>
      <c r="L79" s="430" t="s">
        <v>63</v>
      </c>
      <c r="M79" s="81">
        <v>3546</v>
      </c>
      <c r="N79" s="81">
        <v>3546</v>
      </c>
      <c r="O79" s="1">
        <f>IF((N79*100%/M79)&lt;=100%,(N79*100%/M79),100%)</f>
        <v>1</v>
      </c>
      <c r="P79" s="7"/>
      <c r="Q79" s="758"/>
    </row>
    <row r="80" spans="1:17" ht="37.200000000000003" customHeight="1" x14ac:dyDescent="0.25">
      <c r="A80" s="65" t="s">
        <v>1493</v>
      </c>
      <c r="B80" s="66" t="s">
        <v>307</v>
      </c>
      <c r="C80" s="67" t="s">
        <v>304</v>
      </c>
      <c r="D80" s="76" t="s">
        <v>18</v>
      </c>
      <c r="E80" s="74">
        <f>SUM(E81:E86)</f>
        <v>297867.7</v>
      </c>
      <c r="F80" s="190">
        <f>SUM(F81:F86)</f>
        <v>297672.36550000001</v>
      </c>
      <c r="G80" s="76"/>
      <c r="H80" s="141">
        <f>F80*100%/E80</f>
        <v>0.99934422396251754</v>
      </c>
      <c r="I80" s="464"/>
      <c r="J80" s="961"/>
      <c r="K80" s="962"/>
      <c r="L80" s="962"/>
      <c r="M80" s="962"/>
      <c r="N80" s="962"/>
      <c r="O80" s="963"/>
      <c r="P80" s="442">
        <f>SUM(O81:O86)/COUNTA(O81:O86)</f>
        <v>0.97686991869918705</v>
      </c>
      <c r="Q80" s="2"/>
    </row>
    <row r="81" spans="1:17" ht="48" customHeight="1" x14ac:dyDescent="0.25">
      <c r="A81" s="65"/>
      <c r="B81" s="989"/>
      <c r="C81" s="67" t="s">
        <v>304</v>
      </c>
      <c r="D81" s="192" t="s">
        <v>20</v>
      </c>
      <c r="E81" s="496">
        <v>55952.9</v>
      </c>
      <c r="F81" s="496">
        <v>55757.949000000001</v>
      </c>
      <c r="G81" s="192" t="s">
        <v>19</v>
      </c>
      <c r="H81" s="188">
        <f>F81*100%/E81</f>
        <v>0.99651580168320142</v>
      </c>
      <c r="I81" s="464"/>
      <c r="J81" s="859" t="s">
        <v>1769</v>
      </c>
      <c r="K81" s="859" t="s">
        <v>25</v>
      </c>
      <c r="L81" s="430" t="s">
        <v>26</v>
      </c>
      <c r="M81" s="81">
        <v>8200</v>
      </c>
      <c r="N81" s="81">
        <v>7062</v>
      </c>
      <c r="O81" s="1">
        <f>IF((N81*100%/M81)&lt;=100%,(N81*100%/M81),100%)</f>
        <v>0.86121951219512194</v>
      </c>
      <c r="P81" s="31"/>
      <c r="Q81" s="192"/>
    </row>
    <row r="82" spans="1:17" ht="92.4" customHeight="1" x14ac:dyDescent="0.25">
      <c r="A82" s="65"/>
      <c r="B82" s="969"/>
      <c r="C82" s="67" t="s">
        <v>304</v>
      </c>
      <c r="D82" s="6" t="s">
        <v>44</v>
      </c>
      <c r="E82" s="939">
        <v>241914.8</v>
      </c>
      <c r="F82" s="964">
        <v>241914.41649999999</v>
      </c>
      <c r="G82" s="948" t="s">
        <v>19</v>
      </c>
      <c r="H82" s="957">
        <f>F82*100%/E82</f>
        <v>0.99999841473113671</v>
      </c>
      <c r="I82" s="1006"/>
      <c r="J82" s="662" t="s">
        <v>332</v>
      </c>
      <c r="K82" s="662" t="s">
        <v>25</v>
      </c>
      <c r="L82" s="430" t="s">
        <v>26</v>
      </c>
      <c r="M82" s="81">
        <v>80997</v>
      </c>
      <c r="N82" s="385">
        <v>110520</v>
      </c>
      <c r="O82" s="1">
        <f t="shared" si="2"/>
        <v>1</v>
      </c>
      <c r="P82" s="31"/>
      <c r="Q82" s="76"/>
    </row>
    <row r="83" spans="1:17" ht="92.4" customHeight="1" x14ac:dyDescent="0.25">
      <c r="A83" s="65"/>
      <c r="B83" s="969"/>
      <c r="C83" s="67" t="s">
        <v>304</v>
      </c>
      <c r="D83" s="6" t="s">
        <v>44</v>
      </c>
      <c r="E83" s="939"/>
      <c r="F83" s="964"/>
      <c r="G83" s="949"/>
      <c r="H83" s="957"/>
      <c r="I83" s="1007"/>
      <c r="J83" s="662" t="s">
        <v>333</v>
      </c>
      <c r="K83" s="662" t="s">
        <v>25</v>
      </c>
      <c r="L83" s="430" t="s">
        <v>26</v>
      </c>
      <c r="M83" s="81">
        <v>4669</v>
      </c>
      <c r="N83" s="385">
        <v>5551</v>
      </c>
      <c r="O83" s="1">
        <f t="shared" si="2"/>
        <v>1</v>
      </c>
      <c r="P83" s="31"/>
      <c r="Q83" s="76"/>
    </row>
    <row r="84" spans="1:17" ht="92.4" customHeight="1" x14ac:dyDescent="0.25">
      <c r="A84" s="65"/>
      <c r="B84" s="969"/>
      <c r="C84" s="67" t="s">
        <v>304</v>
      </c>
      <c r="D84" s="6" t="s">
        <v>44</v>
      </c>
      <c r="E84" s="939"/>
      <c r="F84" s="964"/>
      <c r="G84" s="949"/>
      <c r="H84" s="957"/>
      <c r="I84" s="1007"/>
      <c r="J84" s="662" t="s">
        <v>738</v>
      </c>
      <c r="K84" s="662" t="s">
        <v>66</v>
      </c>
      <c r="L84" s="430" t="s">
        <v>26</v>
      </c>
      <c r="M84" s="81">
        <v>2842</v>
      </c>
      <c r="N84" s="385">
        <v>2896</v>
      </c>
      <c r="O84" s="1">
        <f t="shared" ref="O84:O138" si="4">IF((N84*100%/M84)&lt;=100%,(N84*100%/M84),100%)</f>
        <v>1</v>
      </c>
      <c r="P84" s="31"/>
      <c r="Q84" s="76"/>
    </row>
    <row r="85" spans="1:17" ht="66" customHeight="1" x14ac:dyDescent="0.25">
      <c r="A85" s="65"/>
      <c r="B85" s="969"/>
      <c r="C85" s="67" t="s">
        <v>304</v>
      </c>
      <c r="D85" s="6" t="s">
        <v>44</v>
      </c>
      <c r="E85" s="939"/>
      <c r="F85" s="964"/>
      <c r="G85" s="949"/>
      <c r="H85" s="957"/>
      <c r="I85" s="1007"/>
      <c r="J85" s="662" t="s">
        <v>334</v>
      </c>
      <c r="K85" s="662" t="s">
        <v>335</v>
      </c>
      <c r="L85" s="430" t="s">
        <v>26</v>
      </c>
      <c r="M85" s="81">
        <v>1169</v>
      </c>
      <c r="N85" s="385">
        <v>1538</v>
      </c>
      <c r="O85" s="1">
        <f t="shared" si="4"/>
        <v>1</v>
      </c>
      <c r="P85" s="31"/>
      <c r="Q85" s="76"/>
    </row>
    <row r="86" spans="1:17" ht="66" customHeight="1" x14ac:dyDescent="0.25">
      <c r="A86" s="65"/>
      <c r="B86" s="969"/>
      <c r="C86" s="67" t="s">
        <v>304</v>
      </c>
      <c r="D86" s="6" t="s">
        <v>44</v>
      </c>
      <c r="E86" s="939"/>
      <c r="F86" s="964"/>
      <c r="G86" s="949"/>
      <c r="H86" s="957"/>
      <c r="I86" s="1008"/>
      <c r="J86" s="662" t="s">
        <v>336</v>
      </c>
      <c r="K86" s="662" t="s">
        <v>337</v>
      </c>
      <c r="L86" s="430" t="s">
        <v>26</v>
      </c>
      <c r="M86" s="81">
        <v>230</v>
      </c>
      <c r="N86" s="385">
        <v>230</v>
      </c>
      <c r="O86" s="1">
        <f t="shared" si="4"/>
        <v>1</v>
      </c>
      <c r="P86" s="31"/>
      <c r="Q86" s="76"/>
    </row>
    <row r="87" spans="1:17" ht="66" customHeight="1" x14ac:dyDescent="0.25">
      <c r="A87" s="65" t="s">
        <v>1494</v>
      </c>
      <c r="B87" s="66" t="s">
        <v>308</v>
      </c>
      <c r="C87" s="67" t="s">
        <v>17</v>
      </c>
      <c r="D87" s="76" t="s">
        <v>18</v>
      </c>
      <c r="E87" s="74">
        <f>SUM(E88:E423)</f>
        <v>10609516.6</v>
      </c>
      <c r="F87" s="190">
        <f>SUM(F88:F423)</f>
        <v>10609516.6</v>
      </c>
      <c r="G87" s="76"/>
      <c r="H87" s="141">
        <f>F87*100%/E87</f>
        <v>1</v>
      </c>
      <c r="I87" s="464"/>
      <c r="J87" s="961"/>
      <c r="K87" s="962"/>
      <c r="L87" s="962"/>
      <c r="M87" s="962"/>
      <c r="N87" s="962"/>
      <c r="O87" s="963"/>
      <c r="P87" s="443">
        <f>SUM(O88:O423)/COUNTA(O88:O423)</f>
        <v>0.9770361622414685</v>
      </c>
      <c r="Q87" s="76"/>
    </row>
    <row r="88" spans="1:17" ht="52.8" customHeight="1" x14ac:dyDescent="0.25">
      <c r="A88" s="65"/>
      <c r="B88" s="987"/>
      <c r="C88" s="67" t="s">
        <v>17</v>
      </c>
      <c r="D88" s="6" t="s">
        <v>20</v>
      </c>
      <c r="E88" s="847">
        <v>2088508.6</v>
      </c>
      <c r="F88" s="853">
        <v>2088508.6</v>
      </c>
      <c r="G88" s="849" t="s">
        <v>19</v>
      </c>
      <c r="H88" s="850">
        <f>F88*100%/E88</f>
        <v>1</v>
      </c>
      <c r="I88" s="849"/>
      <c r="J88" s="859" t="s">
        <v>106</v>
      </c>
      <c r="K88" s="859" t="s">
        <v>25</v>
      </c>
      <c r="L88" s="430" t="s">
        <v>26</v>
      </c>
      <c r="M88" s="81">
        <v>1410128</v>
      </c>
      <c r="N88" s="81">
        <v>1410131</v>
      </c>
      <c r="O88" s="1">
        <f>IF((N88*100%/M88)&lt;=100%,(N88*100%/M88),100%)</f>
        <v>1</v>
      </c>
      <c r="P88" s="7"/>
      <c r="Q88" s="192"/>
    </row>
    <row r="89" spans="1:17" ht="132" customHeight="1" x14ac:dyDescent="0.25">
      <c r="A89" s="65"/>
      <c r="B89" s="988"/>
      <c r="C89" s="67" t="s">
        <v>17</v>
      </c>
      <c r="D89" s="53" t="s">
        <v>29</v>
      </c>
      <c r="E89" s="965">
        <v>476387.4</v>
      </c>
      <c r="F89" s="965">
        <v>476387.4</v>
      </c>
      <c r="G89" s="948" t="s">
        <v>19</v>
      </c>
      <c r="H89" s="957">
        <f>F89*100%/E89</f>
        <v>1</v>
      </c>
      <c r="I89" s="948"/>
      <c r="J89" s="675" t="s">
        <v>649</v>
      </c>
      <c r="K89" s="675" t="s">
        <v>285</v>
      </c>
      <c r="L89" s="875" t="s">
        <v>26</v>
      </c>
      <c r="M89" s="386">
        <v>5876</v>
      </c>
      <c r="N89" s="386">
        <v>5876</v>
      </c>
      <c r="O89" s="1">
        <f t="shared" si="4"/>
        <v>1</v>
      </c>
      <c r="P89" s="7"/>
      <c r="Q89" s="76"/>
    </row>
    <row r="90" spans="1:17" ht="66" customHeight="1" x14ac:dyDescent="0.25">
      <c r="A90" s="65"/>
      <c r="B90" s="988"/>
      <c r="C90" s="67" t="s">
        <v>17</v>
      </c>
      <c r="D90" s="53" t="s">
        <v>29</v>
      </c>
      <c r="E90" s="966"/>
      <c r="F90" s="966"/>
      <c r="G90" s="949"/>
      <c r="H90" s="957"/>
      <c r="I90" s="949"/>
      <c r="J90" s="675" t="s">
        <v>286</v>
      </c>
      <c r="K90" s="675" t="s">
        <v>48</v>
      </c>
      <c r="L90" s="430" t="s">
        <v>576</v>
      </c>
      <c r="M90" s="673">
        <v>3000</v>
      </c>
      <c r="N90" s="673">
        <v>3000</v>
      </c>
      <c r="O90" s="1">
        <f t="shared" si="4"/>
        <v>1</v>
      </c>
      <c r="P90" s="7"/>
      <c r="Q90" s="76"/>
    </row>
    <row r="91" spans="1:17" ht="118.95" customHeight="1" x14ac:dyDescent="0.25">
      <c r="A91" s="65"/>
      <c r="B91" s="988"/>
      <c r="C91" s="67" t="s">
        <v>17</v>
      </c>
      <c r="D91" s="53" t="s">
        <v>29</v>
      </c>
      <c r="E91" s="966"/>
      <c r="F91" s="966"/>
      <c r="G91" s="949"/>
      <c r="H91" s="957"/>
      <c r="I91" s="949"/>
      <c r="J91" s="675" t="s">
        <v>287</v>
      </c>
      <c r="K91" s="675" t="s">
        <v>288</v>
      </c>
      <c r="L91" s="430" t="s">
        <v>576</v>
      </c>
      <c r="M91" s="673">
        <v>161911</v>
      </c>
      <c r="N91" s="673">
        <v>161911</v>
      </c>
      <c r="O91" s="1">
        <f t="shared" si="4"/>
        <v>1</v>
      </c>
      <c r="P91" s="7"/>
      <c r="Q91" s="76"/>
    </row>
    <row r="92" spans="1:17" ht="92.4" customHeight="1" x14ac:dyDescent="0.25">
      <c r="A92" s="65"/>
      <c r="B92" s="988"/>
      <c r="C92" s="67" t="s">
        <v>17</v>
      </c>
      <c r="D92" s="53" t="s">
        <v>29</v>
      </c>
      <c r="E92" s="966"/>
      <c r="F92" s="966"/>
      <c r="G92" s="949"/>
      <c r="H92" s="957"/>
      <c r="I92" s="949"/>
      <c r="J92" s="675" t="s">
        <v>289</v>
      </c>
      <c r="K92" s="675" t="s">
        <v>288</v>
      </c>
      <c r="L92" s="430" t="s">
        <v>576</v>
      </c>
      <c r="M92" s="674">
        <v>8182</v>
      </c>
      <c r="N92" s="674">
        <v>8182</v>
      </c>
      <c r="O92" s="1">
        <f t="shared" si="4"/>
        <v>1</v>
      </c>
      <c r="P92" s="7"/>
      <c r="Q92" s="76"/>
    </row>
    <row r="93" spans="1:17" ht="39.6" customHeight="1" x14ac:dyDescent="0.25">
      <c r="A93" s="65"/>
      <c r="B93" s="988"/>
      <c r="C93" s="67" t="s">
        <v>17</v>
      </c>
      <c r="D93" s="53" t="s">
        <v>29</v>
      </c>
      <c r="E93" s="966"/>
      <c r="F93" s="966"/>
      <c r="G93" s="949"/>
      <c r="H93" s="957"/>
      <c r="I93" s="949"/>
      <c r="J93" s="675" t="s">
        <v>650</v>
      </c>
      <c r="K93" s="675" t="s">
        <v>651</v>
      </c>
      <c r="L93" s="675" t="s">
        <v>51</v>
      </c>
      <c r="M93" s="386">
        <v>91333</v>
      </c>
      <c r="N93" s="386">
        <v>91333</v>
      </c>
      <c r="O93" s="1">
        <f t="shared" si="4"/>
        <v>1</v>
      </c>
      <c r="P93" s="7"/>
      <c r="Q93" s="76"/>
    </row>
    <row r="94" spans="1:17" ht="45.6" customHeight="1" x14ac:dyDescent="0.25">
      <c r="A94" s="65"/>
      <c r="B94" s="988"/>
      <c r="C94" s="67" t="s">
        <v>17</v>
      </c>
      <c r="D94" s="53" t="s">
        <v>29</v>
      </c>
      <c r="E94" s="966"/>
      <c r="F94" s="966"/>
      <c r="G94" s="949"/>
      <c r="H94" s="957"/>
      <c r="I94" s="949"/>
      <c r="J94" s="675" t="s">
        <v>338</v>
      </c>
      <c r="K94" s="675" t="s">
        <v>69</v>
      </c>
      <c r="L94" s="675" t="s">
        <v>51</v>
      </c>
      <c r="M94" s="386">
        <v>24207</v>
      </c>
      <c r="N94" s="386">
        <v>24207</v>
      </c>
      <c r="O94" s="1">
        <f t="shared" si="4"/>
        <v>1</v>
      </c>
      <c r="P94" s="7"/>
      <c r="Q94" s="76"/>
    </row>
    <row r="95" spans="1:17" ht="30" customHeight="1" x14ac:dyDescent="0.25">
      <c r="A95" s="65"/>
      <c r="B95" s="988"/>
      <c r="C95" s="67" t="s">
        <v>17</v>
      </c>
      <c r="D95" s="53" t="s">
        <v>29</v>
      </c>
      <c r="E95" s="966"/>
      <c r="F95" s="966"/>
      <c r="G95" s="949"/>
      <c r="H95" s="957"/>
      <c r="I95" s="949"/>
      <c r="J95" s="675" t="s">
        <v>129</v>
      </c>
      <c r="K95" s="675" t="s">
        <v>290</v>
      </c>
      <c r="L95" s="675" t="s">
        <v>26</v>
      </c>
      <c r="M95" s="674">
        <v>52500</v>
      </c>
      <c r="N95" s="674">
        <v>52500</v>
      </c>
      <c r="O95" s="1">
        <f t="shared" si="4"/>
        <v>1</v>
      </c>
      <c r="P95" s="7"/>
      <c r="Q95" s="76"/>
    </row>
    <row r="96" spans="1:17" ht="72" customHeight="1" x14ac:dyDescent="0.25">
      <c r="A96" s="65"/>
      <c r="B96" s="988"/>
      <c r="C96" s="67" t="s">
        <v>17</v>
      </c>
      <c r="D96" s="53" t="s">
        <v>29</v>
      </c>
      <c r="E96" s="966"/>
      <c r="F96" s="966"/>
      <c r="G96" s="949"/>
      <c r="H96" s="957"/>
      <c r="I96" s="949"/>
      <c r="J96" s="675" t="s">
        <v>339</v>
      </c>
      <c r="K96" s="675" t="s">
        <v>291</v>
      </c>
      <c r="L96" s="675" t="s">
        <v>51</v>
      </c>
      <c r="M96" s="674">
        <v>1952</v>
      </c>
      <c r="N96" s="674">
        <v>1952</v>
      </c>
      <c r="O96" s="1">
        <f t="shared" si="4"/>
        <v>1</v>
      </c>
      <c r="P96" s="7"/>
      <c r="Q96" s="76"/>
    </row>
    <row r="97" spans="1:17" ht="43.8" customHeight="1" x14ac:dyDescent="0.25">
      <c r="A97" s="65"/>
      <c r="B97" s="988"/>
      <c r="C97" s="67" t="s">
        <v>17</v>
      </c>
      <c r="D97" s="53" t="s">
        <v>29</v>
      </c>
      <c r="E97" s="966"/>
      <c r="F97" s="966"/>
      <c r="G97" s="949"/>
      <c r="H97" s="957"/>
      <c r="I97" s="949"/>
      <c r="J97" s="675" t="s">
        <v>652</v>
      </c>
      <c r="K97" s="675" t="s">
        <v>653</v>
      </c>
      <c r="L97" s="675" t="s">
        <v>51</v>
      </c>
      <c r="M97" s="674">
        <v>1356</v>
      </c>
      <c r="N97" s="674">
        <v>1356</v>
      </c>
      <c r="O97" s="1">
        <f t="shared" si="4"/>
        <v>1</v>
      </c>
      <c r="P97" s="7"/>
      <c r="Q97" s="76"/>
    </row>
    <row r="98" spans="1:17" ht="105.6" x14ac:dyDescent="0.25">
      <c r="A98" s="65"/>
      <c r="B98" s="988"/>
      <c r="C98" s="67" t="s">
        <v>17</v>
      </c>
      <c r="D98" s="53" t="s">
        <v>29</v>
      </c>
      <c r="E98" s="966"/>
      <c r="F98" s="966"/>
      <c r="G98" s="949"/>
      <c r="H98" s="957"/>
      <c r="I98" s="949"/>
      <c r="J98" s="675" t="s">
        <v>654</v>
      </c>
      <c r="K98" s="675" t="s">
        <v>71</v>
      </c>
      <c r="L98" s="675" t="s">
        <v>26</v>
      </c>
      <c r="M98" s="386">
        <v>1</v>
      </c>
      <c r="N98" s="386">
        <v>1</v>
      </c>
      <c r="O98" s="1">
        <f t="shared" si="4"/>
        <v>1</v>
      </c>
      <c r="P98" s="7"/>
      <c r="Q98" s="76"/>
    </row>
    <row r="99" spans="1:17" ht="92.4" x14ac:dyDescent="0.25">
      <c r="A99" s="65"/>
      <c r="B99" s="988"/>
      <c r="C99" s="67" t="s">
        <v>17</v>
      </c>
      <c r="D99" s="53" t="s">
        <v>29</v>
      </c>
      <c r="E99" s="966"/>
      <c r="F99" s="966"/>
      <c r="G99" s="949"/>
      <c r="H99" s="957"/>
      <c r="I99" s="949"/>
      <c r="J99" s="675" t="s">
        <v>655</v>
      </c>
      <c r="K99" s="675" t="s">
        <v>293</v>
      </c>
      <c r="L99" s="675" t="s">
        <v>294</v>
      </c>
      <c r="M99" s="386">
        <v>713</v>
      </c>
      <c r="N99" s="386">
        <v>713</v>
      </c>
      <c r="O99" s="1">
        <f t="shared" si="4"/>
        <v>1</v>
      </c>
      <c r="P99" s="7"/>
      <c r="Q99" s="76"/>
    </row>
    <row r="100" spans="1:17" ht="132" customHeight="1" x14ac:dyDescent="0.25">
      <c r="A100" s="65"/>
      <c r="B100" s="988"/>
      <c r="C100" s="67" t="s">
        <v>17</v>
      </c>
      <c r="D100" s="53" t="s">
        <v>29</v>
      </c>
      <c r="E100" s="966"/>
      <c r="F100" s="966"/>
      <c r="G100" s="949"/>
      <c r="H100" s="957"/>
      <c r="I100" s="949"/>
      <c r="J100" s="675" t="s">
        <v>340</v>
      </c>
      <c r="K100" s="675" t="s">
        <v>66</v>
      </c>
      <c r="L100" s="675" t="s">
        <v>26</v>
      </c>
      <c r="M100" s="674">
        <v>14572</v>
      </c>
      <c r="N100" s="674">
        <v>14572</v>
      </c>
      <c r="O100" s="1">
        <f t="shared" si="4"/>
        <v>1</v>
      </c>
      <c r="P100" s="7"/>
      <c r="Q100" s="76"/>
    </row>
    <row r="101" spans="1:17" ht="81" customHeight="1" x14ac:dyDescent="0.25">
      <c r="A101" s="65"/>
      <c r="B101" s="988"/>
      <c r="C101" s="67" t="s">
        <v>17</v>
      </c>
      <c r="D101" s="53" t="s">
        <v>29</v>
      </c>
      <c r="E101" s="966"/>
      <c r="F101" s="966"/>
      <c r="G101" s="949"/>
      <c r="H101" s="957"/>
      <c r="I101" s="949"/>
      <c r="J101" s="675" t="s">
        <v>174</v>
      </c>
      <c r="K101" s="675" t="s">
        <v>656</v>
      </c>
      <c r="L101" s="675" t="s">
        <v>636</v>
      </c>
      <c r="M101" s="386">
        <v>140297</v>
      </c>
      <c r="N101" s="386">
        <v>140297</v>
      </c>
      <c r="O101" s="1">
        <f t="shared" si="4"/>
        <v>1</v>
      </c>
      <c r="P101" s="7"/>
      <c r="Q101" s="76"/>
    </row>
    <row r="102" spans="1:17" ht="105.6" customHeight="1" x14ac:dyDescent="0.25">
      <c r="A102" s="65"/>
      <c r="B102" s="988"/>
      <c r="C102" s="67" t="s">
        <v>17</v>
      </c>
      <c r="D102" s="53" t="s">
        <v>29</v>
      </c>
      <c r="E102" s="966"/>
      <c r="F102" s="966"/>
      <c r="G102" s="949"/>
      <c r="H102" s="957"/>
      <c r="I102" s="949"/>
      <c r="J102" s="675" t="s">
        <v>657</v>
      </c>
      <c r="K102" s="675" t="s">
        <v>658</v>
      </c>
      <c r="L102" s="675" t="s">
        <v>576</v>
      </c>
      <c r="M102" s="386">
        <v>612</v>
      </c>
      <c r="N102" s="386">
        <v>612</v>
      </c>
      <c r="O102" s="1">
        <f t="shared" si="4"/>
        <v>1</v>
      </c>
      <c r="P102" s="7"/>
      <c r="Q102" s="76"/>
    </row>
    <row r="103" spans="1:17" ht="59.4" customHeight="1" x14ac:dyDescent="0.25">
      <c r="A103" s="65"/>
      <c r="B103" s="988"/>
      <c r="C103" s="67" t="s">
        <v>17</v>
      </c>
      <c r="D103" s="53" t="s">
        <v>29</v>
      </c>
      <c r="E103" s="966"/>
      <c r="F103" s="966"/>
      <c r="G103" s="949"/>
      <c r="H103" s="957"/>
      <c r="I103" s="949"/>
      <c r="J103" s="675" t="s">
        <v>341</v>
      </c>
      <c r="K103" s="675" t="s">
        <v>72</v>
      </c>
      <c r="L103" s="675" t="s">
        <v>51</v>
      </c>
      <c r="M103" s="386">
        <v>140297</v>
      </c>
      <c r="N103" s="386">
        <v>140297</v>
      </c>
      <c r="O103" s="1">
        <f t="shared" si="4"/>
        <v>1</v>
      </c>
      <c r="P103" s="7"/>
      <c r="Q103" s="76"/>
    </row>
    <row r="104" spans="1:17" ht="26.4" customHeight="1" x14ac:dyDescent="0.25">
      <c r="A104" s="65"/>
      <c r="B104" s="988"/>
      <c r="C104" s="67" t="s">
        <v>17</v>
      </c>
      <c r="D104" s="53" t="s">
        <v>29</v>
      </c>
      <c r="E104" s="966"/>
      <c r="F104" s="966"/>
      <c r="G104" s="949"/>
      <c r="H104" s="957"/>
      <c r="I104" s="949"/>
      <c r="J104" s="675" t="s">
        <v>342</v>
      </c>
      <c r="K104" s="675" t="s">
        <v>659</v>
      </c>
      <c r="L104" s="675" t="s">
        <v>26</v>
      </c>
      <c r="M104" s="386">
        <v>762</v>
      </c>
      <c r="N104" s="386">
        <v>762</v>
      </c>
      <c r="O104" s="1">
        <f t="shared" si="4"/>
        <v>1</v>
      </c>
      <c r="P104" s="7"/>
      <c r="Q104" s="76"/>
    </row>
    <row r="105" spans="1:17" ht="92.4" customHeight="1" x14ac:dyDescent="0.25">
      <c r="A105" s="65"/>
      <c r="B105" s="988"/>
      <c r="C105" s="67" t="s">
        <v>17</v>
      </c>
      <c r="D105" s="53" t="s">
        <v>29</v>
      </c>
      <c r="E105" s="966"/>
      <c r="F105" s="966"/>
      <c r="G105" s="949"/>
      <c r="H105" s="957"/>
      <c r="I105" s="949"/>
      <c r="J105" s="675" t="s">
        <v>343</v>
      </c>
      <c r="K105" s="675" t="s">
        <v>66</v>
      </c>
      <c r="L105" s="675" t="s">
        <v>26</v>
      </c>
      <c r="M105" s="386">
        <v>33299</v>
      </c>
      <c r="N105" s="386">
        <v>33299</v>
      </c>
      <c r="O105" s="1">
        <f t="shared" si="4"/>
        <v>1</v>
      </c>
      <c r="P105" s="7"/>
      <c r="Q105" s="76"/>
    </row>
    <row r="106" spans="1:17" ht="57.6" customHeight="1" x14ac:dyDescent="0.25">
      <c r="A106" s="65"/>
      <c r="B106" s="988"/>
      <c r="C106" s="67" t="s">
        <v>17</v>
      </c>
      <c r="D106" s="53" t="s">
        <v>29</v>
      </c>
      <c r="E106" s="966"/>
      <c r="F106" s="966"/>
      <c r="G106" s="949"/>
      <c r="H106" s="957"/>
      <c r="I106" s="949"/>
      <c r="J106" s="675" t="s">
        <v>344</v>
      </c>
      <c r="K106" s="675" t="s">
        <v>290</v>
      </c>
      <c r="L106" s="675" t="s">
        <v>26</v>
      </c>
      <c r="M106" s="386">
        <v>107785</v>
      </c>
      <c r="N106" s="386">
        <v>107785</v>
      </c>
      <c r="O106" s="1">
        <f t="shared" si="4"/>
        <v>1</v>
      </c>
      <c r="P106" s="7"/>
      <c r="Q106" s="76"/>
    </row>
    <row r="107" spans="1:17" ht="52.95" customHeight="1" x14ac:dyDescent="0.25">
      <c r="A107" s="65"/>
      <c r="B107" s="988"/>
      <c r="C107" s="67" t="s">
        <v>17</v>
      </c>
      <c r="D107" s="53" t="s">
        <v>29</v>
      </c>
      <c r="E107" s="966"/>
      <c r="F107" s="966"/>
      <c r="G107" s="949"/>
      <c r="H107" s="957"/>
      <c r="I107" s="949"/>
      <c r="J107" s="675" t="s">
        <v>345</v>
      </c>
      <c r="K107" s="675" t="s">
        <v>290</v>
      </c>
      <c r="L107" s="675" t="s">
        <v>26</v>
      </c>
      <c r="M107" s="386">
        <v>346514</v>
      </c>
      <c r="N107" s="386">
        <v>346514</v>
      </c>
      <c r="O107" s="1">
        <f t="shared" si="4"/>
        <v>1</v>
      </c>
      <c r="P107" s="7"/>
      <c r="Q107" s="76"/>
    </row>
    <row r="108" spans="1:17" ht="57" customHeight="1" x14ac:dyDescent="0.25">
      <c r="A108" s="65"/>
      <c r="B108" s="988"/>
      <c r="C108" s="67" t="s">
        <v>17</v>
      </c>
      <c r="D108" s="53" t="s">
        <v>29</v>
      </c>
      <c r="E108" s="966"/>
      <c r="F108" s="966"/>
      <c r="G108" s="949"/>
      <c r="H108" s="957"/>
      <c r="I108" s="949"/>
      <c r="J108" s="675" t="s">
        <v>660</v>
      </c>
      <c r="K108" s="675" t="s">
        <v>209</v>
      </c>
      <c r="L108" s="675" t="s">
        <v>26</v>
      </c>
      <c r="M108" s="673">
        <v>11453</v>
      </c>
      <c r="N108" s="673">
        <v>11453</v>
      </c>
      <c r="O108" s="1">
        <f t="shared" si="4"/>
        <v>1</v>
      </c>
      <c r="P108" s="7"/>
      <c r="Q108" s="76"/>
    </row>
    <row r="109" spans="1:17" ht="52.95" customHeight="1" x14ac:dyDescent="0.25">
      <c r="A109" s="65"/>
      <c r="B109" s="988"/>
      <c r="C109" s="67" t="s">
        <v>17</v>
      </c>
      <c r="D109" s="53" t="s">
        <v>29</v>
      </c>
      <c r="E109" s="966"/>
      <c r="F109" s="966"/>
      <c r="G109" s="949"/>
      <c r="H109" s="957"/>
      <c r="I109" s="949"/>
      <c r="J109" s="675" t="s">
        <v>176</v>
      </c>
      <c r="K109" s="675" t="s">
        <v>200</v>
      </c>
      <c r="L109" s="675" t="s">
        <v>26</v>
      </c>
      <c r="M109" s="674">
        <v>7200</v>
      </c>
      <c r="N109" s="674">
        <v>7200</v>
      </c>
      <c r="O109" s="1">
        <f t="shared" si="4"/>
        <v>1</v>
      </c>
      <c r="P109" s="7"/>
      <c r="Q109" s="76"/>
    </row>
    <row r="110" spans="1:17" ht="52.95" customHeight="1" x14ac:dyDescent="0.25">
      <c r="A110" s="65"/>
      <c r="B110" s="988"/>
      <c r="C110" s="67" t="s">
        <v>17</v>
      </c>
      <c r="D110" s="53" t="s">
        <v>29</v>
      </c>
      <c r="E110" s="941"/>
      <c r="F110" s="941"/>
      <c r="G110" s="949"/>
      <c r="H110" s="957"/>
      <c r="I110" s="943"/>
      <c r="J110" s="675" t="s">
        <v>85</v>
      </c>
      <c r="K110" s="675" t="s">
        <v>661</v>
      </c>
      <c r="L110" s="675" t="s">
        <v>576</v>
      </c>
      <c r="M110" s="386">
        <v>1</v>
      </c>
      <c r="N110" s="386">
        <v>1</v>
      </c>
      <c r="O110" s="1">
        <f t="shared" si="4"/>
        <v>1</v>
      </c>
      <c r="P110" s="7"/>
      <c r="Q110" s="76"/>
    </row>
    <row r="111" spans="1:17" ht="66" customHeight="1" x14ac:dyDescent="0.25">
      <c r="A111" s="65"/>
      <c r="B111" s="988"/>
      <c r="C111" s="67" t="s">
        <v>17</v>
      </c>
      <c r="D111" s="53" t="s">
        <v>31</v>
      </c>
      <c r="E111" s="967">
        <v>548635.5</v>
      </c>
      <c r="F111" s="967">
        <v>548635.5</v>
      </c>
      <c r="G111" s="948" t="s">
        <v>19</v>
      </c>
      <c r="H111" s="957">
        <f>F111*100%/E111</f>
        <v>1</v>
      </c>
      <c r="I111" s="948"/>
      <c r="J111" s="677" t="s">
        <v>241</v>
      </c>
      <c r="K111" s="677" t="s">
        <v>597</v>
      </c>
      <c r="L111" s="430" t="s">
        <v>26</v>
      </c>
      <c r="M111" s="81">
        <v>10331</v>
      </c>
      <c r="N111" s="81">
        <v>10420</v>
      </c>
      <c r="O111" s="1">
        <f t="shared" si="4"/>
        <v>1</v>
      </c>
      <c r="P111" s="7"/>
      <c r="Q111" s="76"/>
    </row>
    <row r="112" spans="1:17" ht="66" customHeight="1" x14ac:dyDescent="0.25">
      <c r="A112" s="65"/>
      <c r="B112" s="988"/>
      <c r="C112" s="67" t="s">
        <v>17</v>
      </c>
      <c r="D112" s="53" t="s">
        <v>31</v>
      </c>
      <c r="E112" s="967"/>
      <c r="F112" s="967"/>
      <c r="G112" s="949"/>
      <c r="H112" s="957"/>
      <c r="I112" s="949"/>
      <c r="J112" s="677" t="s">
        <v>598</v>
      </c>
      <c r="K112" s="677" t="s">
        <v>597</v>
      </c>
      <c r="L112" s="430" t="s">
        <v>26</v>
      </c>
      <c r="M112" s="81">
        <v>17143</v>
      </c>
      <c r="N112" s="81">
        <v>17148</v>
      </c>
      <c r="O112" s="1">
        <f t="shared" si="4"/>
        <v>1</v>
      </c>
      <c r="P112" s="7"/>
      <c r="Q112" s="76"/>
    </row>
    <row r="113" spans="1:17" ht="39.6" customHeight="1" x14ac:dyDescent="0.25">
      <c r="A113" s="65"/>
      <c r="B113" s="988"/>
      <c r="C113" s="67" t="s">
        <v>17</v>
      </c>
      <c r="D113" s="53" t="s">
        <v>31</v>
      </c>
      <c r="E113" s="967"/>
      <c r="F113" s="967"/>
      <c r="G113" s="949"/>
      <c r="H113" s="957"/>
      <c r="I113" s="949"/>
      <c r="J113" s="677" t="s">
        <v>229</v>
      </c>
      <c r="K113" s="677" t="s">
        <v>597</v>
      </c>
      <c r="L113" s="430" t="s">
        <v>26</v>
      </c>
      <c r="M113" s="81">
        <v>31023</v>
      </c>
      <c r="N113" s="81">
        <v>31027</v>
      </c>
      <c r="O113" s="1">
        <f t="shared" si="4"/>
        <v>1</v>
      </c>
      <c r="P113" s="7"/>
      <c r="Q113" s="76"/>
    </row>
    <row r="114" spans="1:17" ht="52.95" customHeight="1" x14ac:dyDescent="0.25">
      <c r="A114" s="65"/>
      <c r="B114" s="988"/>
      <c r="C114" s="67" t="s">
        <v>17</v>
      </c>
      <c r="D114" s="53" t="s">
        <v>31</v>
      </c>
      <c r="E114" s="967"/>
      <c r="F114" s="967"/>
      <c r="G114" s="949"/>
      <c r="H114" s="957"/>
      <c r="I114" s="949"/>
      <c r="J114" s="677" t="s">
        <v>73</v>
      </c>
      <c r="K114" s="677" t="s">
        <v>597</v>
      </c>
      <c r="L114" s="430" t="s">
        <v>26</v>
      </c>
      <c r="M114" s="81">
        <v>6138</v>
      </c>
      <c r="N114" s="81">
        <v>6138</v>
      </c>
      <c r="O114" s="1">
        <f t="shared" si="4"/>
        <v>1</v>
      </c>
      <c r="P114" s="7"/>
      <c r="Q114" s="76"/>
    </row>
    <row r="115" spans="1:17" ht="66" customHeight="1" x14ac:dyDescent="0.25">
      <c r="A115" s="65"/>
      <c r="B115" s="988"/>
      <c r="C115" s="67" t="s">
        <v>17</v>
      </c>
      <c r="D115" s="53" t="s">
        <v>31</v>
      </c>
      <c r="E115" s="967"/>
      <c r="F115" s="967"/>
      <c r="G115" s="949"/>
      <c r="H115" s="957"/>
      <c r="I115" s="949"/>
      <c r="J115" s="677" t="s">
        <v>599</v>
      </c>
      <c r="K115" s="677" t="s">
        <v>597</v>
      </c>
      <c r="L115" s="430" t="s">
        <v>26</v>
      </c>
      <c r="M115" s="81">
        <v>25860</v>
      </c>
      <c r="N115" s="81">
        <v>25860</v>
      </c>
      <c r="O115" s="1">
        <f t="shared" si="4"/>
        <v>1</v>
      </c>
      <c r="P115" s="7"/>
      <c r="Q115" s="76"/>
    </row>
    <row r="116" spans="1:17" ht="66" customHeight="1" x14ac:dyDescent="0.25">
      <c r="A116" s="65"/>
      <c r="B116" s="988"/>
      <c r="C116" s="67" t="s">
        <v>17</v>
      </c>
      <c r="D116" s="53" t="s">
        <v>31</v>
      </c>
      <c r="E116" s="967"/>
      <c r="F116" s="967"/>
      <c r="G116" s="949"/>
      <c r="H116" s="957"/>
      <c r="I116" s="949"/>
      <c r="J116" s="677" t="s">
        <v>243</v>
      </c>
      <c r="K116" s="677" t="s">
        <v>600</v>
      </c>
      <c r="L116" s="430" t="s">
        <v>51</v>
      </c>
      <c r="M116" s="81">
        <v>3300</v>
      </c>
      <c r="N116" s="81">
        <v>3300</v>
      </c>
      <c r="O116" s="1">
        <f t="shared" si="4"/>
        <v>1</v>
      </c>
      <c r="P116" s="7"/>
      <c r="Q116" s="76"/>
    </row>
    <row r="117" spans="1:17" ht="39.6" customHeight="1" x14ac:dyDescent="0.25">
      <c r="A117" s="65"/>
      <c r="B117" s="988"/>
      <c r="C117" s="67" t="s">
        <v>17</v>
      </c>
      <c r="D117" s="53" t="s">
        <v>31</v>
      </c>
      <c r="E117" s="967"/>
      <c r="F117" s="967"/>
      <c r="G117" s="949"/>
      <c r="H117" s="957"/>
      <c r="I117" s="949"/>
      <c r="J117" s="677" t="s">
        <v>230</v>
      </c>
      <c r="K117" s="677" t="s">
        <v>282</v>
      </c>
      <c r="L117" s="430" t="s">
        <v>51</v>
      </c>
      <c r="M117" s="81">
        <v>5322</v>
      </c>
      <c r="N117" s="81">
        <v>5322</v>
      </c>
      <c r="O117" s="1">
        <f t="shared" si="4"/>
        <v>1</v>
      </c>
      <c r="P117" s="7"/>
      <c r="Q117" s="76"/>
    </row>
    <row r="118" spans="1:17" ht="39.6" x14ac:dyDescent="0.25">
      <c r="A118" s="65"/>
      <c r="B118" s="988"/>
      <c r="C118" s="67" t="s">
        <v>17</v>
      </c>
      <c r="D118" s="53" t="s">
        <v>31</v>
      </c>
      <c r="E118" s="967"/>
      <c r="F118" s="967"/>
      <c r="G118" s="949"/>
      <c r="H118" s="957"/>
      <c r="I118" s="949"/>
      <c r="J118" s="677" t="s">
        <v>244</v>
      </c>
      <c r="K118" s="677" t="s">
        <v>597</v>
      </c>
      <c r="L118" s="430" t="s">
        <v>26</v>
      </c>
      <c r="M118" s="81">
        <v>6502</v>
      </c>
      <c r="N118" s="81">
        <v>6519</v>
      </c>
      <c r="O118" s="1">
        <f t="shared" ref="O118:O124" si="5">IF((N118*100%/M118)&lt;=100%,(N118*100%/M118),100%)</f>
        <v>1</v>
      </c>
      <c r="P118" s="7"/>
      <c r="Q118" s="365"/>
    </row>
    <row r="119" spans="1:17" ht="66" customHeight="1" x14ac:dyDescent="0.25">
      <c r="A119" s="65"/>
      <c r="B119" s="988"/>
      <c r="C119" s="67" t="s">
        <v>17</v>
      </c>
      <c r="D119" s="53" t="s">
        <v>31</v>
      </c>
      <c r="E119" s="967"/>
      <c r="F119" s="967"/>
      <c r="G119" s="949"/>
      <c r="H119" s="957"/>
      <c r="I119" s="949"/>
      <c r="J119" s="677" t="s">
        <v>601</v>
      </c>
      <c r="K119" s="677" t="s">
        <v>70</v>
      </c>
      <c r="L119" s="430" t="s">
        <v>26</v>
      </c>
      <c r="M119" s="81">
        <v>3000</v>
      </c>
      <c r="N119" s="81">
        <v>3000</v>
      </c>
      <c r="O119" s="1">
        <f t="shared" si="5"/>
        <v>1</v>
      </c>
      <c r="P119" s="7"/>
      <c r="Q119" s="365"/>
    </row>
    <row r="120" spans="1:17" ht="39.6" customHeight="1" x14ac:dyDescent="0.25">
      <c r="A120" s="65"/>
      <c r="B120" s="988"/>
      <c r="C120" s="67" t="s">
        <v>17</v>
      </c>
      <c r="D120" s="53" t="s">
        <v>31</v>
      </c>
      <c r="E120" s="967"/>
      <c r="F120" s="967"/>
      <c r="G120" s="949"/>
      <c r="H120" s="957"/>
      <c r="I120" s="949"/>
      <c r="J120" s="677" t="s">
        <v>602</v>
      </c>
      <c r="K120" s="677" t="s">
        <v>70</v>
      </c>
      <c r="L120" s="430" t="s">
        <v>26</v>
      </c>
      <c r="M120" s="81">
        <v>87870</v>
      </c>
      <c r="N120" s="81">
        <v>87873</v>
      </c>
      <c r="O120" s="1">
        <f t="shared" si="5"/>
        <v>1</v>
      </c>
      <c r="P120" s="7"/>
      <c r="Q120" s="365"/>
    </row>
    <row r="121" spans="1:17" ht="52.95" customHeight="1" x14ac:dyDescent="0.25">
      <c r="A121" s="65"/>
      <c r="B121" s="988"/>
      <c r="C121" s="67" t="s">
        <v>17</v>
      </c>
      <c r="D121" s="53" t="s">
        <v>31</v>
      </c>
      <c r="E121" s="967"/>
      <c r="F121" s="967"/>
      <c r="G121" s="949"/>
      <c r="H121" s="957"/>
      <c r="I121" s="949"/>
      <c r="J121" s="677" t="s">
        <v>245</v>
      </c>
      <c r="K121" s="677" t="s">
        <v>282</v>
      </c>
      <c r="L121" s="430" t="s">
        <v>51</v>
      </c>
      <c r="M121" s="81">
        <v>7000</v>
      </c>
      <c r="N121" s="81">
        <v>7000</v>
      </c>
      <c r="O121" s="1">
        <f t="shared" si="5"/>
        <v>1</v>
      </c>
      <c r="P121" s="7"/>
      <c r="Q121" s="365"/>
    </row>
    <row r="122" spans="1:17" ht="66" customHeight="1" x14ac:dyDescent="0.25">
      <c r="A122" s="65"/>
      <c r="B122" s="988"/>
      <c r="C122" s="67" t="s">
        <v>17</v>
      </c>
      <c r="D122" s="53" t="s">
        <v>31</v>
      </c>
      <c r="E122" s="967"/>
      <c r="F122" s="967"/>
      <c r="G122" s="949"/>
      <c r="H122" s="957"/>
      <c r="I122" s="949"/>
      <c r="J122" s="677" t="s">
        <v>246</v>
      </c>
      <c r="K122" s="677" t="s">
        <v>48</v>
      </c>
      <c r="L122" s="430" t="s">
        <v>26</v>
      </c>
      <c r="M122" s="81">
        <v>3906</v>
      </c>
      <c r="N122" s="81">
        <v>3909</v>
      </c>
      <c r="O122" s="1">
        <f t="shared" si="5"/>
        <v>1</v>
      </c>
      <c r="P122" s="7"/>
      <c r="Q122" s="365"/>
    </row>
    <row r="123" spans="1:17" ht="70.2" customHeight="1" x14ac:dyDescent="0.25">
      <c r="A123" s="65"/>
      <c r="B123" s="988"/>
      <c r="C123" s="67" t="s">
        <v>17</v>
      </c>
      <c r="D123" s="53" t="s">
        <v>31</v>
      </c>
      <c r="E123" s="967"/>
      <c r="F123" s="967"/>
      <c r="G123" s="949"/>
      <c r="H123" s="957"/>
      <c r="I123" s="949"/>
      <c r="J123" s="677" t="s">
        <v>603</v>
      </c>
      <c r="K123" s="677" t="s">
        <v>48</v>
      </c>
      <c r="L123" s="430" t="s">
        <v>26</v>
      </c>
      <c r="M123" s="81">
        <v>9872</v>
      </c>
      <c r="N123" s="81">
        <v>9874</v>
      </c>
      <c r="O123" s="1">
        <f t="shared" si="5"/>
        <v>1</v>
      </c>
      <c r="P123" s="7"/>
      <c r="Q123" s="365"/>
    </row>
    <row r="124" spans="1:17" ht="39.6" customHeight="1" x14ac:dyDescent="0.25">
      <c r="A124" s="65"/>
      <c r="B124" s="988"/>
      <c r="C124" s="67" t="s">
        <v>17</v>
      </c>
      <c r="D124" s="53" t="s">
        <v>31</v>
      </c>
      <c r="E124" s="967"/>
      <c r="F124" s="967"/>
      <c r="G124" s="949"/>
      <c r="H124" s="957"/>
      <c r="I124" s="949"/>
      <c r="J124" s="677" t="s">
        <v>604</v>
      </c>
      <c r="K124" s="677" t="s">
        <v>605</v>
      </c>
      <c r="L124" s="430" t="s">
        <v>26</v>
      </c>
      <c r="M124" s="81">
        <v>450</v>
      </c>
      <c r="N124" s="81">
        <v>450</v>
      </c>
      <c r="O124" s="1">
        <f t="shared" si="5"/>
        <v>1</v>
      </c>
      <c r="P124" s="7"/>
      <c r="Q124" s="365"/>
    </row>
    <row r="125" spans="1:17" ht="57" customHeight="1" x14ac:dyDescent="0.25">
      <c r="A125" s="65"/>
      <c r="B125" s="988"/>
      <c r="C125" s="67" t="s">
        <v>17</v>
      </c>
      <c r="D125" s="53" t="s">
        <v>31</v>
      </c>
      <c r="E125" s="967"/>
      <c r="F125" s="967"/>
      <c r="G125" s="949"/>
      <c r="H125" s="957"/>
      <c r="I125" s="949"/>
      <c r="J125" s="677" t="s">
        <v>606</v>
      </c>
      <c r="K125" s="677" t="s">
        <v>607</v>
      </c>
      <c r="L125" s="430" t="s">
        <v>26</v>
      </c>
      <c r="M125" s="81">
        <v>270000</v>
      </c>
      <c r="N125" s="81">
        <v>270000</v>
      </c>
      <c r="O125" s="1">
        <f t="shared" si="4"/>
        <v>1</v>
      </c>
      <c r="P125" s="7"/>
      <c r="Q125" s="76"/>
    </row>
    <row r="126" spans="1:17" ht="52.95" customHeight="1" x14ac:dyDescent="0.25">
      <c r="A126" s="65"/>
      <c r="B126" s="988"/>
      <c r="C126" s="67" t="s">
        <v>17</v>
      </c>
      <c r="D126" s="53" t="s">
        <v>31</v>
      </c>
      <c r="E126" s="967"/>
      <c r="F126" s="967"/>
      <c r="G126" s="949"/>
      <c r="H126" s="957"/>
      <c r="I126" s="949"/>
      <c r="J126" s="677" t="s">
        <v>608</v>
      </c>
      <c r="K126" s="677" t="s">
        <v>48</v>
      </c>
      <c r="L126" s="430" t="s">
        <v>26</v>
      </c>
      <c r="M126" s="81">
        <v>19562</v>
      </c>
      <c r="N126" s="81">
        <v>41191</v>
      </c>
      <c r="O126" s="1">
        <f t="shared" si="4"/>
        <v>1</v>
      </c>
      <c r="P126" s="7"/>
      <c r="Q126" s="76"/>
    </row>
    <row r="127" spans="1:17" ht="79.2" customHeight="1" x14ac:dyDescent="0.25">
      <c r="A127" s="65"/>
      <c r="B127" s="988"/>
      <c r="C127" s="67" t="s">
        <v>17</v>
      </c>
      <c r="D127" s="53" t="s">
        <v>31</v>
      </c>
      <c r="E127" s="967"/>
      <c r="F127" s="967"/>
      <c r="G127" s="949"/>
      <c r="H127" s="957"/>
      <c r="I127" s="949"/>
      <c r="J127" s="677" t="s">
        <v>609</v>
      </c>
      <c r="K127" s="677" t="s">
        <v>48</v>
      </c>
      <c r="L127" s="430" t="s">
        <v>51</v>
      </c>
      <c r="M127" s="81">
        <v>2352</v>
      </c>
      <c r="N127" s="81">
        <v>2551</v>
      </c>
      <c r="O127" s="1">
        <f t="shared" si="4"/>
        <v>1</v>
      </c>
      <c r="P127" s="7"/>
      <c r="Q127" s="76"/>
    </row>
    <row r="128" spans="1:17" ht="79.2" customHeight="1" x14ac:dyDescent="0.25">
      <c r="A128" s="65"/>
      <c r="B128" s="988"/>
      <c r="C128" s="67" t="s">
        <v>17</v>
      </c>
      <c r="D128" s="53" t="s">
        <v>31</v>
      </c>
      <c r="E128" s="967"/>
      <c r="F128" s="967"/>
      <c r="G128" s="949"/>
      <c r="H128" s="957"/>
      <c r="I128" s="949"/>
      <c r="J128" s="677" t="s">
        <v>610</v>
      </c>
      <c r="K128" s="677" t="s">
        <v>48</v>
      </c>
      <c r="L128" s="430" t="s">
        <v>51</v>
      </c>
      <c r="M128" s="81">
        <v>1235</v>
      </c>
      <c r="N128" s="81">
        <v>1512</v>
      </c>
      <c r="O128" s="1">
        <f t="shared" si="4"/>
        <v>1</v>
      </c>
      <c r="P128" s="7"/>
      <c r="Q128" s="76"/>
    </row>
    <row r="129" spans="1:17" ht="60.6" customHeight="1" x14ac:dyDescent="0.25">
      <c r="A129" s="65"/>
      <c r="B129" s="988"/>
      <c r="C129" s="67" t="s">
        <v>17</v>
      </c>
      <c r="D129" s="53" t="s">
        <v>31</v>
      </c>
      <c r="E129" s="967"/>
      <c r="F129" s="967"/>
      <c r="G129" s="949"/>
      <c r="H129" s="957"/>
      <c r="I129" s="949"/>
      <c r="J129" s="677" t="s">
        <v>76</v>
      </c>
      <c r="K129" s="677" t="s">
        <v>611</v>
      </c>
      <c r="L129" s="430" t="s">
        <v>26</v>
      </c>
      <c r="M129" s="81">
        <v>4800</v>
      </c>
      <c r="N129" s="81">
        <v>6522</v>
      </c>
      <c r="O129" s="1">
        <f t="shared" si="4"/>
        <v>1</v>
      </c>
      <c r="P129" s="7"/>
      <c r="Q129" s="76"/>
    </row>
    <row r="130" spans="1:17" ht="57" customHeight="1" x14ac:dyDescent="0.25">
      <c r="A130" s="65"/>
      <c r="B130" s="988"/>
      <c r="C130" s="67" t="s">
        <v>17</v>
      </c>
      <c r="D130" s="53" t="s">
        <v>31</v>
      </c>
      <c r="E130" s="967"/>
      <c r="F130" s="967"/>
      <c r="G130" s="949"/>
      <c r="H130" s="957"/>
      <c r="I130" s="949"/>
      <c r="J130" s="677" t="s">
        <v>612</v>
      </c>
      <c r="K130" s="677" t="s">
        <v>98</v>
      </c>
      <c r="L130" s="430" t="s">
        <v>26</v>
      </c>
      <c r="M130" s="81">
        <v>63320</v>
      </c>
      <c r="N130" s="81">
        <v>63320</v>
      </c>
      <c r="O130" s="1">
        <f t="shared" si="4"/>
        <v>1</v>
      </c>
      <c r="P130" s="7"/>
      <c r="Q130" s="76"/>
    </row>
    <row r="131" spans="1:17" ht="52.95" customHeight="1" x14ac:dyDescent="0.25">
      <c r="A131" s="65"/>
      <c r="B131" s="988"/>
      <c r="C131" s="67" t="s">
        <v>17</v>
      </c>
      <c r="D131" s="53" t="s">
        <v>31</v>
      </c>
      <c r="E131" s="967"/>
      <c r="F131" s="967"/>
      <c r="G131" s="949"/>
      <c r="H131" s="957"/>
      <c r="I131" s="949"/>
      <c r="J131" s="677" t="s">
        <v>613</v>
      </c>
      <c r="K131" s="677" t="s">
        <v>48</v>
      </c>
      <c r="L131" s="430" t="s">
        <v>26</v>
      </c>
      <c r="M131" s="81">
        <v>3126</v>
      </c>
      <c r="N131" s="81">
        <v>4695</v>
      </c>
      <c r="O131" s="1">
        <f t="shared" si="4"/>
        <v>1</v>
      </c>
      <c r="P131" s="7"/>
      <c r="Q131" s="76"/>
    </row>
    <row r="132" spans="1:17" ht="52.95" customHeight="1" x14ac:dyDescent="0.25">
      <c r="A132" s="65"/>
      <c r="B132" s="988"/>
      <c r="C132" s="67" t="s">
        <v>17</v>
      </c>
      <c r="D132" s="53" t="s">
        <v>31</v>
      </c>
      <c r="E132" s="967"/>
      <c r="F132" s="967"/>
      <c r="G132" s="949"/>
      <c r="H132" s="957"/>
      <c r="I132" s="949"/>
      <c r="J132" s="677" t="s">
        <v>247</v>
      </c>
      <c r="K132" s="677" t="s">
        <v>48</v>
      </c>
      <c r="L132" s="430" t="s">
        <v>26</v>
      </c>
      <c r="M132" s="81">
        <v>18887</v>
      </c>
      <c r="N132" s="81">
        <v>18889</v>
      </c>
      <c r="O132" s="1">
        <f t="shared" si="4"/>
        <v>1</v>
      </c>
      <c r="P132" s="7"/>
      <c r="Q132" s="76"/>
    </row>
    <row r="133" spans="1:17" ht="52.95" customHeight="1" x14ac:dyDescent="0.25">
      <c r="A133" s="65"/>
      <c r="B133" s="988"/>
      <c r="C133" s="67" t="s">
        <v>17</v>
      </c>
      <c r="D133" s="53" t="s">
        <v>31</v>
      </c>
      <c r="E133" s="967"/>
      <c r="F133" s="967"/>
      <c r="G133" s="949"/>
      <c r="H133" s="957"/>
      <c r="I133" s="949"/>
      <c r="J133" s="677" t="s">
        <v>614</v>
      </c>
      <c r="K133" s="677" t="s">
        <v>99</v>
      </c>
      <c r="L133" s="430" t="s">
        <v>26</v>
      </c>
      <c r="M133" s="81">
        <v>60000</v>
      </c>
      <c r="N133" s="81">
        <v>60160</v>
      </c>
      <c r="O133" s="1">
        <f t="shared" si="4"/>
        <v>1</v>
      </c>
      <c r="P133" s="7"/>
      <c r="Q133" s="76"/>
    </row>
    <row r="134" spans="1:17" ht="52.95" customHeight="1" x14ac:dyDescent="0.25">
      <c r="A134" s="65"/>
      <c r="B134" s="988"/>
      <c r="C134" s="67" t="s">
        <v>17</v>
      </c>
      <c r="D134" s="53" t="s">
        <v>31</v>
      </c>
      <c r="E134" s="967"/>
      <c r="F134" s="967"/>
      <c r="G134" s="949"/>
      <c r="H134" s="957"/>
      <c r="I134" s="949"/>
      <c r="J134" s="677" t="s">
        <v>80</v>
      </c>
      <c r="K134" s="677" t="s">
        <v>99</v>
      </c>
      <c r="L134" s="430" t="s">
        <v>26</v>
      </c>
      <c r="M134" s="81">
        <v>360000</v>
      </c>
      <c r="N134" s="81">
        <v>360153</v>
      </c>
      <c r="O134" s="1">
        <f t="shared" si="4"/>
        <v>1</v>
      </c>
      <c r="P134" s="7"/>
      <c r="Q134" s="76"/>
    </row>
    <row r="135" spans="1:17" ht="58.2" customHeight="1" x14ac:dyDescent="0.25">
      <c r="A135" s="65"/>
      <c r="B135" s="988"/>
      <c r="C135" s="67" t="s">
        <v>17</v>
      </c>
      <c r="D135" s="53" t="s">
        <v>31</v>
      </c>
      <c r="E135" s="967"/>
      <c r="F135" s="967"/>
      <c r="G135" s="949"/>
      <c r="H135" s="957"/>
      <c r="I135" s="949"/>
      <c r="J135" s="677" t="s">
        <v>81</v>
      </c>
      <c r="K135" s="677" t="s">
        <v>99</v>
      </c>
      <c r="L135" s="430" t="s">
        <v>26</v>
      </c>
      <c r="M135" s="81">
        <v>2000</v>
      </c>
      <c r="N135" s="81">
        <v>2054</v>
      </c>
      <c r="O135" s="1">
        <f t="shared" si="4"/>
        <v>1</v>
      </c>
      <c r="P135" s="7"/>
      <c r="Q135" s="76"/>
    </row>
    <row r="136" spans="1:17" ht="52.95" customHeight="1" x14ac:dyDescent="0.25">
      <c r="A136" s="65"/>
      <c r="B136" s="988"/>
      <c r="C136" s="67" t="s">
        <v>17</v>
      </c>
      <c r="D136" s="53" t="s">
        <v>31</v>
      </c>
      <c r="E136" s="967"/>
      <c r="F136" s="967"/>
      <c r="G136" s="949"/>
      <c r="H136" s="957"/>
      <c r="I136" s="949"/>
      <c r="J136" s="677" t="s">
        <v>82</v>
      </c>
      <c r="K136" s="677" t="s">
        <v>99</v>
      </c>
      <c r="L136" s="430" t="s">
        <v>26</v>
      </c>
      <c r="M136" s="81">
        <v>2000</v>
      </c>
      <c r="N136" s="81">
        <v>2007</v>
      </c>
      <c r="O136" s="1">
        <f t="shared" si="4"/>
        <v>1</v>
      </c>
      <c r="P136" s="7"/>
      <c r="Q136" s="76"/>
    </row>
    <row r="137" spans="1:17" ht="45" customHeight="1" x14ac:dyDescent="0.25">
      <c r="A137" s="65"/>
      <c r="B137" s="988"/>
      <c r="C137" s="67" t="s">
        <v>17</v>
      </c>
      <c r="D137" s="53" t="s">
        <v>31</v>
      </c>
      <c r="E137" s="967"/>
      <c r="F137" s="967"/>
      <c r="G137" s="943"/>
      <c r="H137" s="957"/>
      <c r="I137" s="943"/>
      <c r="J137" s="677" t="s">
        <v>615</v>
      </c>
      <c r="K137" s="677" t="s">
        <v>99</v>
      </c>
      <c r="L137" s="430" t="s">
        <v>26</v>
      </c>
      <c r="M137" s="81">
        <v>24000</v>
      </c>
      <c r="N137" s="81">
        <v>24136</v>
      </c>
      <c r="O137" s="1">
        <f t="shared" si="4"/>
        <v>1</v>
      </c>
      <c r="P137" s="7"/>
      <c r="Q137" s="76"/>
    </row>
    <row r="138" spans="1:17" ht="119.4" customHeight="1" x14ac:dyDescent="0.25">
      <c r="A138" s="65"/>
      <c r="B138" s="988"/>
      <c r="C138" s="67" t="s">
        <v>17</v>
      </c>
      <c r="D138" s="53" t="s">
        <v>32</v>
      </c>
      <c r="E138" s="1009">
        <v>694076.7</v>
      </c>
      <c r="F138" s="1009">
        <v>694076.7</v>
      </c>
      <c r="G138" s="948" t="s">
        <v>19</v>
      </c>
      <c r="H138" s="957">
        <f>F138*100%/E138</f>
        <v>1</v>
      </c>
      <c r="I138" s="948"/>
      <c r="J138" s="677" t="s">
        <v>577</v>
      </c>
      <c r="K138" s="677" t="s">
        <v>209</v>
      </c>
      <c r="L138" s="430" t="s">
        <v>578</v>
      </c>
      <c r="M138" s="81">
        <v>3000</v>
      </c>
      <c r="N138" s="112">
        <v>3000</v>
      </c>
      <c r="O138" s="1">
        <f t="shared" si="4"/>
        <v>1</v>
      </c>
      <c r="P138" s="7"/>
      <c r="Q138" s="76"/>
    </row>
    <row r="139" spans="1:17" ht="84" customHeight="1" x14ac:dyDescent="0.25">
      <c r="A139" s="65"/>
      <c r="B139" s="988"/>
      <c r="C139" s="67" t="s">
        <v>17</v>
      </c>
      <c r="D139" s="53" t="s">
        <v>32</v>
      </c>
      <c r="E139" s="1009"/>
      <c r="F139" s="1009"/>
      <c r="G139" s="949"/>
      <c r="H139" s="957"/>
      <c r="I139" s="949"/>
      <c r="J139" s="677" t="s">
        <v>579</v>
      </c>
      <c r="K139" s="677" t="s">
        <v>209</v>
      </c>
      <c r="L139" s="430" t="s">
        <v>578</v>
      </c>
      <c r="M139" s="81">
        <v>821222</v>
      </c>
      <c r="N139" s="112">
        <v>821222</v>
      </c>
      <c r="O139" s="1">
        <f t="shared" ref="O139:O159" si="6">IF((N139*100%/M139)&lt;=100%,(N139*100%/M139),100%)</f>
        <v>1</v>
      </c>
      <c r="P139" s="7"/>
      <c r="Q139" s="76"/>
    </row>
    <row r="140" spans="1:17" ht="81" customHeight="1" x14ac:dyDescent="0.25">
      <c r="A140" s="65"/>
      <c r="B140" s="988"/>
      <c r="C140" s="67" t="s">
        <v>17</v>
      </c>
      <c r="D140" s="53" t="s">
        <v>32</v>
      </c>
      <c r="E140" s="1009"/>
      <c r="F140" s="1009"/>
      <c r="G140" s="949"/>
      <c r="H140" s="957"/>
      <c r="I140" s="949"/>
      <c r="J140" s="677" t="s">
        <v>580</v>
      </c>
      <c r="K140" s="677" t="s">
        <v>209</v>
      </c>
      <c r="L140" s="430" t="s">
        <v>578</v>
      </c>
      <c r="M140" s="81">
        <v>9747</v>
      </c>
      <c r="N140" s="112">
        <v>14163</v>
      </c>
      <c r="O140" s="1">
        <f t="shared" si="6"/>
        <v>1</v>
      </c>
      <c r="P140" s="7"/>
      <c r="Q140" s="76"/>
    </row>
    <row r="141" spans="1:17" ht="120" customHeight="1" x14ac:dyDescent="0.25">
      <c r="A141" s="65"/>
      <c r="B141" s="988"/>
      <c r="C141" s="67" t="s">
        <v>17</v>
      </c>
      <c r="D141" s="53" t="s">
        <v>32</v>
      </c>
      <c r="E141" s="1009"/>
      <c r="F141" s="1009"/>
      <c r="G141" s="949"/>
      <c r="H141" s="957"/>
      <c r="I141" s="949"/>
      <c r="J141" s="677" t="s">
        <v>581</v>
      </c>
      <c r="K141" s="677" t="s">
        <v>209</v>
      </c>
      <c r="L141" s="430" t="s">
        <v>578</v>
      </c>
      <c r="M141" s="81">
        <v>64023</v>
      </c>
      <c r="N141" s="112">
        <v>72224</v>
      </c>
      <c r="O141" s="1">
        <f t="shared" si="6"/>
        <v>1</v>
      </c>
      <c r="P141" s="7"/>
      <c r="Q141" s="76"/>
    </row>
    <row r="142" spans="1:17" ht="80.400000000000006" customHeight="1" x14ac:dyDescent="0.25">
      <c r="A142" s="65"/>
      <c r="B142" s="988"/>
      <c r="C142" s="67" t="s">
        <v>17</v>
      </c>
      <c r="D142" s="53" t="s">
        <v>32</v>
      </c>
      <c r="E142" s="1009"/>
      <c r="F142" s="1009"/>
      <c r="G142" s="949"/>
      <c r="H142" s="957"/>
      <c r="I142" s="949"/>
      <c r="J142" s="677" t="s">
        <v>582</v>
      </c>
      <c r="K142" s="677" t="s">
        <v>209</v>
      </c>
      <c r="L142" s="430" t="s">
        <v>578</v>
      </c>
      <c r="M142" s="81">
        <v>4683</v>
      </c>
      <c r="N142" s="112">
        <v>4683</v>
      </c>
      <c r="O142" s="1">
        <f t="shared" si="6"/>
        <v>1</v>
      </c>
      <c r="P142" s="7"/>
      <c r="Q142" s="76"/>
    </row>
    <row r="143" spans="1:17" ht="79.2" customHeight="1" x14ac:dyDescent="0.25">
      <c r="A143" s="65"/>
      <c r="B143" s="988"/>
      <c r="C143" s="67" t="s">
        <v>17</v>
      </c>
      <c r="D143" s="53" t="s">
        <v>32</v>
      </c>
      <c r="E143" s="1009"/>
      <c r="F143" s="1009"/>
      <c r="G143" s="949"/>
      <c r="H143" s="957"/>
      <c r="I143" s="949"/>
      <c r="J143" s="677" t="s">
        <v>583</v>
      </c>
      <c r="K143" s="677" t="s">
        <v>584</v>
      </c>
      <c r="L143" s="430" t="s">
        <v>23</v>
      </c>
      <c r="M143" s="81">
        <v>99100</v>
      </c>
      <c r="N143" s="112">
        <v>111430</v>
      </c>
      <c r="O143" s="1">
        <f t="shared" si="6"/>
        <v>1</v>
      </c>
      <c r="P143" s="7"/>
      <c r="Q143" s="76"/>
    </row>
    <row r="144" spans="1:17" ht="26.4" customHeight="1" x14ac:dyDescent="0.25">
      <c r="A144" s="65"/>
      <c r="B144" s="988"/>
      <c r="C144" s="67" t="s">
        <v>17</v>
      </c>
      <c r="D144" s="53" t="s">
        <v>32</v>
      </c>
      <c r="E144" s="1009"/>
      <c r="F144" s="1009"/>
      <c r="G144" s="949"/>
      <c r="H144" s="957"/>
      <c r="I144" s="949"/>
      <c r="J144" s="677" t="s">
        <v>585</v>
      </c>
      <c r="K144" s="677" t="s">
        <v>203</v>
      </c>
      <c r="L144" s="430" t="s">
        <v>51</v>
      </c>
      <c r="M144" s="81">
        <v>182875</v>
      </c>
      <c r="N144" s="112">
        <v>182875</v>
      </c>
      <c r="O144" s="1">
        <f t="shared" si="6"/>
        <v>1</v>
      </c>
      <c r="P144" s="7"/>
      <c r="Q144" s="76"/>
    </row>
    <row r="145" spans="1:17" ht="39.6" customHeight="1" x14ac:dyDescent="0.25">
      <c r="A145" s="65"/>
      <c r="B145" s="988"/>
      <c r="C145" s="67" t="s">
        <v>17</v>
      </c>
      <c r="D145" s="53" t="s">
        <v>32</v>
      </c>
      <c r="E145" s="1009"/>
      <c r="F145" s="1009"/>
      <c r="G145" s="949"/>
      <c r="H145" s="957"/>
      <c r="I145" s="949"/>
      <c r="J145" s="677" t="s">
        <v>586</v>
      </c>
      <c r="K145" s="677" t="s">
        <v>584</v>
      </c>
      <c r="L145" s="430" t="s">
        <v>26</v>
      </c>
      <c r="M145" s="81">
        <v>209855</v>
      </c>
      <c r="N145" s="112">
        <v>209867</v>
      </c>
      <c r="O145" s="1">
        <f t="shared" si="6"/>
        <v>1</v>
      </c>
      <c r="P145" s="7"/>
      <c r="Q145" s="76"/>
    </row>
    <row r="146" spans="1:17" ht="36" customHeight="1" x14ac:dyDescent="0.25">
      <c r="A146" s="65"/>
      <c r="B146" s="988"/>
      <c r="C146" s="67" t="s">
        <v>17</v>
      </c>
      <c r="D146" s="53" t="s">
        <v>32</v>
      </c>
      <c r="E146" s="1009"/>
      <c r="F146" s="1009"/>
      <c r="G146" s="949"/>
      <c r="H146" s="957"/>
      <c r="I146" s="949"/>
      <c r="J146" s="677" t="s">
        <v>581</v>
      </c>
      <c r="K146" s="677" t="s">
        <v>335</v>
      </c>
      <c r="L146" s="430" t="s">
        <v>578</v>
      </c>
      <c r="M146" s="81">
        <v>748</v>
      </c>
      <c r="N146" s="112">
        <v>748</v>
      </c>
      <c r="O146" s="1">
        <f t="shared" si="6"/>
        <v>1</v>
      </c>
      <c r="P146" s="7"/>
      <c r="Q146" s="76"/>
    </row>
    <row r="147" spans="1:17" ht="48.6" customHeight="1" x14ac:dyDescent="0.25">
      <c r="A147" s="65"/>
      <c r="B147" s="988"/>
      <c r="C147" s="67" t="s">
        <v>17</v>
      </c>
      <c r="D147" s="53" t="s">
        <v>32</v>
      </c>
      <c r="E147" s="1009"/>
      <c r="F147" s="1009"/>
      <c r="G147" s="949"/>
      <c r="H147" s="957"/>
      <c r="I147" s="949"/>
      <c r="J147" s="677" t="s">
        <v>555</v>
      </c>
      <c r="K147" s="677" t="s">
        <v>70</v>
      </c>
      <c r="L147" s="430" t="s">
        <v>23</v>
      </c>
      <c r="M147" s="81">
        <v>188000</v>
      </c>
      <c r="N147" s="112">
        <v>188000</v>
      </c>
      <c r="O147" s="1">
        <f t="shared" si="6"/>
        <v>1</v>
      </c>
      <c r="P147" s="7"/>
      <c r="Q147" s="76"/>
    </row>
    <row r="148" spans="1:17" ht="37.950000000000003" customHeight="1" x14ac:dyDescent="0.25">
      <c r="A148" s="65"/>
      <c r="B148" s="988"/>
      <c r="C148" s="67" t="s">
        <v>17</v>
      </c>
      <c r="D148" s="53" t="s">
        <v>32</v>
      </c>
      <c r="E148" s="1009"/>
      <c r="F148" s="1009"/>
      <c r="G148" s="949"/>
      <c r="H148" s="957"/>
      <c r="I148" s="949"/>
      <c r="J148" s="677" t="s">
        <v>590</v>
      </c>
      <c r="K148" s="677" t="s">
        <v>209</v>
      </c>
      <c r="L148" s="430" t="s">
        <v>578</v>
      </c>
      <c r="M148" s="81">
        <v>16454</v>
      </c>
      <c r="N148" s="112">
        <v>17865</v>
      </c>
      <c r="O148" s="1">
        <f t="shared" si="6"/>
        <v>1</v>
      </c>
      <c r="P148" s="7"/>
      <c r="Q148" s="76"/>
    </row>
    <row r="149" spans="1:17" ht="35.4" customHeight="1" x14ac:dyDescent="0.25">
      <c r="A149" s="65"/>
      <c r="B149" s="988"/>
      <c r="C149" s="67" t="s">
        <v>17</v>
      </c>
      <c r="D149" s="53" t="s">
        <v>32</v>
      </c>
      <c r="E149" s="1009"/>
      <c r="F149" s="1009"/>
      <c r="G149" s="949"/>
      <c r="H149" s="957"/>
      <c r="I149" s="949"/>
      <c r="J149" s="677" t="s">
        <v>587</v>
      </c>
      <c r="K149" s="677" t="s">
        <v>588</v>
      </c>
      <c r="L149" s="430" t="s">
        <v>51</v>
      </c>
      <c r="M149" s="81">
        <v>920</v>
      </c>
      <c r="N149" s="112">
        <v>930</v>
      </c>
      <c r="O149" s="1">
        <f t="shared" si="6"/>
        <v>1</v>
      </c>
      <c r="P149" s="7"/>
      <c r="Q149" s="76"/>
    </row>
    <row r="150" spans="1:17" ht="47.4" customHeight="1" x14ac:dyDescent="0.25">
      <c r="A150" s="65"/>
      <c r="B150" s="988"/>
      <c r="C150" s="67" t="s">
        <v>17</v>
      </c>
      <c r="D150" s="53" t="s">
        <v>32</v>
      </c>
      <c r="E150" s="1009"/>
      <c r="F150" s="1009"/>
      <c r="G150" s="949"/>
      <c r="H150" s="957"/>
      <c r="I150" s="943"/>
      <c r="J150" s="677" t="s">
        <v>589</v>
      </c>
      <c r="K150" s="677" t="s">
        <v>206</v>
      </c>
      <c r="L150" s="430" t="s">
        <v>51</v>
      </c>
      <c r="M150" s="81">
        <v>172</v>
      </c>
      <c r="N150" s="112">
        <v>182</v>
      </c>
      <c r="O150" s="1">
        <f t="shared" si="6"/>
        <v>1</v>
      </c>
      <c r="P150" s="7"/>
      <c r="Q150" s="76"/>
    </row>
    <row r="151" spans="1:17" ht="66" customHeight="1" x14ac:dyDescent="0.25">
      <c r="A151" s="65"/>
      <c r="B151" s="988"/>
      <c r="C151" s="67" t="s">
        <v>17</v>
      </c>
      <c r="D151" s="53" t="s">
        <v>33</v>
      </c>
      <c r="E151" s="939">
        <v>462192.4</v>
      </c>
      <c r="F151" s="950">
        <v>462192.4</v>
      </c>
      <c r="G151" s="948" t="s">
        <v>19</v>
      </c>
      <c r="H151" s="957">
        <f>F151*100%/E151</f>
        <v>1</v>
      </c>
      <c r="I151" s="948"/>
      <c r="J151" s="662" t="s">
        <v>1283</v>
      </c>
      <c r="K151" s="662" t="s">
        <v>209</v>
      </c>
      <c r="L151" s="430" t="s">
        <v>633</v>
      </c>
      <c r="M151" s="672">
        <v>531568</v>
      </c>
      <c r="N151" s="672">
        <v>531568</v>
      </c>
      <c r="O151" s="1">
        <f t="shared" si="6"/>
        <v>1</v>
      </c>
      <c r="P151" s="7"/>
      <c r="Q151" s="76"/>
    </row>
    <row r="152" spans="1:17" ht="66" x14ac:dyDescent="0.25">
      <c r="A152" s="65"/>
      <c r="B152" s="988"/>
      <c r="C152" s="67" t="s">
        <v>17</v>
      </c>
      <c r="D152" s="53" t="s">
        <v>33</v>
      </c>
      <c r="E152" s="939"/>
      <c r="F152" s="950"/>
      <c r="G152" s="949"/>
      <c r="H152" s="957"/>
      <c r="I152" s="949"/>
      <c r="J152" s="662" t="s">
        <v>1284</v>
      </c>
      <c r="K152" s="662" t="s">
        <v>209</v>
      </c>
      <c r="L152" s="430" t="s">
        <v>634</v>
      </c>
      <c r="M152" s="672">
        <v>55552</v>
      </c>
      <c r="N152" s="672">
        <v>55552</v>
      </c>
      <c r="O152" s="1">
        <f t="shared" si="6"/>
        <v>1</v>
      </c>
      <c r="P152" s="7"/>
      <c r="Q152" s="76"/>
    </row>
    <row r="153" spans="1:17" ht="66" x14ac:dyDescent="0.25">
      <c r="A153" s="65"/>
      <c r="B153" s="988"/>
      <c r="C153" s="67" t="s">
        <v>17</v>
      </c>
      <c r="D153" s="53" t="s">
        <v>33</v>
      </c>
      <c r="E153" s="939"/>
      <c r="F153" s="950"/>
      <c r="G153" s="949"/>
      <c r="H153" s="957"/>
      <c r="I153" s="949"/>
      <c r="J153" s="662" t="s">
        <v>1285</v>
      </c>
      <c r="K153" s="662" t="s">
        <v>209</v>
      </c>
      <c r="L153" s="430" t="s">
        <v>634</v>
      </c>
      <c r="M153" s="672">
        <v>9817</v>
      </c>
      <c r="N153" s="672">
        <v>9817</v>
      </c>
      <c r="O153" s="1">
        <f t="shared" si="6"/>
        <v>1</v>
      </c>
      <c r="P153" s="7"/>
      <c r="Q153" s="76"/>
    </row>
    <row r="154" spans="1:17" ht="66" x14ac:dyDescent="0.25">
      <c r="A154" s="65"/>
      <c r="B154" s="988"/>
      <c r="C154" s="67" t="s">
        <v>17</v>
      </c>
      <c r="D154" s="53" t="s">
        <v>33</v>
      </c>
      <c r="E154" s="939"/>
      <c r="F154" s="950"/>
      <c r="G154" s="949"/>
      <c r="H154" s="957"/>
      <c r="I154" s="949"/>
      <c r="J154" s="662" t="s">
        <v>1286</v>
      </c>
      <c r="K154" s="662" t="s">
        <v>209</v>
      </c>
      <c r="L154" s="430" t="s">
        <v>634</v>
      </c>
      <c r="M154" s="81">
        <v>6251</v>
      </c>
      <c r="N154" s="81">
        <v>6251</v>
      </c>
      <c r="O154" s="1">
        <f t="shared" si="6"/>
        <v>1</v>
      </c>
      <c r="P154" s="7"/>
      <c r="Q154" s="76"/>
    </row>
    <row r="155" spans="1:17" ht="66" x14ac:dyDescent="0.25">
      <c r="A155" s="65"/>
      <c r="B155" s="988"/>
      <c r="C155" s="67" t="s">
        <v>17</v>
      </c>
      <c r="D155" s="53" t="s">
        <v>33</v>
      </c>
      <c r="E155" s="939"/>
      <c r="F155" s="950"/>
      <c r="G155" s="949"/>
      <c r="H155" s="957"/>
      <c r="I155" s="949"/>
      <c r="J155" s="662" t="s">
        <v>1287</v>
      </c>
      <c r="K155" s="662" t="s">
        <v>70</v>
      </c>
      <c r="L155" s="430" t="s">
        <v>634</v>
      </c>
      <c r="M155" s="672">
        <v>179220</v>
      </c>
      <c r="N155" s="672">
        <v>179220</v>
      </c>
      <c r="O155" s="1">
        <f t="shared" si="6"/>
        <v>1</v>
      </c>
      <c r="P155" s="7"/>
      <c r="Q155" s="76"/>
    </row>
    <row r="156" spans="1:17" ht="39.6" x14ac:dyDescent="0.25">
      <c r="A156" s="65"/>
      <c r="B156" s="988"/>
      <c r="C156" s="67" t="s">
        <v>17</v>
      </c>
      <c r="D156" s="53" t="s">
        <v>33</v>
      </c>
      <c r="E156" s="939"/>
      <c r="F156" s="950"/>
      <c r="G156" s="949"/>
      <c r="H156" s="957"/>
      <c r="I156" s="949"/>
      <c r="J156" s="662" t="s">
        <v>1288</v>
      </c>
      <c r="K156" s="662" t="s">
        <v>203</v>
      </c>
      <c r="L156" s="430" t="s">
        <v>635</v>
      </c>
      <c r="M156" s="672">
        <v>50534</v>
      </c>
      <c r="N156" s="672">
        <v>50534</v>
      </c>
      <c r="O156" s="1">
        <f t="shared" si="6"/>
        <v>1</v>
      </c>
      <c r="P156" s="7"/>
      <c r="Q156" s="76"/>
    </row>
    <row r="157" spans="1:17" ht="66" x14ac:dyDescent="0.25">
      <c r="A157" s="65"/>
      <c r="B157" s="988"/>
      <c r="C157" s="67" t="s">
        <v>17</v>
      </c>
      <c r="D157" s="53" t="s">
        <v>33</v>
      </c>
      <c r="E157" s="939"/>
      <c r="F157" s="950"/>
      <c r="G157" s="949"/>
      <c r="H157" s="957"/>
      <c r="I157" s="949"/>
      <c r="J157" s="662" t="s">
        <v>1289</v>
      </c>
      <c r="K157" s="662" t="s">
        <v>70</v>
      </c>
      <c r="L157" s="430" t="s">
        <v>634</v>
      </c>
      <c r="M157" s="81">
        <v>308</v>
      </c>
      <c r="N157" s="81">
        <v>308</v>
      </c>
      <c r="O157" s="1">
        <f t="shared" si="6"/>
        <v>1</v>
      </c>
      <c r="P157" s="7"/>
      <c r="Q157" s="76"/>
    </row>
    <row r="158" spans="1:17" ht="39" customHeight="1" x14ac:dyDescent="0.25">
      <c r="A158" s="65"/>
      <c r="B158" s="988"/>
      <c r="C158" s="67" t="s">
        <v>17</v>
      </c>
      <c r="D158" s="53" t="s">
        <v>33</v>
      </c>
      <c r="E158" s="939"/>
      <c r="F158" s="950"/>
      <c r="G158" s="949"/>
      <c r="H158" s="957"/>
      <c r="I158" s="949"/>
      <c r="J158" s="662" t="s">
        <v>1290</v>
      </c>
      <c r="K158" s="662" t="s">
        <v>209</v>
      </c>
      <c r="L158" s="430" t="s">
        <v>634</v>
      </c>
      <c r="M158" s="672">
        <v>9712</v>
      </c>
      <c r="N158" s="672">
        <v>9712</v>
      </c>
      <c r="O158" s="1">
        <f t="shared" si="6"/>
        <v>1</v>
      </c>
      <c r="P158" s="7"/>
      <c r="Q158" s="76"/>
    </row>
    <row r="159" spans="1:17" ht="39.6" customHeight="1" x14ac:dyDescent="0.25">
      <c r="A159" s="65"/>
      <c r="B159" s="988"/>
      <c r="C159" s="67" t="s">
        <v>17</v>
      </c>
      <c r="D159" s="53" t="s">
        <v>34</v>
      </c>
      <c r="E159" s="950">
        <v>429191.1</v>
      </c>
      <c r="F159" s="950">
        <v>429191.1</v>
      </c>
      <c r="G159" s="948" t="s">
        <v>19</v>
      </c>
      <c r="H159" s="957">
        <f>F159*100%/E159</f>
        <v>1</v>
      </c>
      <c r="I159" s="948"/>
      <c r="J159" s="662" t="s">
        <v>299</v>
      </c>
      <c r="K159" s="662" t="s">
        <v>70</v>
      </c>
      <c r="L159" s="430" t="s">
        <v>26</v>
      </c>
      <c r="M159" s="81">
        <v>87350</v>
      </c>
      <c r="N159" s="81">
        <v>87350</v>
      </c>
      <c r="O159" s="1">
        <f t="shared" si="6"/>
        <v>1</v>
      </c>
      <c r="P159" s="7"/>
      <c r="Q159" s="76"/>
    </row>
    <row r="160" spans="1:17" ht="92.4" customHeight="1" x14ac:dyDescent="0.25">
      <c r="A160" s="65"/>
      <c r="B160" s="988"/>
      <c r="C160" s="67" t="s">
        <v>17</v>
      </c>
      <c r="D160" s="53" t="s">
        <v>34</v>
      </c>
      <c r="E160" s="950"/>
      <c r="F160" s="950"/>
      <c r="G160" s="949"/>
      <c r="H160" s="957"/>
      <c r="I160" s="949"/>
      <c r="J160" s="662" t="s">
        <v>250</v>
      </c>
      <c r="K160" s="662" t="s">
        <v>694</v>
      </c>
      <c r="L160" s="430" t="s">
        <v>51</v>
      </c>
      <c r="M160" s="81">
        <v>860464</v>
      </c>
      <c r="N160" s="81">
        <v>860464</v>
      </c>
      <c r="O160" s="1">
        <f t="shared" ref="O160:O224" si="7">IF((N160*100%/M160)&lt;=100%,(N160*100%/M160),100%)</f>
        <v>1</v>
      </c>
      <c r="P160" s="7"/>
      <c r="Q160" s="76"/>
    </row>
    <row r="161" spans="1:17" ht="79.2" x14ac:dyDescent="0.25">
      <c r="A161" s="65"/>
      <c r="B161" s="988"/>
      <c r="C161" s="67" t="s">
        <v>17</v>
      </c>
      <c r="D161" s="53" t="s">
        <v>34</v>
      </c>
      <c r="E161" s="950"/>
      <c r="F161" s="950"/>
      <c r="G161" s="949"/>
      <c r="H161" s="957"/>
      <c r="I161" s="949"/>
      <c r="J161" s="662" t="s">
        <v>251</v>
      </c>
      <c r="K161" s="662" t="s">
        <v>694</v>
      </c>
      <c r="L161" s="430" t="s">
        <v>51</v>
      </c>
      <c r="M161" s="81">
        <v>259940</v>
      </c>
      <c r="N161" s="81">
        <v>259940</v>
      </c>
      <c r="O161" s="1">
        <f t="shared" si="7"/>
        <v>1</v>
      </c>
      <c r="P161" s="7"/>
      <c r="Q161" s="76"/>
    </row>
    <row r="162" spans="1:17" ht="132" x14ac:dyDescent="0.25">
      <c r="A162" s="65"/>
      <c r="B162" s="988"/>
      <c r="C162" s="67" t="s">
        <v>17</v>
      </c>
      <c r="D162" s="53" t="s">
        <v>34</v>
      </c>
      <c r="E162" s="950"/>
      <c r="F162" s="950"/>
      <c r="G162" s="949"/>
      <c r="H162" s="957"/>
      <c r="I162" s="949"/>
      <c r="J162" s="662" t="s">
        <v>252</v>
      </c>
      <c r="K162" s="662" t="s">
        <v>694</v>
      </c>
      <c r="L162" s="430" t="s">
        <v>51</v>
      </c>
      <c r="M162" s="81">
        <v>17803</v>
      </c>
      <c r="N162" s="81">
        <v>17803</v>
      </c>
      <c r="O162" s="1">
        <f t="shared" si="7"/>
        <v>1</v>
      </c>
      <c r="P162" s="7"/>
      <c r="Q162" s="76"/>
    </row>
    <row r="163" spans="1:17" ht="92.4" x14ac:dyDescent="0.25">
      <c r="A163" s="65"/>
      <c r="B163" s="988"/>
      <c r="C163" s="67" t="s">
        <v>17</v>
      </c>
      <c r="D163" s="53" t="s">
        <v>34</v>
      </c>
      <c r="E163" s="950"/>
      <c r="F163" s="950"/>
      <c r="G163" s="949"/>
      <c r="H163" s="957"/>
      <c r="I163" s="949"/>
      <c r="J163" s="662" t="s">
        <v>253</v>
      </c>
      <c r="K163" s="662" t="s">
        <v>694</v>
      </c>
      <c r="L163" s="430" t="s">
        <v>51</v>
      </c>
      <c r="M163" s="81">
        <v>365206</v>
      </c>
      <c r="N163" s="81">
        <v>365206</v>
      </c>
      <c r="O163" s="1">
        <f t="shared" si="7"/>
        <v>1</v>
      </c>
      <c r="P163" s="7"/>
      <c r="Q163" s="76"/>
    </row>
    <row r="164" spans="1:17" ht="52.95" customHeight="1" x14ac:dyDescent="0.25">
      <c r="A164" s="65"/>
      <c r="B164" s="988"/>
      <c r="C164" s="67" t="s">
        <v>17</v>
      </c>
      <c r="D164" s="53" t="s">
        <v>34</v>
      </c>
      <c r="E164" s="950"/>
      <c r="F164" s="950"/>
      <c r="G164" s="949"/>
      <c r="H164" s="957"/>
      <c r="I164" s="949"/>
      <c r="J164" s="662" t="s">
        <v>175</v>
      </c>
      <c r="K164" s="662" t="s">
        <v>695</v>
      </c>
      <c r="L164" s="430" t="s">
        <v>26</v>
      </c>
      <c r="M164" s="81">
        <v>0</v>
      </c>
      <c r="N164" s="81">
        <v>0</v>
      </c>
      <c r="O164" s="1" t="s">
        <v>352</v>
      </c>
      <c r="P164" s="7"/>
      <c r="Q164" s="81" t="s">
        <v>1261</v>
      </c>
    </row>
    <row r="165" spans="1:17" ht="39.6" customHeight="1" x14ac:dyDescent="0.25">
      <c r="A165" s="65"/>
      <c r="B165" s="988"/>
      <c r="C165" s="67" t="s">
        <v>17</v>
      </c>
      <c r="D165" s="53" t="s">
        <v>34</v>
      </c>
      <c r="E165" s="950"/>
      <c r="F165" s="950"/>
      <c r="G165" s="949"/>
      <c r="H165" s="957"/>
      <c r="I165" s="949"/>
      <c r="J165" s="662" t="s">
        <v>254</v>
      </c>
      <c r="K165" s="662" t="s">
        <v>70</v>
      </c>
      <c r="L165" s="430" t="s">
        <v>26</v>
      </c>
      <c r="M165" s="81">
        <v>200000</v>
      </c>
      <c r="N165" s="81">
        <v>200000</v>
      </c>
      <c r="O165" s="1">
        <f t="shared" si="7"/>
        <v>1</v>
      </c>
      <c r="P165" s="7"/>
      <c r="Q165" s="76"/>
    </row>
    <row r="166" spans="1:17" ht="52.2" customHeight="1" x14ac:dyDescent="0.25">
      <c r="A166" s="65"/>
      <c r="B166" s="988"/>
      <c r="C166" s="67" t="s">
        <v>17</v>
      </c>
      <c r="D166" s="53" t="s">
        <v>34</v>
      </c>
      <c r="E166" s="950"/>
      <c r="F166" s="950"/>
      <c r="G166" s="949"/>
      <c r="H166" s="957"/>
      <c r="I166" s="949"/>
      <c r="J166" s="662" t="s">
        <v>696</v>
      </c>
      <c r="K166" s="662" t="s">
        <v>69</v>
      </c>
      <c r="L166" s="430" t="s">
        <v>51</v>
      </c>
      <c r="M166" s="81">
        <v>3480</v>
      </c>
      <c r="N166" s="81">
        <v>3480</v>
      </c>
      <c r="O166" s="1">
        <f t="shared" si="7"/>
        <v>1</v>
      </c>
      <c r="P166" s="7"/>
      <c r="Q166" s="76"/>
    </row>
    <row r="167" spans="1:17" ht="66" x14ac:dyDescent="0.25">
      <c r="A167" s="65"/>
      <c r="B167" s="988"/>
      <c r="C167" s="67" t="s">
        <v>17</v>
      </c>
      <c r="D167" s="53" t="s">
        <v>34</v>
      </c>
      <c r="E167" s="950"/>
      <c r="F167" s="950"/>
      <c r="G167" s="949"/>
      <c r="H167" s="957"/>
      <c r="I167" s="949"/>
      <c r="J167" s="662" t="s">
        <v>667</v>
      </c>
      <c r="K167" s="662" t="s">
        <v>69</v>
      </c>
      <c r="L167" s="430" t="s">
        <v>51</v>
      </c>
      <c r="M167" s="81">
        <v>12960</v>
      </c>
      <c r="N167" s="81">
        <v>12960</v>
      </c>
      <c r="O167" s="1">
        <f t="shared" si="7"/>
        <v>1</v>
      </c>
      <c r="P167" s="7"/>
      <c r="Q167" s="76"/>
    </row>
    <row r="168" spans="1:17" ht="93" customHeight="1" x14ac:dyDescent="0.25">
      <c r="A168" s="65"/>
      <c r="B168" s="988"/>
      <c r="C168" s="67" t="s">
        <v>17</v>
      </c>
      <c r="D168" s="53" t="s">
        <v>34</v>
      </c>
      <c r="E168" s="950"/>
      <c r="F168" s="950"/>
      <c r="G168" s="949"/>
      <c r="H168" s="957"/>
      <c r="I168" s="949"/>
      <c r="J168" s="662" t="s">
        <v>697</v>
      </c>
      <c r="K168" s="662" t="s">
        <v>69</v>
      </c>
      <c r="L168" s="430" t="s">
        <v>51</v>
      </c>
      <c r="M168" s="81">
        <v>123</v>
      </c>
      <c r="N168" s="81">
        <v>123</v>
      </c>
      <c r="O168" s="1">
        <f t="shared" si="7"/>
        <v>1</v>
      </c>
      <c r="P168" s="7"/>
      <c r="Q168" s="76"/>
    </row>
    <row r="169" spans="1:17" ht="111" customHeight="1" x14ac:dyDescent="0.25">
      <c r="A169" s="65"/>
      <c r="B169" s="988"/>
      <c r="C169" s="67" t="s">
        <v>17</v>
      </c>
      <c r="D169" s="53" t="s">
        <v>34</v>
      </c>
      <c r="E169" s="950"/>
      <c r="F169" s="950"/>
      <c r="G169" s="949"/>
      <c r="H169" s="957"/>
      <c r="I169" s="949"/>
      <c r="J169" s="662" t="s">
        <v>698</v>
      </c>
      <c r="K169" s="662" t="s">
        <v>69</v>
      </c>
      <c r="L169" s="430" t="s">
        <v>51</v>
      </c>
      <c r="M169" s="81">
        <v>123</v>
      </c>
      <c r="N169" s="81">
        <v>123</v>
      </c>
      <c r="O169" s="1">
        <f t="shared" si="7"/>
        <v>1</v>
      </c>
      <c r="P169" s="7"/>
      <c r="Q169" s="76"/>
    </row>
    <row r="170" spans="1:17" ht="108" customHeight="1" x14ac:dyDescent="0.25">
      <c r="A170" s="65"/>
      <c r="B170" s="988"/>
      <c r="C170" s="67" t="s">
        <v>17</v>
      </c>
      <c r="D170" s="53" t="s">
        <v>34</v>
      </c>
      <c r="E170" s="950"/>
      <c r="F170" s="950"/>
      <c r="G170" s="949"/>
      <c r="H170" s="957"/>
      <c r="I170" s="949"/>
      <c r="J170" s="662" t="s">
        <v>699</v>
      </c>
      <c r="K170" s="662" t="s">
        <v>69</v>
      </c>
      <c r="L170" s="430" t="s">
        <v>51</v>
      </c>
      <c r="M170" s="81">
        <v>123</v>
      </c>
      <c r="N170" s="81">
        <v>123</v>
      </c>
      <c r="O170" s="1">
        <f t="shared" si="7"/>
        <v>1</v>
      </c>
      <c r="P170" s="7"/>
      <c r="Q170" s="76"/>
    </row>
    <row r="171" spans="1:17" ht="105.6" customHeight="1" x14ac:dyDescent="0.25">
      <c r="A171" s="65"/>
      <c r="B171" s="988"/>
      <c r="C171" s="67" t="s">
        <v>17</v>
      </c>
      <c r="D171" s="53" t="s">
        <v>34</v>
      </c>
      <c r="E171" s="950"/>
      <c r="F171" s="950"/>
      <c r="G171" s="949"/>
      <c r="H171" s="957"/>
      <c r="I171" s="949"/>
      <c r="J171" s="662" t="s">
        <v>700</v>
      </c>
      <c r="K171" s="662" t="s">
        <v>69</v>
      </c>
      <c r="L171" s="430" t="s">
        <v>51</v>
      </c>
      <c r="M171" s="81">
        <v>123</v>
      </c>
      <c r="N171" s="81">
        <v>123</v>
      </c>
      <c r="O171" s="1">
        <f t="shared" si="7"/>
        <v>1</v>
      </c>
      <c r="P171" s="7"/>
      <c r="Q171" s="76"/>
    </row>
    <row r="172" spans="1:17" ht="109.2" customHeight="1" x14ac:dyDescent="0.25">
      <c r="A172" s="65"/>
      <c r="B172" s="988"/>
      <c r="C172" s="67" t="s">
        <v>17</v>
      </c>
      <c r="D172" s="53" t="s">
        <v>34</v>
      </c>
      <c r="E172" s="950"/>
      <c r="F172" s="950"/>
      <c r="G172" s="949"/>
      <c r="H172" s="957"/>
      <c r="I172" s="949"/>
      <c r="J172" s="662" t="s">
        <v>1262</v>
      </c>
      <c r="K172" s="662" t="s">
        <v>69</v>
      </c>
      <c r="L172" s="430" t="s">
        <v>51</v>
      </c>
      <c r="M172" s="81">
        <v>18</v>
      </c>
      <c r="N172" s="81">
        <v>18</v>
      </c>
      <c r="O172" s="1">
        <f t="shared" si="7"/>
        <v>1</v>
      </c>
      <c r="P172" s="7"/>
      <c r="Q172" s="76"/>
    </row>
    <row r="173" spans="1:17" ht="66" customHeight="1" x14ac:dyDescent="0.25">
      <c r="A173" s="65"/>
      <c r="B173" s="988"/>
      <c r="C173" s="67" t="s">
        <v>17</v>
      </c>
      <c r="D173" s="53" t="s">
        <v>34</v>
      </c>
      <c r="E173" s="950"/>
      <c r="F173" s="950"/>
      <c r="G173" s="949"/>
      <c r="H173" s="957"/>
      <c r="I173" s="949"/>
      <c r="J173" s="662" t="s">
        <v>1263</v>
      </c>
      <c r="K173" s="662" t="s">
        <v>69</v>
      </c>
      <c r="L173" s="430" t="s">
        <v>51</v>
      </c>
      <c r="M173" s="81">
        <v>18</v>
      </c>
      <c r="N173" s="81">
        <v>18</v>
      </c>
      <c r="O173" s="1">
        <f t="shared" si="7"/>
        <v>1</v>
      </c>
      <c r="P173" s="7"/>
      <c r="Q173" s="76"/>
    </row>
    <row r="174" spans="1:17" ht="66" customHeight="1" x14ac:dyDescent="0.25">
      <c r="A174" s="65"/>
      <c r="B174" s="988"/>
      <c r="C174" s="67" t="s">
        <v>17</v>
      </c>
      <c r="D174" s="53" t="s">
        <v>34</v>
      </c>
      <c r="E174" s="950"/>
      <c r="F174" s="950"/>
      <c r="G174" s="949"/>
      <c r="H174" s="957"/>
      <c r="I174" s="949"/>
      <c r="J174" s="662" t="s">
        <v>1264</v>
      </c>
      <c r="K174" s="662" t="s">
        <v>69</v>
      </c>
      <c r="L174" s="430" t="s">
        <v>51</v>
      </c>
      <c r="M174" s="81">
        <v>18</v>
      </c>
      <c r="N174" s="81">
        <v>18</v>
      </c>
      <c r="O174" s="1">
        <f t="shared" si="7"/>
        <v>1</v>
      </c>
      <c r="P174" s="7"/>
      <c r="Q174" s="76"/>
    </row>
    <row r="175" spans="1:17" ht="121.95" customHeight="1" x14ac:dyDescent="0.25">
      <c r="A175" s="65"/>
      <c r="B175" s="988"/>
      <c r="C175" s="67" t="s">
        <v>17</v>
      </c>
      <c r="D175" s="53" t="s">
        <v>34</v>
      </c>
      <c r="E175" s="950"/>
      <c r="F175" s="950"/>
      <c r="G175" s="949"/>
      <c r="H175" s="957"/>
      <c r="I175" s="949"/>
      <c r="J175" s="662" t="s">
        <v>1265</v>
      </c>
      <c r="K175" s="662" t="s">
        <v>69</v>
      </c>
      <c r="L175" s="430" t="s">
        <v>51</v>
      </c>
      <c r="M175" s="81">
        <v>18</v>
      </c>
      <c r="N175" s="81">
        <v>18</v>
      </c>
      <c r="O175" s="1">
        <f t="shared" si="7"/>
        <v>1</v>
      </c>
      <c r="P175" s="7"/>
      <c r="Q175" s="76"/>
    </row>
    <row r="176" spans="1:17" ht="47.4" customHeight="1" x14ac:dyDescent="0.25">
      <c r="A176" s="65"/>
      <c r="B176" s="988"/>
      <c r="C176" s="67" t="s">
        <v>17</v>
      </c>
      <c r="D176" s="53" t="s">
        <v>34</v>
      </c>
      <c r="E176" s="950"/>
      <c r="F176" s="950"/>
      <c r="G176" s="949"/>
      <c r="H176" s="957"/>
      <c r="I176" s="949"/>
      <c r="J176" s="662" t="s">
        <v>701</v>
      </c>
      <c r="K176" s="662" t="s">
        <v>69</v>
      </c>
      <c r="L176" s="430" t="s">
        <v>51</v>
      </c>
      <c r="M176" s="81">
        <v>364</v>
      </c>
      <c r="N176" s="81">
        <v>364</v>
      </c>
      <c r="O176" s="1">
        <f t="shared" si="7"/>
        <v>1</v>
      </c>
      <c r="P176" s="7"/>
      <c r="Q176" s="76"/>
    </row>
    <row r="177" spans="1:17" ht="44.4" customHeight="1" x14ac:dyDescent="0.25">
      <c r="A177" s="65"/>
      <c r="B177" s="988"/>
      <c r="C177" s="67" t="s">
        <v>17</v>
      </c>
      <c r="D177" s="53" t="s">
        <v>34</v>
      </c>
      <c r="E177" s="950"/>
      <c r="F177" s="950"/>
      <c r="G177" s="949"/>
      <c r="H177" s="957"/>
      <c r="I177" s="949"/>
      <c r="J177" s="662" t="s">
        <v>702</v>
      </c>
      <c r="K177" s="662" t="s">
        <v>69</v>
      </c>
      <c r="L177" s="430" t="s">
        <v>51</v>
      </c>
      <c r="M177" s="81">
        <v>364</v>
      </c>
      <c r="N177" s="81">
        <v>364</v>
      </c>
      <c r="O177" s="1">
        <f t="shared" si="7"/>
        <v>1</v>
      </c>
      <c r="P177" s="7"/>
      <c r="Q177" s="76"/>
    </row>
    <row r="178" spans="1:17" ht="93.6" customHeight="1" x14ac:dyDescent="0.25">
      <c r="A178" s="65"/>
      <c r="B178" s="988"/>
      <c r="C178" s="67" t="s">
        <v>17</v>
      </c>
      <c r="D178" s="53" t="s">
        <v>34</v>
      </c>
      <c r="E178" s="950"/>
      <c r="F178" s="950"/>
      <c r="G178" s="949"/>
      <c r="H178" s="957"/>
      <c r="I178" s="949"/>
      <c r="J178" s="662" t="s">
        <v>703</v>
      </c>
      <c r="K178" s="662" t="s">
        <v>69</v>
      </c>
      <c r="L178" s="430" t="s">
        <v>51</v>
      </c>
      <c r="M178" s="81">
        <v>65</v>
      </c>
      <c r="N178" s="81">
        <v>65</v>
      </c>
      <c r="O178" s="1">
        <f t="shared" si="7"/>
        <v>1</v>
      </c>
      <c r="P178" s="7"/>
      <c r="Q178" s="76"/>
    </row>
    <row r="179" spans="1:17" ht="118.8" x14ac:dyDescent="0.25">
      <c r="A179" s="65"/>
      <c r="B179" s="988"/>
      <c r="C179" s="67" t="s">
        <v>17</v>
      </c>
      <c r="D179" s="53" t="s">
        <v>34</v>
      </c>
      <c r="E179" s="950"/>
      <c r="F179" s="950"/>
      <c r="G179" s="949"/>
      <c r="H179" s="957"/>
      <c r="I179" s="949"/>
      <c r="J179" s="662" t="s">
        <v>704</v>
      </c>
      <c r="K179" s="662" t="s">
        <v>69</v>
      </c>
      <c r="L179" s="430" t="s">
        <v>51</v>
      </c>
      <c r="M179" s="81">
        <v>65</v>
      </c>
      <c r="N179" s="81">
        <v>65</v>
      </c>
      <c r="O179" s="1">
        <f t="shared" si="7"/>
        <v>1</v>
      </c>
      <c r="P179" s="7"/>
      <c r="Q179" s="76"/>
    </row>
    <row r="180" spans="1:17" ht="39.6" x14ac:dyDescent="0.25">
      <c r="A180" s="65"/>
      <c r="B180" s="988"/>
      <c r="C180" s="67" t="s">
        <v>17</v>
      </c>
      <c r="D180" s="53" t="s">
        <v>34</v>
      </c>
      <c r="E180" s="950"/>
      <c r="F180" s="950"/>
      <c r="G180" s="949"/>
      <c r="H180" s="957"/>
      <c r="I180" s="949"/>
      <c r="J180" s="662" t="s">
        <v>277</v>
      </c>
      <c r="K180" s="662" t="s">
        <v>86</v>
      </c>
      <c r="L180" s="430" t="s">
        <v>51</v>
      </c>
      <c r="M180" s="81">
        <v>29011</v>
      </c>
      <c r="N180" s="81">
        <v>29011</v>
      </c>
      <c r="O180" s="1">
        <f t="shared" si="7"/>
        <v>1</v>
      </c>
      <c r="P180" s="7"/>
      <c r="Q180" s="76"/>
    </row>
    <row r="181" spans="1:17" ht="39.6" x14ac:dyDescent="0.25">
      <c r="A181" s="65"/>
      <c r="B181" s="988"/>
      <c r="C181" s="67" t="s">
        <v>17</v>
      </c>
      <c r="D181" s="53" t="s">
        <v>34</v>
      </c>
      <c r="E181" s="950"/>
      <c r="F181" s="950"/>
      <c r="G181" s="949"/>
      <c r="H181" s="957"/>
      <c r="I181" s="949"/>
      <c r="J181" s="662" t="s">
        <v>705</v>
      </c>
      <c r="K181" s="662" t="s">
        <v>86</v>
      </c>
      <c r="L181" s="430" t="s">
        <v>51</v>
      </c>
      <c r="M181" s="81">
        <v>29011</v>
      </c>
      <c r="N181" s="81">
        <v>29011</v>
      </c>
      <c r="O181" s="1">
        <f t="shared" si="7"/>
        <v>1</v>
      </c>
      <c r="P181" s="7"/>
      <c r="Q181" s="76"/>
    </row>
    <row r="182" spans="1:17" ht="92.4" x14ac:dyDescent="0.25">
      <c r="A182" s="65"/>
      <c r="B182" s="988"/>
      <c r="C182" s="67" t="s">
        <v>17</v>
      </c>
      <c r="D182" s="53" t="s">
        <v>34</v>
      </c>
      <c r="E182" s="950"/>
      <c r="F182" s="950"/>
      <c r="G182" s="949"/>
      <c r="H182" s="957"/>
      <c r="I182" s="949"/>
      <c r="J182" s="662" t="s">
        <v>706</v>
      </c>
      <c r="K182" s="662" t="s">
        <v>86</v>
      </c>
      <c r="L182" s="430" t="s">
        <v>51</v>
      </c>
      <c r="M182" s="81">
        <v>787</v>
      </c>
      <c r="N182" s="81">
        <v>787</v>
      </c>
      <c r="O182" s="1">
        <f t="shared" si="7"/>
        <v>1</v>
      </c>
      <c r="P182" s="7"/>
      <c r="Q182" s="76"/>
    </row>
    <row r="183" spans="1:17" ht="92.4" x14ac:dyDescent="0.25">
      <c r="A183" s="65"/>
      <c r="B183" s="988"/>
      <c r="C183" s="67" t="s">
        <v>17</v>
      </c>
      <c r="D183" s="53" t="s">
        <v>34</v>
      </c>
      <c r="E183" s="950"/>
      <c r="F183" s="950"/>
      <c r="G183" s="949"/>
      <c r="H183" s="957"/>
      <c r="I183" s="949"/>
      <c r="J183" s="662" t="s">
        <v>707</v>
      </c>
      <c r="K183" s="662" t="s">
        <v>86</v>
      </c>
      <c r="L183" s="430" t="s">
        <v>51</v>
      </c>
      <c r="M183" s="81">
        <v>787</v>
      </c>
      <c r="N183" s="81">
        <v>787</v>
      </c>
      <c r="O183" s="1">
        <f t="shared" si="7"/>
        <v>1</v>
      </c>
      <c r="P183" s="7"/>
      <c r="Q183" s="76"/>
    </row>
    <row r="184" spans="1:17" ht="145.19999999999999" x14ac:dyDescent="0.25">
      <c r="A184" s="65"/>
      <c r="B184" s="988"/>
      <c r="C184" s="67" t="s">
        <v>17</v>
      </c>
      <c r="D184" s="53" t="s">
        <v>34</v>
      </c>
      <c r="E184" s="950"/>
      <c r="F184" s="950"/>
      <c r="G184" s="949"/>
      <c r="H184" s="957"/>
      <c r="I184" s="949"/>
      <c r="J184" s="662" t="s">
        <v>708</v>
      </c>
      <c r="K184" s="662" t="s">
        <v>709</v>
      </c>
      <c r="L184" s="430" t="s">
        <v>51</v>
      </c>
      <c r="M184" s="81">
        <v>369</v>
      </c>
      <c r="N184" s="81">
        <v>369</v>
      </c>
      <c r="O184" s="1">
        <f t="shared" si="7"/>
        <v>1</v>
      </c>
      <c r="P184" s="7"/>
      <c r="Q184" s="76"/>
    </row>
    <row r="185" spans="1:17" ht="145.19999999999999" x14ac:dyDescent="0.25">
      <c r="A185" s="65"/>
      <c r="B185" s="988"/>
      <c r="C185" s="67" t="s">
        <v>17</v>
      </c>
      <c r="D185" s="53" t="s">
        <v>34</v>
      </c>
      <c r="E185" s="950"/>
      <c r="F185" s="950"/>
      <c r="G185" s="949"/>
      <c r="H185" s="957"/>
      <c r="I185" s="949"/>
      <c r="J185" s="662" t="s">
        <v>710</v>
      </c>
      <c r="K185" s="662" t="s">
        <v>709</v>
      </c>
      <c r="L185" s="430" t="s">
        <v>51</v>
      </c>
      <c r="M185" s="81">
        <v>369</v>
      </c>
      <c r="N185" s="81">
        <v>369</v>
      </c>
      <c r="O185" s="1">
        <f t="shared" si="7"/>
        <v>1</v>
      </c>
      <c r="P185" s="7"/>
      <c r="Q185" s="76"/>
    </row>
    <row r="186" spans="1:17" ht="145.19999999999999" x14ac:dyDescent="0.25">
      <c r="A186" s="65"/>
      <c r="B186" s="988"/>
      <c r="C186" s="67" t="s">
        <v>17</v>
      </c>
      <c r="D186" s="53" t="s">
        <v>34</v>
      </c>
      <c r="E186" s="950"/>
      <c r="F186" s="950"/>
      <c r="G186" s="949"/>
      <c r="H186" s="957"/>
      <c r="I186" s="949"/>
      <c r="J186" s="662" t="s">
        <v>711</v>
      </c>
      <c r="K186" s="662" t="s">
        <v>709</v>
      </c>
      <c r="L186" s="430" t="s">
        <v>51</v>
      </c>
      <c r="M186" s="81">
        <v>369</v>
      </c>
      <c r="N186" s="81">
        <v>369</v>
      </c>
      <c r="O186" s="1">
        <f t="shared" si="7"/>
        <v>1</v>
      </c>
      <c r="P186" s="7"/>
      <c r="Q186" s="76"/>
    </row>
    <row r="187" spans="1:17" ht="158.4" x14ac:dyDescent="0.25">
      <c r="A187" s="65"/>
      <c r="B187" s="988"/>
      <c r="C187" s="67" t="s">
        <v>17</v>
      </c>
      <c r="D187" s="53" t="s">
        <v>34</v>
      </c>
      <c r="E187" s="950"/>
      <c r="F187" s="950"/>
      <c r="G187" s="949"/>
      <c r="H187" s="957"/>
      <c r="I187" s="949"/>
      <c r="J187" s="662" t="s">
        <v>712</v>
      </c>
      <c r="K187" s="662" t="s">
        <v>709</v>
      </c>
      <c r="L187" s="430" t="s">
        <v>51</v>
      </c>
      <c r="M187" s="81">
        <v>369</v>
      </c>
      <c r="N187" s="81">
        <v>369</v>
      </c>
      <c r="O187" s="1">
        <f t="shared" si="7"/>
        <v>1</v>
      </c>
      <c r="P187" s="7"/>
      <c r="Q187" s="76"/>
    </row>
    <row r="188" spans="1:17" ht="52.8" x14ac:dyDescent="0.25">
      <c r="A188" s="65"/>
      <c r="B188" s="988"/>
      <c r="C188" s="67" t="s">
        <v>17</v>
      </c>
      <c r="D188" s="53" t="s">
        <v>34</v>
      </c>
      <c r="E188" s="950"/>
      <c r="F188" s="950"/>
      <c r="G188" s="949"/>
      <c r="H188" s="957"/>
      <c r="I188" s="949"/>
      <c r="J188" s="662" t="s">
        <v>202</v>
      </c>
      <c r="K188" s="662" t="s">
        <v>86</v>
      </c>
      <c r="L188" s="430" t="s">
        <v>51</v>
      </c>
      <c r="M188" s="81">
        <v>5494</v>
      </c>
      <c r="N188" s="81">
        <v>5494</v>
      </c>
      <c r="O188" s="1">
        <f t="shared" si="7"/>
        <v>1</v>
      </c>
      <c r="P188" s="7"/>
      <c r="Q188" s="76"/>
    </row>
    <row r="189" spans="1:17" ht="39.6" x14ac:dyDescent="0.25">
      <c r="A189" s="65"/>
      <c r="B189" s="988"/>
      <c r="C189" s="67" t="s">
        <v>17</v>
      </c>
      <c r="D189" s="53" t="s">
        <v>34</v>
      </c>
      <c r="E189" s="950"/>
      <c r="F189" s="950"/>
      <c r="G189" s="949"/>
      <c r="H189" s="957"/>
      <c r="I189" s="949"/>
      <c r="J189" s="662" t="s">
        <v>231</v>
      </c>
      <c r="K189" s="662" t="s">
        <v>621</v>
      </c>
      <c r="L189" s="430" t="s">
        <v>51</v>
      </c>
      <c r="M189" s="81">
        <v>906</v>
      </c>
      <c r="N189" s="81">
        <v>906</v>
      </c>
      <c r="O189" s="1">
        <f t="shared" si="7"/>
        <v>1</v>
      </c>
      <c r="P189" s="7"/>
      <c r="Q189" s="662"/>
    </row>
    <row r="190" spans="1:17" ht="66" x14ac:dyDescent="0.25">
      <c r="A190" s="65"/>
      <c r="B190" s="988"/>
      <c r="C190" s="67" t="s">
        <v>17</v>
      </c>
      <c r="D190" s="53" t="s">
        <v>34</v>
      </c>
      <c r="E190" s="950"/>
      <c r="F190" s="950"/>
      <c r="G190" s="949"/>
      <c r="H190" s="957"/>
      <c r="I190" s="949"/>
      <c r="J190" s="662" t="s">
        <v>603</v>
      </c>
      <c r="K190" s="662" t="s">
        <v>48</v>
      </c>
      <c r="L190" s="430" t="s">
        <v>51</v>
      </c>
      <c r="M190" s="81">
        <v>2500</v>
      </c>
      <c r="N190" s="81">
        <v>2500</v>
      </c>
      <c r="O190" s="1">
        <f t="shared" si="7"/>
        <v>1</v>
      </c>
      <c r="P190" s="7"/>
      <c r="Q190" s="662"/>
    </row>
    <row r="191" spans="1:17" ht="66" x14ac:dyDescent="0.25">
      <c r="A191" s="65"/>
      <c r="B191" s="988"/>
      <c r="C191" s="67" t="s">
        <v>17</v>
      </c>
      <c r="D191" s="53" t="s">
        <v>34</v>
      </c>
      <c r="E191" s="950"/>
      <c r="F191" s="950"/>
      <c r="G191" s="949"/>
      <c r="H191" s="957"/>
      <c r="I191" s="949"/>
      <c r="J191" s="662" t="s">
        <v>87</v>
      </c>
      <c r="K191" s="662" t="s">
        <v>713</v>
      </c>
      <c r="L191" s="430" t="s">
        <v>51</v>
      </c>
      <c r="M191" s="81">
        <v>2829</v>
      </c>
      <c r="N191" s="81">
        <v>2829</v>
      </c>
      <c r="O191" s="1">
        <f t="shared" si="7"/>
        <v>1</v>
      </c>
      <c r="P191" s="7"/>
      <c r="Q191" s="662"/>
    </row>
    <row r="192" spans="1:17" ht="66" x14ac:dyDescent="0.25">
      <c r="A192" s="65"/>
      <c r="B192" s="988"/>
      <c r="C192" s="67" t="s">
        <v>17</v>
      </c>
      <c r="D192" s="53" t="s">
        <v>34</v>
      </c>
      <c r="E192" s="950"/>
      <c r="F192" s="950"/>
      <c r="G192" s="949"/>
      <c r="H192" s="957"/>
      <c r="I192" s="949"/>
      <c r="J192" s="662" t="s">
        <v>248</v>
      </c>
      <c r="K192" s="662" t="s">
        <v>48</v>
      </c>
      <c r="L192" s="430" t="s">
        <v>26</v>
      </c>
      <c r="M192" s="81">
        <v>5314</v>
      </c>
      <c r="N192" s="81">
        <v>5314</v>
      </c>
      <c r="O192" s="1">
        <f t="shared" si="7"/>
        <v>1</v>
      </c>
      <c r="P192" s="7"/>
      <c r="Q192" s="662"/>
    </row>
    <row r="193" spans="1:17" ht="66" x14ac:dyDescent="0.25">
      <c r="A193" s="65"/>
      <c r="B193" s="988"/>
      <c r="C193" s="67" t="s">
        <v>17</v>
      </c>
      <c r="D193" s="53" t="s">
        <v>34</v>
      </c>
      <c r="E193" s="950"/>
      <c r="F193" s="950"/>
      <c r="G193" s="949"/>
      <c r="H193" s="957"/>
      <c r="I193" s="949"/>
      <c r="J193" s="662" t="s">
        <v>714</v>
      </c>
      <c r="K193" s="662" t="s">
        <v>67</v>
      </c>
      <c r="L193" s="430" t="s">
        <v>26</v>
      </c>
      <c r="M193" s="81">
        <v>8398</v>
      </c>
      <c r="N193" s="81">
        <v>8398</v>
      </c>
      <c r="O193" s="1">
        <f t="shared" si="7"/>
        <v>1</v>
      </c>
      <c r="P193" s="7"/>
      <c r="Q193" s="662"/>
    </row>
    <row r="194" spans="1:17" ht="39.6" x14ac:dyDescent="0.25">
      <c r="A194" s="65"/>
      <c r="B194" s="988"/>
      <c r="C194" s="67" t="s">
        <v>17</v>
      </c>
      <c r="D194" s="53" t="s">
        <v>34</v>
      </c>
      <c r="E194" s="950"/>
      <c r="F194" s="950"/>
      <c r="G194" s="949"/>
      <c r="H194" s="957"/>
      <c r="I194" s="949"/>
      <c r="J194" s="662" t="s">
        <v>715</v>
      </c>
      <c r="K194" s="662" t="s">
        <v>48</v>
      </c>
      <c r="L194" s="430" t="s">
        <v>26</v>
      </c>
      <c r="M194" s="81">
        <v>107576</v>
      </c>
      <c r="N194" s="81">
        <v>107576</v>
      </c>
      <c r="O194" s="1">
        <f t="shared" si="7"/>
        <v>1</v>
      </c>
      <c r="P194" s="7"/>
      <c r="Q194" s="662"/>
    </row>
    <row r="195" spans="1:17" ht="52.8" x14ac:dyDescent="0.25">
      <c r="A195" s="65"/>
      <c r="B195" s="988"/>
      <c r="C195" s="67" t="s">
        <v>17</v>
      </c>
      <c r="D195" s="53" t="s">
        <v>34</v>
      </c>
      <c r="E195" s="950"/>
      <c r="F195" s="950"/>
      <c r="G195" s="949"/>
      <c r="H195" s="957"/>
      <c r="I195" s="949"/>
      <c r="J195" s="662" t="s">
        <v>1266</v>
      </c>
      <c r="K195" s="662" t="s">
        <v>48</v>
      </c>
      <c r="L195" s="430" t="s">
        <v>26</v>
      </c>
      <c r="M195" s="81">
        <v>1800</v>
      </c>
      <c r="N195" s="81">
        <v>1800</v>
      </c>
      <c r="O195" s="1">
        <f t="shared" si="7"/>
        <v>1</v>
      </c>
      <c r="P195" s="7"/>
      <c r="Q195" s="662"/>
    </row>
    <row r="196" spans="1:17" ht="39.6" x14ac:dyDescent="0.25">
      <c r="A196" s="65"/>
      <c r="B196" s="988"/>
      <c r="C196" s="67" t="s">
        <v>17</v>
      </c>
      <c r="D196" s="53" t="s">
        <v>34</v>
      </c>
      <c r="E196" s="950"/>
      <c r="F196" s="950"/>
      <c r="G196" s="949"/>
      <c r="H196" s="957"/>
      <c r="I196" s="949"/>
      <c r="J196" s="662" t="s">
        <v>85</v>
      </c>
      <c r="K196" s="662" t="s">
        <v>607</v>
      </c>
      <c r="L196" s="430" t="s">
        <v>26</v>
      </c>
      <c r="M196" s="81">
        <v>275500</v>
      </c>
      <c r="N196" s="81">
        <v>275500</v>
      </c>
      <c r="O196" s="1">
        <f t="shared" si="7"/>
        <v>1</v>
      </c>
      <c r="P196" s="7"/>
      <c r="Q196" s="76"/>
    </row>
    <row r="197" spans="1:17" ht="52.8" x14ac:dyDescent="0.25">
      <c r="A197" s="65"/>
      <c r="B197" s="988"/>
      <c r="C197" s="67" t="s">
        <v>17</v>
      </c>
      <c r="D197" s="53" t="s">
        <v>34</v>
      </c>
      <c r="E197" s="950"/>
      <c r="F197" s="950"/>
      <c r="G197" s="949"/>
      <c r="H197" s="957"/>
      <c r="I197" s="943"/>
      <c r="J197" s="662" t="s">
        <v>249</v>
      </c>
      <c r="K197" s="662" t="s">
        <v>70</v>
      </c>
      <c r="L197" s="430" t="s">
        <v>26</v>
      </c>
      <c r="M197" s="81">
        <v>105000</v>
      </c>
      <c r="N197" s="81">
        <v>105000</v>
      </c>
      <c r="O197" s="1">
        <f t="shared" si="7"/>
        <v>1</v>
      </c>
      <c r="P197" s="7"/>
      <c r="Q197" s="76"/>
    </row>
    <row r="198" spans="1:17" ht="145.19999999999999" customHeight="1" x14ac:dyDescent="0.25">
      <c r="A198" s="65"/>
      <c r="B198" s="988"/>
      <c r="C198" s="67" t="s">
        <v>17</v>
      </c>
      <c r="D198" s="53" t="s">
        <v>35</v>
      </c>
      <c r="E198" s="950">
        <v>473125.3</v>
      </c>
      <c r="F198" s="950">
        <v>473125.3</v>
      </c>
      <c r="G198" s="948" t="s">
        <v>19</v>
      </c>
      <c r="H198" s="1019">
        <f>F198*100%/E198</f>
        <v>1</v>
      </c>
      <c r="I198" s="948"/>
      <c r="J198" s="313" t="s">
        <v>1012</v>
      </c>
      <c r="K198" s="313" t="s">
        <v>200</v>
      </c>
      <c r="L198" s="349" t="s">
        <v>26</v>
      </c>
      <c r="M198" s="350">
        <v>15367</v>
      </c>
      <c r="N198" s="350">
        <v>15373</v>
      </c>
      <c r="O198" s="1">
        <f t="shared" si="7"/>
        <v>1</v>
      </c>
      <c r="P198" s="7"/>
      <c r="Q198" s="76"/>
    </row>
    <row r="199" spans="1:17" ht="162" customHeight="1" x14ac:dyDescent="0.25">
      <c r="A199" s="65"/>
      <c r="B199" s="988"/>
      <c r="C199" s="67" t="s">
        <v>17</v>
      </c>
      <c r="D199" s="53" t="s">
        <v>35</v>
      </c>
      <c r="E199" s="950"/>
      <c r="F199" s="950"/>
      <c r="G199" s="949"/>
      <c r="H199" s="1020"/>
      <c r="I199" s="949"/>
      <c r="J199" s="313" t="s">
        <v>1013</v>
      </c>
      <c r="K199" s="313" t="s">
        <v>200</v>
      </c>
      <c r="L199" s="349" t="s">
        <v>26</v>
      </c>
      <c r="M199" s="350">
        <v>35</v>
      </c>
      <c r="N199" s="350">
        <v>35</v>
      </c>
      <c r="O199" s="1">
        <f t="shared" si="7"/>
        <v>1</v>
      </c>
      <c r="P199" s="7"/>
      <c r="Q199" s="76"/>
    </row>
    <row r="200" spans="1:17" ht="273" customHeight="1" x14ac:dyDescent="0.25">
      <c r="A200" s="65"/>
      <c r="B200" s="988"/>
      <c r="C200" s="67" t="s">
        <v>17</v>
      </c>
      <c r="D200" s="53" t="s">
        <v>35</v>
      </c>
      <c r="E200" s="950"/>
      <c r="F200" s="950"/>
      <c r="G200" s="949"/>
      <c r="H200" s="1020"/>
      <c r="I200" s="949"/>
      <c r="J200" s="313" t="s">
        <v>1014</v>
      </c>
      <c r="K200" s="313" t="s">
        <v>200</v>
      </c>
      <c r="L200" s="349" t="s">
        <v>26</v>
      </c>
      <c r="M200" s="350">
        <v>90</v>
      </c>
      <c r="N200" s="350">
        <v>106</v>
      </c>
      <c r="O200" s="1">
        <f t="shared" si="7"/>
        <v>1</v>
      </c>
      <c r="P200" s="7"/>
      <c r="Q200" s="76"/>
    </row>
    <row r="201" spans="1:17" ht="142.94999999999999" customHeight="1" x14ac:dyDescent="0.25">
      <c r="A201" s="65"/>
      <c r="B201" s="988"/>
      <c r="C201" s="67" t="s">
        <v>17</v>
      </c>
      <c r="D201" s="53" t="s">
        <v>35</v>
      </c>
      <c r="E201" s="950"/>
      <c r="F201" s="950"/>
      <c r="G201" s="949"/>
      <c r="H201" s="1020"/>
      <c r="I201" s="949"/>
      <c r="J201" s="313" t="s">
        <v>1015</v>
      </c>
      <c r="K201" s="313" t="s">
        <v>200</v>
      </c>
      <c r="L201" s="349" t="s">
        <v>26</v>
      </c>
      <c r="M201" s="350">
        <v>60</v>
      </c>
      <c r="N201" s="350">
        <v>60</v>
      </c>
      <c r="O201" s="1">
        <f t="shared" si="7"/>
        <v>1</v>
      </c>
      <c r="P201" s="7"/>
      <c r="Q201" s="76"/>
    </row>
    <row r="202" spans="1:17" ht="145.19999999999999" customHeight="1" x14ac:dyDescent="0.25">
      <c r="A202" s="65"/>
      <c r="B202" s="988"/>
      <c r="C202" s="67" t="s">
        <v>17</v>
      </c>
      <c r="D202" s="53" t="s">
        <v>35</v>
      </c>
      <c r="E202" s="950"/>
      <c r="F202" s="950"/>
      <c r="G202" s="949"/>
      <c r="H202" s="1020"/>
      <c r="I202" s="949"/>
      <c r="J202" s="313" t="s">
        <v>1016</v>
      </c>
      <c r="K202" s="313" t="s">
        <v>200</v>
      </c>
      <c r="L202" s="349" t="s">
        <v>26</v>
      </c>
      <c r="M202" s="350">
        <v>41874</v>
      </c>
      <c r="N202" s="350">
        <v>42177</v>
      </c>
      <c r="O202" s="1">
        <f t="shared" si="7"/>
        <v>1</v>
      </c>
      <c r="P202" s="7"/>
      <c r="Q202" s="76"/>
    </row>
    <row r="203" spans="1:17" ht="250.95" customHeight="1" x14ac:dyDescent="0.25">
      <c r="A203" s="65"/>
      <c r="B203" s="988"/>
      <c r="C203" s="67" t="s">
        <v>17</v>
      </c>
      <c r="D203" s="53" t="s">
        <v>35</v>
      </c>
      <c r="E203" s="950"/>
      <c r="F203" s="950"/>
      <c r="G203" s="949"/>
      <c r="H203" s="1020"/>
      <c r="I203" s="949"/>
      <c r="J203" s="313" t="s">
        <v>1017</v>
      </c>
      <c r="K203" s="313" t="s">
        <v>200</v>
      </c>
      <c r="L203" s="349" t="s">
        <v>26</v>
      </c>
      <c r="M203" s="350">
        <v>40</v>
      </c>
      <c r="N203" s="350">
        <v>51</v>
      </c>
      <c r="O203" s="1">
        <f t="shared" si="7"/>
        <v>1</v>
      </c>
      <c r="P203" s="7"/>
      <c r="Q203" s="76"/>
    </row>
    <row r="204" spans="1:17" ht="273.60000000000002" customHeight="1" x14ac:dyDescent="0.25">
      <c r="A204" s="65"/>
      <c r="B204" s="988"/>
      <c r="C204" s="67" t="s">
        <v>17</v>
      </c>
      <c r="D204" s="53" t="s">
        <v>35</v>
      </c>
      <c r="E204" s="950"/>
      <c r="F204" s="950"/>
      <c r="G204" s="949"/>
      <c r="H204" s="1020"/>
      <c r="I204" s="949"/>
      <c r="J204" s="313" t="s">
        <v>1018</v>
      </c>
      <c r="K204" s="313" t="s">
        <v>200</v>
      </c>
      <c r="L204" s="349" t="s">
        <v>26</v>
      </c>
      <c r="M204" s="350">
        <v>300</v>
      </c>
      <c r="N204" s="350">
        <v>324</v>
      </c>
      <c r="O204" s="1">
        <f t="shared" si="7"/>
        <v>1</v>
      </c>
      <c r="P204" s="7"/>
      <c r="Q204" s="76"/>
    </row>
    <row r="205" spans="1:17" ht="210" customHeight="1" x14ac:dyDescent="0.25">
      <c r="A205" s="65"/>
      <c r="B205" s="988"/>
      <c r="C205" s="67" t="s">
        <v>17</v>
      </c>
      <c r="D205" s="53" t="s">
        <v>35</v>
      </c>
      <c r="E205" s="950"/>
      <c r="F205" s="950"/>
      <c r="G205" s="949"/>
      <c r="H205" s="1020"/>
      <c r="I205" s="949"/>
      <c r="J205" s="313" t="s">
        <v>1019</v>
      </c>
      <c r="K205" s="313" t="s">
        <v>200</v>
      </c>
      <c r="L205" s="349" t="s">
        <v>26</v>
      </c>
      <c r="M205" s="350">
        <v>288</v>
      </c>
      <c r="N205" s="350">
        <v>315</v>
      </c>
      <c r="O205" s="1">
        <f t="shared" si="7"/>
        <v>1</v>
      </c>
      <c r="P205" s="7"/>
      <c r="Q205" s="76"/>
    </row>
    <row r="206" spans="1:17" ht="137.4" customHeight="1" x14ac:dyDescent="0.25">
      <c r="A206" s="65"/>
      <c r="B206" s="988"/>
      <c r="C206" s="67" t="s">
        <v>17</v>
      </c>
      <c r="D206" s="53" t="s">
        <v>35</v>
      </c>
      <c r="E206" s="950"/>
      <c r="F206" s="950"/>
      <c r="G206" s="949"/>
      <c r="H206" s="1020"/>
      <c r="I206" s="949"/>
      <c r="J206" s="313" t="s">
        <v>1020</v>
      </c>
      <c r="K206" s="313" t="s">
        <v>200</v>
      </c>
      <c r="L206" s="349" t="s">
        <v>26</v>
      </c>
      <c r="M206" s="350">
        <v>290</v>
      </c>
      <c r="N206" s="350">
        <v>307</v>
      </c>
      <c r="O206" s="1">
        <f t="shared" si="7"/>
        <v>1</v>
      </c>
      <c r="P206" s="7"/>
      <c r="Q206" s="76"/>
    </row>
    <row r="207" spans="1:17" ht="197.4" customHeight="1" x14ac:dyDescent="0.25">
      <c r="A207" s="65"/>
      <c r="B207" s="988"/>
      <c r="C207" s="67" t="s">
        <v>17</v>
      </c>
      <c r="D207" s="53" t="s">
        <v>35</v>
      </c>
      <c r="E207" s="950"/>
      <c r="F207" s="950"/>
      <c r="G207" s="949"/>
      <c r="H207" s="1020"/>
      <c r="I207" s="949"/>
      <c r="J207" s="313" t="s">
        <v>1021</v>
      </c>
      <c r="K207" s="313" t="s">
        <v>200</v>
      </c>
      <c r="L207" s="349" t="s">
        <v>26</v>
      </c>
      <c r="M207" s="350">
        <v>105275</v>
      </c>
      <c r="N207" s="350">
        <v>105404</v>
      </c>
      <c r="O207" s="1">
        <f t="shared" si="7"/>
        <v>1</v>
      </c>
      <c r="P207" s="7"/>
      <c r="Q207" s="76"/>
    </row>
    <row r="208" spans="1:17" ht="208.95" customHeight="1" x14ac:dyDescent="0.25">
      <c r="A208" s="65"/>
      <c r="B208" s="988"/>
      <c r="C208" s="67" t="s">
        <v>17</v>
      </c>
      <c r="D208" s="53" t="s">
        <v>35</v>
      </c>
      <c r="E208" s="950"/>
      <c r="F208" s="950"/>
      <c r="G208" s="949"/>
      <c r="H208" s="1020"/>
      <c r="I208" s="949"/>
      <c r="J208" s="313" t="s">
        <v>1022</v>
      </c>
      <c r="K208" s="313" t="s">
        <v>200</v>
      </c>
      <c r="L208" s="349" t="s">
        <v>26</v>
      </c>
      <c r="M208" s="350">
        <v>2060</v>
      </c>
      <c r="N208" s="350">
        <v>2071</v>
      </c>
      <c r="O208" s="1">
        <f t="shared" si="7"/>
        <v>1</v>
      </c>
      <c r="P208" s="7"/>
      <c r="Q208" s="76"/>
    </row>
    <row r="209" spans="1:17" ht="248.4" customHeight="1" x14ac:dyDescent="0.25">
      <c r="A209" s="65"/>
      <c r="B209" s="988"/>
      <c r="C209" s="67" t="s">
        <v>17</v>
      </c>
      <c r="D209" s="53" t="s">
        <v>35</v>
      </c>
      <c r="E209" s="950"/>
      <c r="F209" s="950"/>
      <c r="G209" s="949"/>
      <c r="H209" s="1020"/>
      <c r="I209" s="949"/>
      <c r="J209" s="313" t="s">
        <v>1023</v>
      </c>
      <c r="K209" s="313" t="s">
        <v>200</v>
      </c>
      <c r="L209" s="349" t="s">
        <v>26</v>
      </c>
      <c r="M209" s="350">
        <v>265</v>
      </c>
      <c r="N209" s="350">
        <v>267</v>
      </c>
      <c r="O209" s="1">
        <f t="shared" si="7"/>
        <v>1</v>
      </c>
      <c r="P209" s="7"/>
      <c r="Q209" s="76"/>
    </row>
    <row r="210" spans="1:17" ht="121.95" customHeight="1" x14ac:dyDescent="0.25">
      <c r="A210" s="65"/>
      <c r="B210" s="988"/>
      <c r="C210" s="67" t="s">
        <v>17</v>
      </c>
      <c r="D210" s="53" t="s">
        <v>35</v>
      </c>
      <c r="E210" s="950"/>
      <c r="F210" s="950"/>
      <c r="G210" s="949"/>
      <c r="H210" s="1020"/>
      <c r="I210" s="949"/>
      <c r="J210" s="313" t="s">
        <v>1024</v>
      </c>
      <c r="K210" s="313" t="s">
        <v>200</v>
      </c>
      <c r="L210" s="349" t="s">
        <v>26</v>
      </c>
      <c r="M210" s="350">
        <v>3027</v>
      </c>
      <c r="N210" s="350">
        <v>3029</v>
      </c>
      <c r="O210" s="1">
        <f t="shared" si="7"/>
        <v>1</v>
      </c>
      <c r="P210" s="7"/>
      <c r="Q210" s="76"/>
    </row>
    <row r="211" spans="1:17" ht="43.95" customHeight="1" x14ac:dyDescent="0.25">
      <c r="A211" s="65"/>
      <c r="B211" s="988"/>
      <c r="C211" s="67" t="s">
        <v>17</v>
      </c>
      <c r="D211" s="53" t="s">
        <v>35</v>
      </c>
      <c r="E211" s="950"/>
      <c r="F211" s="950"/>
      <c r="G211" s="949"/>
      <c r="H211" s="1020"/>
      <c r="I211" s="949"/>
      <c r="J211" s="313" t="s">
        <v>1025</v>
      </c>
      <c r="K211" s="313" t="s">
        <v>200</v>
      </c>
      <c r="L211" s="349" t="s">
        <v>26</v>
      </c>
      <c r="M211" s="350">
        <v>500</v>
      </c>
      <c r="N211" s="350">
        <v>673</v>
      </c>
      <c r="O211" s="1">
        <f t="shared" si="7"/>
        <v>1</v>
      </c>
      <c r="P211" s="7"/>
      <c r="Q211" s="76"/>
    </row>
    <row r="212" spans="1:17" ht="71.400000000000006" customHeight="1" x14ac:dyDescent="0.25">
      <c r="A212" s="65"/>
      <c r="B212" s="988"/>
      <c r="C212" s="67" t="s">
        <v>17</v>
      </c>
      <c r="D212" s="53" t="s">
        <v>35</v>
      </c>
      <c r="E212" s="950"/>
      <c r="F212" s="950"/>
      <c r="G212" s="949"/>
      <c r="H212" s="1020"/>
      <c r="I212" s="949"/>
      <c r="J212" s="313" t="s">
        <v>1026</v>
      </c>
      <c r="K212" s="313" t="s">
        <v>200</v>
      </c>
      <c r="L212" s="349" t="s">
        <v>26</v>
      </c>
      <c r="M212" s="350">
        <v>3839</v>
      </c>
      <c r="N212" s="350">
        <v>3842</v>
      </c>
      <c r="O212" s="1">
        <f t="shared" si="7"/>
        <v>1</v>
      </c>
      <c r="P212" s="7"/>
      <c r="Q212" s="76"/>
    </row>
    <row r="213" spans="1:17" ht="79.2" customHeight="1" x14ac:dyDescent="0.25">
      <c r="A213" s="65"/>
      <c r="B213" s="988"/>
      <c r="C213" s="67" t="s">
        <v>17</v>
      </c>
      <c r="D213" s="53" t="s">
        <v>35</v>
      </c>
      <c r="E213" s="950"/>
      <c r="F213" s="950"/>
      <c r="G213" s="949"/>
      <c r="H213" s="1020"/>
      <c r="I213" s="949"/>
      <c r="J213" s="313" t="s">
        <v>1027</v>
      </c>
      <c r="K213" s="313" t="s">
        <v>200</v>
      </c>
      <c r="L213" s="349" t="s">
        <v>26</v>
      </c>
      <c r="M213" s="350">
        <v>1000</v>
      </c>
      <c r="N213" s="350">
        <v>1002</v>
      </c>
      <c r="O213" s="1">
        <f t="shared" si="7"/>
        <v>1</v>
      </c>
      <c r="P213" s="7"/>
      <c r="Q213" s="76"/>
    </row>
    <row r="214" spans="1:17" ht="66" customHeight="1" x14ac:dyDescent="0.25">
      <c r="A214" s="65"/>
      <c r="B214" s="988"/>
      <c r="C214" s="67" t="s">
        <v>17</v>
      </c>
      <c r="D214" s="53" t="s">
        <v>35</v>
      </c>
      <c r="E214" s="950"/>
      <c r="F214" s="950"/>
      <c r="G214" s="949"/>
      <c r="H214" s="1020"/>
      <c r="I214" s="949"/>
      <c r="J214" s="313" t="s">
        <v>1028</v>
      </c>
      <c r="K214" s="313" t="s">
        <v>200</v>
      </c>
      <c r="L214" s="349" t="s">
        <v>26</v>
      </c>
      <c r="M214" s="350">
        <v>12572</v>
      </c>
      <c r="N214" s="350">
        <v>13433</v>
      </c>
      <c r="O214" s="1">
        <f t="shared" si="7"/>
        <v>1</v>
      </c>
      <c r="P214" s="7"/>
      <c r="Q214" s="76"/>
    </row>
    <row r="215" spans="1:17" ht="94.2" customHeight="1" x14ac:dyDescent="0.25">
      <c r="A215" s="65"/>
      <c r="B215" s="988"/>
      <c r="C215" s="67" t="s">
        <v>17</v>
      </c>
      <c r="D215" s="53" t="s">
        <v>35</v>
      </c>
      <c r="E215" s="950"/>
      <c r="F215" s="950"/>
      <c r="G215" s="949"/>
      <c r="H215" s="1020"/>
      <c r="I215" s="949"/>
      <c r="J215" s="313" t="s">
        <v>1029</v>
      </c>
      <c r="K215" s="313" t="s">
        <v>200</v>
      </c>
      <c r="L215" s="349" t="s">
        <v>26</v>
      </c>
      <c r="M215" s="350">
        <v>11323</v>
      </c>
      <c r="N215" s="350">
        <v>13022</v>
      </c>
      <c r="O215" s="1">
        <f t="shared" si="7"/>
        <v>1</v>
      </c>
      <c r="P215" s="7"/>
      <c r="Q215" s="76"/>
    </row>
    <row r="216" spans="1:17" ht="81" customHeight="1" x14ac:dyDescent="0.25">
      <c r="A216" s="65"/>
      <c r="B216" s="988"/>
      <c r="C216" s="67" t="s">
        <v>17</v>
      </c>
      <c r="D216" s="53" t="s">
        <v>35</v>
      </c>
      <c r="E216" s="950"/>
      <c r="F216" s="950"/>
      <c r="G216" s="949"/>
      <c r="H216" s="1020"/>
      <c r="I216" s="949"/>
      <c r="J216" s="313" t="s">
        <v>1030</v>
      </c>
      <c r="K216" s="313" t="s">
        <v>200</v>
      </c>
      <c r="L216" s="349" t="s">
        <v>26</v>
      </c>
      <c r="M216" s="350">
        <v>37379</v>
      </c>
      <c r="N216" s="350">
        <v>37379</v>
      </c>
      <c r="O216" s="1">
        <f t="shared" si="7"/>
        <v>1</v>
      </c>
      <c r="P216" s="7"/>
      <c r="Q216" s="76"/>
    </row>
    <row r="217" spans="1:17" ht="81.599999999999994" customHeight="1" x14ac:dyDescent="0.25">
      <c r="A217" s="65"/>
      <c r="B217" s="988"/>
      <c r="C217" s="67" t="s">
        <v>17</v>
      </c>
      <c r="D217" s="53" t="s">
        <v>35</v>
      </c>
      <c r="E217" s="950"/>
      <c r="F217" s="950"/>
      <c r="G217" s="949"/>
      <c r="H217" s="1020"/>
      <c r="I217" s="949"/>
      <c r="J217" s="313" t="s">
        <v>1031</v>
      </c>
      <c r="K217" s="313" t="s">
        <v>200</v>
      </c>
      <c r="L217" s="349" t="s">
        <v>26</v>
      </c>
      <c r="M217" s="350">
        <v>780</v>
      </c>
      <c r="N217" s="350">
        <v>913</v>
      </c>
      <c r="O217" s="1">
        <f t="shared" si="7"/>
        <v>1</v>
      </c>
      <c r="P217" s="7"/>
      <c r="Q217" s="76"/>
    </row>
    <row r="218" spans="1:17" ht="66" customHeight="1" x14ac:dyDescent="0.25">
      <c r="A218" s="65"/>
      <c r="B218" s="988"/>
      <c r="C218" s="67" t="s">
        <v>17</v>
      </c>
      <c r="D218" s="53" t="s">
        <v>35</v>
      </c>
      <c r="E218" s="950"/>
      <c r="F218" s="950"/>
      <c r="G218" s="949"/>
      <c r="H218" s="1020"/>
      <c r="I218" s="949"/>
      <c r="J218" s="313" t="s">
        <v>1032</v>
      </c>
      <c r="K218" s="313" t="s">
        <v>200</v>
      </c>
      <c r="L218" s="349" t="s">
        <v>26</v>
      </c>
      <c r="M218" s="350">
        <v>1600</v>
      </c>
      <c r="N218" s="350">
        <v>1700</v>
      </c>
      <c r="O218" s="1">
        <f t="shared" si="7"/>
        <v>1</v>
      </c>
      <c r="P218" s="7"/>
      <c r="Q218" s="76"/>
    </row>
    <row r="219" spans="1:17" ht="131.4" customHeight="1" x14ac:dyDescent="0.25">
      <c r="A219" s="65"/>
      <c r="B219" s="988"/>
      <c r="C219" s="67" t="s">
        <v>17</v>
      </c>
      <c r="D219" s="53" t="s">
        <v>35</v>
      </c>
      <c r="E219" s="950"/>
      <c r="F219" s="950"/>
      <c r="G219" s="949"/>
      <c r="H219" s="1020"/>
      <c r="I219" s="949"/>
      <c r="J219" s="313" t="s">
        <v>1033</v>
      </c>
      <c r="K219" s="313" t="s">
        <v>200</v>
      </c>
      <c r="L219" s="349" t="s">
        <v>26</v>
      </c>
      <c r="M219" s="350">
        <v>8300</v>
      </c>
      <c r="N219" s="350">
        <v>8983</v>
      </c>
      <c r="O219" s="1">
        <f t="shared" si="7"/>
        <v>1</v>
      </c>
      <c r="P219" s="7"/>
      <c r="Q219" s="76"/>
    </row>
    <row r="220" spans="1:17" ht="132.6" customHeight="1" x14ac:dyDescent="0.25">
      <c r="A220" s="65"/>
      <c r="B220" s="988"/>
      <c r="C220" s="67" t="s">
        <v>17</v>
      </c>
      <c r="D220" s="53" t="s">
        <v>35</v>
      </c>
      <c r="E220" s="950"/>
      <c r="F220" s="950"/>
      <c r="G220" s="949"/>
      <c r="H220" s="1020"/>
      <c r="I220" s="949"/>
      <c r="J220" s="313" t="s">
        <v>1034</v>
      </c>
      <c r="K220" s="313" t="s">
        <v>200</v>
      </c>
      <c r="L220" s="349" t="s">
        <v>26</v>
      </c>
      <c r="M220" s="350">
        <v>1655</v>
      </c>
      <c r="N220" s="350">
        <v>1839</v>
      </c>
      <c r="O220" s="1">
        <f t="shared" si="7"/>
        <v>1</v>
      </c>
      <c r="P220" s="7"/>
      <c r="Q220" s="76"/>
    </row>
    <row r="221" spans="1:17" ht="92.4" customHeight="1" x14ac:dyDescent="0.25">
      <c r="A221" s="65"/>
      <c r="B221" s="988"/>
      <c r="C221" s="67" t="s">
        <v>17</v>
      </c>
      <c r="D221" s="53" t="s">
        <v>35</v>
      </c>
      <c r="E221" s="950"/>
      <c r="F221" s="950"/>
      <c r="G221" s="949"/>
      <c r="H221" s="1020"/>
      <c r="I221" s="949"/>
      <c r="J221" s="313" t="s">
        <v>1035</v>
      </c>
      <c r="K221" s="313" t="s">
        <v>200</v>
      </c>
      <c r="L221" s="349" t="s">
        <v>26</v>
      </c>
      <c r="M221" s="350">
        <v>1987</v>
      </c>
      <c r="N221" s="350">
        <v>2064</v>
      </c>
      <c r="O221" s="1">
        <f t="shared" si="7"/>
        <v>1</v>
      </c>
      <c r="P221" s="7"/>
      <c r="Q221" s="76"/>
    </row>
    <row r="222" spans="1:17" ht="79.2" customHeight="1" x14ac:dyDescent="0.25">
      <c r="A222" s="65"/>
      <c r="B222" s="988"/>
      <c r="C222" s="67" t="s">
        <v>17</v>
      </c>
      <c r="D222" s="53" t="s">
        <v>35</v>
      </c>
      <c r="E222" s="950"/>
      <c r="F222" s="950"/>
      <c r="G222" s="949"/>
      <c r="H222" s="1020"/>
      <c r="I222" s="949"/>
      <c r="J222" s="313" t="s">
        <v>1036</v>
      </c>
      <c r="K222" s="313" t="s">
        <v>200</v>
      </c>
      <c r="L222" s="349" t="s">
        <v>26</v>
      </c>
      <c r="M222" s="350">
        <v>7493</v>
      </c>
      <c r="N222" s="350">
        <v>9968</v>
      </c>
      <c r="O222" s="1">
        <f t="shared" si="7"/>
        <v>1</v>
      </c>
      <c r="P222" s="7"/>
      <c r="Q222" s="76"/>
    </row>
    <row r="223" spans="1:17" ht="70.2" customHeight="1" x14ac:dyDescent="0.25">
      <c r="A223" s="65"/>
      <c r="B223" s="988"/>
      <c r="C223" s="67" t="s">
        <v>17</v>
      </c>
      <c r="D223" s="53" t="s">
        <v>35</v>
      </c>
      <c r="E223" s="950"/>
      <c r="F223" s="950"/>
      <c r="G223" s="949"/>
      <c r="H223" s="1020"/>
      <c r="I223" s="949"/>
      <c r="J223" s="313" t="s">
        <v>1037</v>
      </c>
      <c r="K223" s="313" t="s">
        <v>200</v>
      </c>
      <c r="L223" s="349" t="s">
        <v>26</v>
      </c>
      <c r="M223" s="350">
        <v>404</v>
      </c>
      <c r="N223" s="350">
        <v>455</v>
      </c>
      <c r="O223" s="1">
        <f t="shared" si="7"/>
        <v>1</v>
      </c>
      <c r="P223" s="7"/>
      <c r="Q223" s="76"/>
    </row>
    <row r="224" spans="1:17" ht="68.400000000000006" customHeight="1" x14ac:dyDescent="0.25">
      <c r="A224" s="65"/>
      <c r="B224" s="988"/>
      <c r="C224" s="67" t="s">
        <v>17</v>
      </c>
      <c r="D224" s="53" t="s">
        <v>35</v>
      </c>
      <c r="E224" s="950"/>
      <c r="F224" s="950"/>
      <c r="G224" s="949"/>
      <c r="H224" s="1020"/>
      <c r="I224" s="949"/>
      <c r="J224" s="313" t="s">
        <v>1038</v>
      </c>
      <c r="K224" s="313" t="s">
        <v>70</v>
      </c>
      <c r="L224" s="349" t="s">
        <v>26</v>
      </c>
      <c r="M224" s="350">
        <v>88735</v>
      </c>
      <c r="N224" s="350">
        <v>89333</v>
      </c>
      <c r="O224" s="1">
        <f t="shared" si="7"/>
        <v>1</v>
      </c>
      <c r="P224" s="7"/>
      <c r="Q224" s="76"/>
    </row>
    <row r="225" spans="1:17" ht="71.400000000000006" customHeight="1" x14ac:dyDescent="0.25">
      <c r="A225" s="65"/>
      <c r="B225" s="988"/>
      <c r="C225" s="67" t="s">
        <v>17</v>
      </c>
      <c r="D225" s="53" t="s">
        <v>35</v>
      </c>
      <c r="E225" s="950"/>
      <c r="F225" s="950"/>
      <c r="G225" s="949"/>
      <c r="H225" s="1020"/>
      <c r="I225" s="949"/>
      <c r="J225" s="313" t="s">
        <v>1039</v>
      </c>
      <c r="K225" s="313" t="s">
        <v>200</v>
      </c>
      <c r="L225" s="349" t="s">
        <v>26</v>
      </c>
      <c r="M225" s="350">
        <v>5010</v>
      </c>
      <c r="N225" s="350">
        <v>5010</v>
      </c>
      <c r="O225" s="1">
        <f t="shared" ref="O225:O293" si="8">IF((N225*100%/M225)&lt;=100%,(N225*100%/M225),100%)</f>
        <v>1</v>
      </c>
      <c r="P225" s="7"/>
      <c r="Q225" s="76"/>
    </row>
    <row r="226" spans="1:17" ht="95.4" customHeight="1" x14ac:dyDescent="0.25">
      <c r="A226" s="65"/>
      <c r="B226" s="988"/>
      <c r="C226" s="67" t="s">
        <v>17</v>
      </c>
      <c r="D226" s="53" t="s">
        <v>35</v>
      </c>
      <c r="E226" s="950"/>
      <c r="F226" s="950"/>
      <c r="G226" s="949"/>
      <c r="H226" s="1020"/>
      <c r="I226" s="949"/>
      <c r="J226" s="313" t="s">
        <v>1040</v>
      </c>
      <c r="K226" s="313" t="s">
        <v>200</v>
      </c>
      <c r="L226" s="349" t="s">
        <v>26</v>
      </c>
      <c r="M226" s="350">
        <v>11550</v>
      </c>
      <c r="N226" s="350">
        <v>11608</v>
      </c>
      <c r="O226" s="1">
        <f t="shared" si="8"/>
        <v>1</v>
      </c>
      <c r="P226" s="7"/>
      <c r="Q226" s="76"/>
    </row>
    <row r="227" spans="1:17" ht="82.95" customHeight="1" x14ac:dyDescent="0.25">
      <c r="A227" s="65"/>
      <c r="B227" s="988"/>
      <c r="C227" s="67" t="s">
        <v>17</v>
      </c>
      <c r="D227" s="53" t="s">
        <v>35</v>
      </c>
      <c r="E227" s="950"/>
      <c r="F227" s="950"/>
      <c r="G227" s="949"/>
      <c r="H227" s="1020"/>
      <c r="I227" s="949"/>
      <c r="J227" s="313" t="s">
        <v>1041</v>
      </c>
      <c r="K227" s="313" t="s">
        <v>200</v>
      </c>
      <c r="L227" s="349" t="s">
        <v>26</v>
      </c>
      <c r="M227" s="350">
        <v>5100</v>
      </c>
      <c r="N227" s="350">
        <v>5536</v>
      </c>
      <c r="O227" s="1">
        <f>IF((N227*100%/M227)&lt;=100%,(N227*100%/M227),100%)</f>
        <v>1</v>
      </c>
      <c r="P227" s="7"/>
      <c r="Q227" s="400"/>
    </row>
    <row r="228" spans="1:17" ht="81.599999999999994" customHeight="1" x14ac:dyDescent="0.25">
      <c r="A228" s="65"/>
      <c r="B228" s="988"/>
      <c r="C228" s="67" t="s">
        <v>17</v>
      </c>
      <c r="D228" s="53" t="s">
        <v>35</v>
      </c>
      <c r="E228" s="950"/>
      <c r="F228" s="950"/>
      <c r="G228" s="949"/>
      <c r="H228" s="1020"/>
      <c r="I228" s="949"/>
      <c r="J228" s="313" t="s">
        <v>1042</v>
      </c>
      <c r="K228" s="313" t="s">
        <v>200</v>
      </c>
      <c r="L228" s="349" t="s">
        <v>26</v>
      </c>
      <c r="M228" s="350">
        <v>6552</v>
      </c>
      <c r="N228" s="350">
        <v>6552</v>
      </c>
      <c r="O228" s="1">
        <f>IF((N228*100%/M228)&lt;=100%,(N228*100%/M228),100%)</f>
        <v>1</v>
      </c>
      <c r="P228" s="7"/>
      <c r="Q228" s="400"/>
    </row>
    <row r="229" spans="1:17" ht="135.6" customHeight="1" x14ac:dyDescent="0.25">
      <c r="A229" s="65"/>
      <c r="B229" s="988"/>
      <c r="C229" s="67" t="s">
        <v>17</v>
      </c>
      <c r="D229" s="53" t="s">
        <v>35</v>
      </c>
      <c r="E229" s="950"/>
      <c r="F229" s="950"/>
      <c r="G229" s="949"/>
      <c r="H229" s="1020"/>
      <c r="I229" s="949"/>
      <c r="J229" s="313" t="s">
        <v>1043</v>
      </c>
      <c r="K229" s="313" t="s">
        <v>203</v>
      </c>
      <c r="L229" s="349" t="s">
        <v>51</v>
      </c>
      <c r="M229" s="350">
        <v>235294</v>
      </c>
      <c r="N229" s="350">
        <v>235294</v>
      </c>
      <c r="O229" s="1">
        <f>IF((N229*100%/M229)&lt;=100%,(N229*100%/M229),100%)</f>
        <v>1</v>
      </c>
      <c r="P229" s="7"/>
      <c r="Q229" s="400"/>
    </row>
    <row r="230" spans="1:17" ht="145.94999999999999" customHeight="1" x14ac:dyDescent="0.25">
      <c r="A230" s="65"/>
      <c r="B230" s="988"/>
      <c r="C230" s="67" t="s">
        <v>17</v>
      </c>
      <c r="D230" s="53" t="s">
        <v>35</v>
      </c>
      <c r="E230" s="950"/>
      <c r="F230" s="950"/>
      <c r="G230" s="949"/>
      <c r="H230" s="1020"/>
      <c r="I230" s="949"/>
      <c r="J230" s="313" t="s">
        <v>1044</v>
      </c>
      <c r="K230" s="313" t="s">
        <v>200</v>
      </c>
      <c r="L230" s="349" t="s">
        <v>26</v>
      </c>
      <c r="M230" s="350">
        <v>5220</v>
      </c>
      <c r="N230" s="350">
        <v>5220</v>
      </c>
      <c r="O230" s="1">
        <f>IF((N230*100%/M230)&lt;=100%,(N230*100%/M230),100%)</f>
        <v>1</v>
      </c>
      <c r="P230" s="7"/>
      <c r="Q230" s="400"/>
    </row>
    <row r="231" spans="1:17" ht="80.400000000000006" customHeight="1" x14ac:dyDescent="0.25">
      <c r="A231" s="65"/>
      <c r="B231" s="988"/>
      <c r="C231" s="67" t="s">
        <v>17</v>
      </c>
      <c r="D231" s="53" t="s">
        <v>35</v>
      </c>
      <c r="E231" s="950"/>
      <c r="F231" s="950"/>
      <c r="G231" s="949"/>
      <c r="H231" s="1020"/>
      <c r="I231" s="949"/>
      <c r="J231" s="313" t="s">
        <v>1045</v>
      </c>
      <c r="K231" s="313" t="s">
        <v>335</v>
      </c>
      <c r="L231" s="349" t="s">
        <v>26</v>
      </c>
      <c r="M231" s="350">
        <v>27400</v>
      </c>
      <c r="N231" s="350">
        <v>27930</v>
      </c>
      <c r="O231" s="1">
        <f t="shared" si="8"/>
        <v>1</v>
      </c>
      <c r="P231" s="7"/>
      <c r="Q231" s="76"/>
    </row>
    <row r="232" spans="1:17" ht="96" customHeight="1" x14ac:dyDescent="0.25">
      <c r="A232" s="65"/>
      <c r="B232" s="988"/>
      <c r="C232" s="67" t="s">
        <v>17</v>
      </c>
      <c r="D232" s="53" t="s">
        <v>35</v>
      </c>
      <c r="E232" s="950"/>
      <c r="F232" s="950"/>
      <c r="G232" s="949"/>
      <c r="H232" s="1020"/>
      <c r="I232" s="949"/>
      <c r="J232" s="313" t="s">
        <v>1046</v>
      </c>
      <c r="K232" s="313" t="s">
        <v>101</v>
      </c>
      <c r="L232" s="349" t="s">
        <v>26</v>
      </c>
      <c r="M232" s="350">
        <v>2010</v>
      </c>
      <c r="N232" s="350">
        <v>2020</v>
      </c>
      <c r="O232" s="1">
        <f t="shared" si="8"/>
        <v>1</v>
      </c>
      <c r="P232" s="7"/>
      <c r="Q232" s="76"/>
    </row>
    <row r="233" spans="1:17" ht="24.6" customHeight="1" x14ac:dyDescent="0.25">
      <c r="A233" s="65"/>
      <c r="B233" s="988"/>
      <c r="C233" s="67" t="s">
        <v>17</v>
      </c>
      <c r="D233" s="53" t="s">
        <v>35</v>
      </c>
      <c r="E233" s="950"/>
      <c r="F233" s="950"/>
      <c r="G233" s="949"/>
      <c r="H233" s="1020"/>
      <c r="I233" s="949"/>
      <c r="J233" s="313" t="s">
        <v>758</v>
      </c>
      <c r="K233" s="313" t="s">
        <v>200</v>
      </c>
      <c r="L233" s="349" t="s">
        <v>26</v>
      </c>
      <c r="M233" s="350">
        <v>27170</v>
      </c>
      <c r="N233" s="350">
        <v>27350</v>
      </c>
      <c r="O233" s="1">
        <f t="shared" si="8"/>
        <v>1</v>
      </c>
      <c r="P233" s="7"/>
      <c r="Q233" s="628"/>
    </row>
    <row r="234" spans="1:17" ht="171.6" x14ac:dyDescent="0.25">
      <c r="A234" s="65"/>
      <c r="B234" s="988"/>
      <c r="C234" s="67" t="s">
        <v>17</v>
      </c>
      <c r="D234" s="53" t="s">
        <v>35</v>
      </c>
      <c r="E234" s="950"/>
      <c r="F234" s="950"/>
      <c r="G234" s="949"/>
      <c r="H234" s="1020"/>
      <c r="I234" s="949"/>
      <c r="J234" s="313" t="s">
        <v>1047</v>
      </c>
      <c r="K234" s="313" t="s">
        <v>206</v>
      </c>
      <c r="L234" s="349" t="s">
        <v>51</v>
      </c>
      <c r="M234" s="350">
        <v>17500</v>
      </c>
      <c r="N234" s="350">
        <v>17500</v>
      </c>
      <c r="O234" s="1">
        <f t="shared" si="8"/>
        <v>1</v>
      </c>
      <c r="P234" s="7"/>
      <c r="Q234" s="76"/>
    </row>
    <row r="235" spans="1:17" ht="65.400000000000006" customHeight="1" x14ac:dyDescent="0.25">
      <c r="A235" s="65"/>
      <c r="B235" s="988"/>
      <c r="C235" s="67" t="s">
        <v>17</v>
      </c>
      <c r="D235" s="53" t="s">
        <v>35</v>
      </c>
      <c r="E235" s="950"/>
      <c r="F235" s="950"/>
      <c r="G235" s="943"/>
      <c r="H235" s="945"/>
      <c r="I235" s="943"/>
      <c r="J235" s="313" t="s">
        <v>1048</v>
      </c>
      <c r="K235" s="313" t="s">
        <v>209</v>
      </c>
      <c r="L235" s="349" t="s">
        <v>51</v>
      </c>
      <c r="M235" s="350">
        <v>1042</v>
      </c>
      <c r="N235" s="350">
        <v>1089</v>
      </c>
      <c r="O235" s="1">
        <f t="shared" si="8"/>
        <v>1</v>
      </c>
      <c r="P235" s="7"/>
      <c r="Q235" s="76"/>
    </row>
    <row r="236" spans="1:17" ht="66" customHeight="1" x14ac:dyDescent="0.25">
      <c r="A236" s="65"/>
      <c r="B236" s="988"/>
      <c r="C236" s="67" t="s">
        <v>17</v>
      </c>
      <c r="D236" s="297" t="s">
        <v>36</v>
      </c>
      <c r="E236" s="950">
        <v>687488.9</v>
      </c>
      <c r="F236" s="950">
        <v>687488.9</v>
      </c>
      <c r="G236" s="948" t="s">
        <v>19</v>
      </c>
      <c r="H236" s="957">
        <f>F236*100%/E236</f>
        <v>1</v>
      </c>
      <c r="I236" s="956"/>
      <c r="J236" s="644" t="s">
        <v>664</v>
      </c>
      <c r="K236" s="644" t="s">
        <v>209</v>
      </c>
      <c r="L236" s="430" t="s">
        <v>665</v>
      </c>
      <c r="M236" s="81">
        <v>15460</v>
      </c>
      <c r="N236" s="81">
        <v>15460</v>
      </c>
      <c r="O236" s="1">
        <f t="shared" si="8"/>
        <v>1</v>
      </c>
      <c r="P236" s="7"/>
      <c r="Q236" s="76"/>
    </row>
    <row r="237" spans="1:17" ht="184.95" customHeight="1" x14ac:dyDescent="0.25">
      <c r="A237" s="65"/>
      <c r="B237" s="988"/>
      <c r="C237" s="67" t="s">
        <v>17</v>
      </c>
      <c r="D237" s="297" t="s">
        <v>36</v>
      </c>
      <c r="E237" s="950"/>
      <c r="F237" s="950"/>
      <c r="G237" s="949"/>
      <c r="H237" s="957"/>
      <c r="I237" s="954"/>
      <c r="J237" s="644" t="s">
        <v>666</v>
      </c>
      <c r="K237" s="644" t="s">
        <v>209</v>
      </c>
      <c r="L237" s="430" t="s">
        <v>665</v>
      </c>
      <c r="M237" s="81">
        <v>66</v>
      </c>
      <c r="N237" s="81">
        <v>66</v>
      </c>
      <c r="O237" s="1">
        <f t="shared" si="8"/>
        <v>1</v>
      </c>
      <c r="P237" s="7"/>
      <c r="Q237" s="76"/>
    </row>
    <row r="238" spans="1:17" ht="66" customHeight="1" x14ac:dyDescent="0.25">
      <c r="A238" s="65"/>
      <c r="B238" s="988"/>
      <c r="C238" s="67" t="s">
        <v>17</v>
      </c>
      <c r="D238" s="297" t="s">
        <v>36</v>
      </c>
      <c r="E238" s="950"/>
      <c r="F238" s="950"/>
      <c r="G238" s="949"/>
      <c r="H238" s="957"/>
      <c r="I238" s="954"/>
      <c r="J238" s="644" t="s">
        <v>667</v>
      </c>
      <c r="K238" s="644" t="s">
        <v>209</v>
      </c>
      <c r="L238" s="430" t="s">
        <v>665</v>
      </c>
      <c r="M238" s="81">
        <v>75420</v>
      </c>
      <c r="N238" s="81">
        <v>75420</v>
      </c>
      <c r="O238" s="1">
        <f t="shared" si="8"/>
        <v>1</v>
      </c>
      <c r="P238" s="7"/>
      <c r="Q238" s="76"/>
    </row>
    <row r="239" spans="1:17" ht="132" customHeight="1" x14ac:dyDescent="0.25">
      <c r="A239" s="65"/>
      <c r="B239" s="988"/>
      <c r="C239" s="67" t="s">
        <v>17</v>
      </c>
      <c r="D239" s="297" t="s">
        <v>36</v>
      </c>
      <c r="E239" s="950"/>
      <c r="F239" s="950"/>
      <c r="G239" s="949"/>
      <c r="H239" s="957"/>
      <c r="I239" s="954"/>
      <c r="J239" s="644" t="s">
        <v>328</v>
      </c>
      <c r="K239" s="644" t="s">
        <v>209</v>
      </c>
      <c r="L239" s="430" t="s">
        <v>665</v>
      </c>
      <c r="M239" s="81">
        <v>756</v>
      </c>
      <c r="N239" s="81">
        <v>756</v>
      </c>
      <c r="O239" s="1">
        <f t="shared" si="8"/>
        <v>1</v>
      </c>
      <c r="P239" s="7"/>
      <c r="Q239" s="76"/>
    </row>
    <row r="240" spans="1:17" ht="118.95" customHeight="1" x14ac:dyDescent="0.25">
      <c r="A240" s="65"/>
      <c r="B240" s="988"/>
      <c r="C240" s="67" t="s">
        <v>17</v>
      </c>
      <c r="D240" s="297" t="s">
        <v>36</v>
      </c>
      <c r="E240" s="950"/>
      <c r="F240" s="950"/>
      <c r="G240" s="949"/>
      <c r="H240" s="957"/>
      <c r="I240" s="954"/>
      <c r="J240" s="644" t="s">
        <v>668</v>
      </c>
      <c r="K240" s="644" t="s">
        <v>209</v>
      </c>
      <c r="L240" s="430" t="s">
        <v>665</v>
      </c>
      <c r="M240" s="81">
        <v>45</v>
      </c>
      <c r="N240" s="81">
        <v>45</v>
      </c>
      <c r="O240" s="1">
        <f t="shared" si="8"/>
        <v>1</v>
      </c>
      <c r="P240" s="7"/>
      <c r="Q240" s="76"/>
    </row>
    <row r="241" spans="1:17" ht="145.19999999999999" customHeight="1" x14ac:dyDescent="0.25">
      <c r="A241" s="65"/>
      <c r="B241" s="988"/>
      <c r="C241" s="67" t="s">
        <v>17</v>
      </c>
      <c r="D241" s="297" t="s">
        <v>36</v>
      </c>
      <c r="E241" s="950"/>
      <c r="F241" s="950"/>
      <c r="G241" s="949"/>
      <c r="H241" s="957"/>
      <c r="I241" s="954"/>
      <c r="J241" s="644" t="s">
        <v>669</v>
      </c>
      <c r="K241" s="644" t="s">
        <v>209</v>
      </c>
      <c r="L241" s="430" t="s">
        <v>665</v>
      </c>
      <c r="M241" s="81">
        <v>825</v>
      </c>
      <c r="N241" s="81">
        <v>825</v>
      </c>
      <c r="O241" s="1">
        <f t="shared" si="8"/>
        <v>1</v>
      </c>
      <c r="P241" s="7"/>
      <c r="Q241" s="76"/>
    </row>
    <row r="242" spans="1:17" ht="184.95" customHeight="1" x14ac:dyDescent="0.25">
      <c r="A242" s="65"/>
      <c r="B242" s="988"/>
      <c r="C242" s="67" t="s">
        <v>17</v>
      </c>
      <c r="D242" s="297" t="s">
        <v>36</v>
      </c>
      <c r="E242" s="950"/>
      <c r="F242" s="950"/>
      <c r="G242" s="949"/>
      <c r="H242" s="957"/>
      <c r="I242" s="954"/>
      <c r="J242" s="644" t="s">
        <v>670</v>
      </c>
      <c r="K242" s="644" t="s">
        <v>209</v>
      </c>
      <c r="L242" s="430" t="s">
        <v>665</v>
      </c>
      <c r="M242" s="81">
        <v>710</v>
      </c>
      <c r="N242" s="81">
        <v>710</v>
      </c>
      <c r="O242" s="1">
        <f t="shared" si="8"/>
        <v>1</v>
      </c>
      <c r="P242" s="7"/>
      <c r="Q242" s="76"/>
    </row>
    <row r="243" spans="1:17" ht="52.95" customHeight="1" x14ac:dyDescent="0.25">
      <c r="A243" s="65"/>
      <c r="B243" s="988"/>
      <c r="C243" s="67" t="s">
        <v>17</v>
      </c>
      <c r="D243" s="297" t="s">
        <v>36</v>
      </c>
      <c r="E243" s="950"/>
      <c r="F243" s="950"/>
      <c r="G243" s="949"/>
      <c r="H243" s="957"/>
      <c r="I243" s="954"/>
      <c r="J243" s="644" t="s">
        <v>201</v>
      </c>
      <c r="K243" s="644" t="s">
        <v>209</v>
      </c>
      <c r="L243" s="430" t="s">
        <v>665</v>
      </c>
      <c r="M243" s="81">
        <v>118636</v>
      </c>
      <c r="N243" s="81">
        <v>118636</v>
      </c>
      <c r="O243" s="1">
        <f t="shared" si="8"/>
        <v>1</v>
      </c>
      <c r="P243" s="7"/>
      <c r="Q243" s="76"/>
    </row>
    <row r="244" spans="1:17" ht="118.95" customHeight="1" x14ac:dyDescent="0.25">
      <c r="A244" s="65"/>
      <c r="B244" s="988"/>
      <c r="C244" s="67" t="s">
        <v>17</v>
      </c>
      <c r="D244" s="297" t="s">
        <v>36</v>
      </c>
      <c r="E244" s="950"/>
      <c r="F244" s="950"/>
      <c r="G244" s="949"/>
      <c r="H244" s="957"/>
      <c r="I244" s="954"/>
      <c r="J244" s="644" t="s">
        <v>329</v>
      </c>
      <c r="K244" s="644" t="s">
        <v>209</v>
      </c>
      <c r="L244" s="430" t="s">
        <v>665</v>
      </c>
      <c r="M244" s="81">
        <v>4264</v>
      </c>
      <c r="N244" s="81">
        <v>4264</v>
      </c>
      <c r="O244" s="1">
        <f t="shared" si="8"/>
        <v>1</v>
      </c>
      <c r="P244" s="7"/>
      <c r="Q244" s="76"/>
    </row>
    <row r="245" spans="1:17" ht="132" customHeight="1" x14ac:dyDescent="0.25">
      <c r="A245" s="65"/>
      <c r="B245" s="988"/>
      <c r="C245" s="67" t="s">
        <v>17</v>
      </c>
      <c r="D245" s="297" t="s">
        <v>36</v>
      </c>
      <c r="E245" s="950"/>
      <c r="F245" s="950"/>
      <c r="G245" s="949"/>
      <c r="H245" s="957"/>
      <c r="I245" s="954"/>
      <c r="J245" s="644" t="s">
        <v>330</v>
      </c>
      <c r="K245" s="644" t="s">
        <v>209</v>
      </c>
      <c r="L245" s="430" t="s">
        <v>665</v>
      </c>
      <c r="M245" s="81">
        <v>1086</v>
      </c>
      <c r="N245" s="81">
        <v>1086</v>
      </c>
      <c r="O245" s="1">
        <f t="shared" si="8"/>
        <v>1</v>
      </c>
      <c r="P245" s="7"/>
      <c r="Q245" s="76"/>
    </row>
    <row r="246" spans="1:17" ht="52.95" customHeight="1" x14ac:dyDescent="0.25">
      <c r="A246" s="65"/>
      <c r="B246" s="988"/>
      <c r="C246" s="67" t="s">
        <v>17</v>
      </c>
      <c r="D246" s="297" t="s">
        <v>36</v>
      </c>
      <c r="E246" s="950"/>
      <c r="F246" s="950"/>
      <c r="G246" s="949"/>
      <c r="H246" s="957"/>
      <c r="I246" s="954"/>
      <c r="J246" s="644" t="s">
        <v>202</v>
      </c>
      <c r="K246" s="644" t="s">
        <v>209</v>
      </c>
      <c r="L246" s="430" t="s">
        <v>665</v>
      </c>
      <c r="M246" s="81">
        <v>6455</v>
      </c>
      <c r="N246" s="81">
        <v>6455</v>
      </c>
      <c r="O246" s="1">
        <f t="shared" si="8"/>
        <v>1</v>
      </c>
      <c r="P246" s="7"/>
      <c r="Q246" s="76"/>
    </row>
    <row r="247" spans="1:17" ht="71.400000000000006" customHeight="1" x14ac:dyDescent="0.25">
      <c r="A247" s="65"/>
      <c r="B247" s="988"/>
      <c r="C247" s="67" t="s">
        <v>17</v>
      </c>
      <c r="D247" s="297" t="s">
        <v>36</v>
      </c>
      <c r="E247" s="950"/>
      <c r="F247" s="950"/>
      <c r="G247" s="949"/>
      <c r="H247" s="957"/>
      <c r="I247" s="954"/>
      <c r="J247" s="644" t="s">
        <v>671</v>
      </c>
      <c r="K247" s="644" t="s">
        <v>209</v>
      </c>
      <c r="L247" s="430" t="s">
        <v>665</v>
      </c>
      <c r="M247" s="81">
        <v>5017</v>
      </c>
      <c r="N247" s="81">
        <v>5017</v>
      </c>
      <c r="O247" s="1">
        <f t="shared" si="8"/>
        <v>1</v>
      </c>
      <c r="P247" s="7"/>
      <c r="Q247" s="76"/>
    </row>
    <row r="248" spans="1:17" ht="79.2" customHeight="1" x14ac:dyDescent="0.25">
      <c r="A248" s="65"/>
      <c r="B248" s="988"/>
      <c r="C248" s="67" t="s">
        <v>17</v>
      </c>
      <c r="D248" s="297" t="s">
        <v>36</v>
      </c>
      <c r="E248" s="950"/>
      <c r="F248" s="950"/>
      <c r="G248" s="949"/>
      <c r="H248" s="957"/>
      <c r="I248" s="954"/>
      <c r="J248" s="644" t="s">
        <v>672</v>
      </c>
      <c r="K248" s="644" t="s">
        <v>673</v>
      </c>
      <c r="L248" s="430" t="s">
        <v>674</v>
      </c>
      <c r="M248" s="81">
        <v>1</v>
      </c>
      <c r="N248" s="81">
        <v>1</v>
      </c>
      <c r="O248" s="1">
        <f t="shared" si="8"/>
        <v>1</v>
      </c>
      <c r="P248" s="7"/>
      <c r="Q248" s="76"/>
    </row>
    <row r="249" spans="1:17" ht="58.2" customHeight="1" x14ac:dyDescent="0.25">
      <c r="A249" s="65"/>
      <c r="B249" s="988"/>
      <c r="C249" s="67" t="s">
        <v>17</v>
      </c>
      <c r="D249" s="297" t="s">
        <v>36</v>
      </c>
      <c r="E249" s="950"/>
      <c r="F249" s="950"/>
      <c r="G249" s="949"/>
      <c r="H249" s="957"/>
      <c r="I249" s="954"/>
      <c r="J249" s="644" t="s">
        <v>675</v>
      </c>
      <c r="K249" s="644" t="s">
        <v>554</v>
      </c>
      <c r="L249" s="430" t="s">
        <v>665</v>
      </c>
      <c r="M249" s="81">
        <v>707</v>
      </c>
      <c r="N249" s="81">
        <v>750</v>
      </c>
      <c r="O249" s="1">
        <f t="shared" si="8"/>
        <v>1</v>
      </c>
      <c r="P249" s="7"/>
      <c r="Q249" s="76"/>
    </row>
    <row r="250" spans="1:17" ht="83.4" customHeight="1" x14ac:dyDescent="0.25">
      <c r="A250" s="65"/>
      <c r="B250" s="988"/>
      <c r="C250" s="67" t="s">
        <v>17</v>
      </c>
      <c r="D250" s="297" t="s">
        <v>36</v>
      </c>
      <c r="E250" s="950"/>
      <c r="F250" s="950"/>
      <c r="G250" s="949"/>
      <c r="H250" s="957"/>
      <c r="I250" s="954"/>
      <c r="J250" s="644" t="s">
        <v>676</v>
      </c>
      <c r="K250" s="644" t="s">
        <v>209</v>
      </c>
      <c r="L250" s="430" t="s">
        <v>665</v>
      </c>
      <c r="M250" s="81">
        <v>18000</v>
      </c>
      <c r="N250" s="81">
        <v>18067</v>
      </c>
      <c r="O250" s="1">
        <f t="shared" si="8"/>
        <v>1</v>
      </c>
      <c r="P250" s="7"/>
      <c r="Q250" s="76"/>
    </row>
    <row r="251" spans="1:17" ht="52.95" customHeight="1" x14ac:dyDescent="0.25">
      <c r="A251" s="65"/>
      <c r="B251" s="988"/>
      <c r="C251" s="67" t="s">
        <v>17</v>
      </c>
      <c r="D251" s="297" t="s">
        <v>36</v>
      </c>
      <c r="E251" s="950"/>
      <c r="F251" s="950"/>
      <c r="G251" s="949"/>
      <c r="H251" s="957"/>
      <c r="I251" s="954"/>
      <c r="J251" s="644" t="s">
        <v>331</v>
      </c>
      <c r="K251" s="644" t="s">
        <v>209</v>
      </c>
      <c r="L251" s="430" t="s">
        <v>665</v>
      </c>
      <c r="M251" s="81">
        <v>16000</v>
      </c>
      <c r="N251" s="81">
        <v>17158</v>
      </c>
      <c r="O251" s="1">
        <f t="shared" si="8"/>
        <v>1</v>
      </c>
      <c r="P251" s="7"/>
      <c r="Q251" s="76"/>
    </row>
    <row r="252" spans="1:17" ht="66" customHeight="1" x14ac:dyDescent="0.25">
      <c r="A252" s="65"/>
      <c r="B252" s="988"/>
      <c r="C252" s="67" t="s">
        <v>17</v>
      </c>
      <c r="D252" s="297" t="s">
        <v>36</v>
      </c>
      <c r="E252" s="950"/>
      <c r="F252" s="950"/>
      <c r="G252" s="949"/>
      <c r="H252" s="957"/>
      <c r="I252" s="954"/>
      <c r="J252" s="644" t="s">
        <v>677</v>
      </c>
      <c r="K252" s="644" t="s">
        <v>209</v>
      </c>
      <c r="L252" s="430" t="s">
        <v>665</v>
      </c>
      <c r="M252" s="81">
        <v>8515</v>
      </c>
      <c r="N252" s="81">
        <v>8584</v>
      </c>
      <c r="O252" s="1">
        <f t="shared" si="8"/>
        <v>1</v>
      </c>
      <c r="P252" s="7"/>
      <c r="Q252" s="76"/>
    </row>
    <row r="253" spans="1:17" ht="39.6" customHeight="1" x14ac:dyDescent="0.25">
      <c r="A253" s="65"/>
      <c r="B253" s="988"/>
      <c r="C253" s="67" t="s">
        <v>17</v>
      </c>
      <c r="D253" s="297" t="s">
        <v>36</v>
      </c>
      <c r="E253" s="950"/>
      <c r="F253" s="950"/>
      <c r="G253" s="949"/>
      <c r="H253" s="957"/>
      <c r="I253" s="954"/>
      <c r="J253" s="644" t="s">
        <v>176</v>
      </c>
      <c r="K253" s="644" t="s">
        <v>209</v>
      </c>
      <c r="L253" s="430" t="s">
        <v>665</v>
      </c>
      <c r="M253" s="81">
        <v>45029</v>
      </c>
      <c r="N253" s="81">
        <v>45034</v>
      </c>
      <c r="O253" s="1">
        <f t="shared" si="8"/>
        <v>1</v>
      </c>
      <c r="P253" s="7"/>
      <c r="Q253" s="76"/>
    </row>
    <row r="254" spans="1:17" ht="41.4" customHeight="1" x14ac:dyDescent="0.25">
      <c r="A254" s="65"/>
      <c r="B254" s="988"/>
      <c r="C254" s="67" t="s">
        <v>17</v>
      </c>
      <c r="D254" s="297" t="s">
        <v>36</v>
      </c>
      <c r="E254" s="950"/>
      <c r="F254" s="950"/>
      <c r="G254" s="949"/>
      <c r="H254" s="957"/>
      <c r="I254" s="954"/>
      <c r="J254" s="644" t="s">
        <v>678</v>
      </c>
      <c r="K254" s="644" t="s">
        <v>209</v>
      </c>
      <c r="L254" s="430" t="s">
        <v>665</v>
      </c>
      <c r="M254" s="81">
        <v>18280</v>
      </c>
      <c r="N254" s="81">
        <v>18280</v>
      </c>
      <c r="O254" s="1">
        <f t="shared" si="8"/>
        <v>1</v>
      </c>
      <c r="P254" s="7"/>
      <c r="Q254" s="76"/>
    </row>
    <row r="255" spans="1:17" ht="74.400000000000006" customHeight="1" x14ac:dyDescent="0.25">
      <c r="A255" s="65"/>
      <c r="B255" s="988"/>
      <c r="C255" s="67" t="s">
        <v>17</v>
      </c>
      <c r="D255" s="297" t="s">
        <v>36</v>
      </c>
      <c r="E255" s="950"/>
      <c r="F255" s="950"/>
      <c r="G255" s="949"/>
      <c r="H255" s="957"/>
      <c r="I255" s="954"/>
      <c r="J255" s="644" t="s">
        <v>679</v>
      </c>
      <c r="K255" s="644" t="s">
        <v>327</v>
      </c>
      <c r="L255" s="430" t="s">
        <v>26</v>
      </c>
      <c r="M255" s="81">
        <v>175000</v>
      </c>
      <c r="N255" s="81">
        <v>187759</v>
      </c>
      <c r="O255" s="1">
        <f t="shared" si="8"/>
        <v>1</v>
      </c>
      <c r="P255" s="7"/>
      <c r="Q255" s="76"/>
    </row>
    <row r="256" spans="1:17" ht="109.2" customHeight="1" x14ac:dyDescent="0.25">
      <c r="A256" s="65"/>
      <c r="B256" s="988"/>
      <c r="C256" s="67" t="s">
        <v>17</v>
      </c>
      <c r="D256" s="297" t="s">
        <v>36</v>
      </c>
      <c r="E256" s="950"/>
      <c r="F256" s="950"/>
      <c r="G256" s="949"/>
      <c r="H256" s="957"/>
      <c r="I256" s="954"/>
      <c r="J256" s="644" t="s">
        <v>680</v>
      </c>
      <c r="K256" s="644" t="s">
        <v>67</v>
      </c>
      <c r="L256" s="430" t="s">
        <v>26</v>
      </c>
      <c r="M256" s="81">
        <v>5670</v>
      </c>
      <c r="N256" s="81">
        <v>5629</v>
      </c>
      <c r="O256" s="1">
        <f t="shared" si="8"/>
        <v>0.99276895943562615</v>
      </c>
      <c r="P256" s="7"/>
      <c r="Q256" s="76"/>
    </row>
    <row r="257" spans="1:17" ht="92.4" x14ac:dyDescent="0.25">
      <c r="A257" s="65"/>
      <c r="B257" s="988"/>
      <c r="C257" s="67" t="s">
        <v>17</v>
      </c>
      <c r="D257" s="297" t="s">
        <v>36</v>
      </c>
      <c r="E257" s="950"/>
      <c r="F257" s="950"/>
      <c r="G257" s="949"/>
      <c r="H257" s="957"/>
      <c r="I257" s="954"/>
      <c r="J257" s="644" t="s">
        <v>172</v>
      </c>
      <c r="K257" s="644" t="s">
        <v>209</v>
      </c>
      <c r="L257" s="430" t="s">
        <v>665</v>
      </c>
      <c r="M257" s="81">
        <v>44000</v>
      </c>
      <c r="N257" s="81">
        <v>44391</v>
      </c>
      <c r="O257" s="1">
        <f t="shared" si="8"/>
        <v>1</v>
      </c>
      <c r="P257" s="7"/>
      <c r="Q257" s="76"/>
    </row>
    <row r="258" spans="1:17" ht="60.6" customHeight="1" x14ac:dyDescent="0.25">
      <c r="A258" s="65"/>
      <c r="B258" s="988"/>
      <c r="C258" s="67" t="s">
        <v>17</v>
      </c>
      <c r="D258" s="297" t="s">
        <v>36</v>
      </c>
      <c r="E258" s="950"/>
      <c r="F258" s="950"/>
      <c r="G258" s="949"/>
      <c r="H258" s="957"/>
      <c r="I258" s="954"/>
      <c r="J258" s="644" t="s">
        <v>614</v>
      </c>
      <c r="K258" s="644" t="s">
        <v>554</v>
      </c>
      <c r="L258" s="430" t="s">
        <v>665</v>
      </c>
      <c r="M258" s="81">
        <v>80000</v>
      </c>
      <c r="N258" s="81">
        <v>87020</v>
      </c>
      <c r="O258" s="1">
        <f t="shared" si="8"/>
        <v>1</v>
      </c>
      <c r="P258" s="7"/>
      <c r="Q258" s="76"/>
    </row>
    <row r="259" spans="1:17" ht="52.95" customHeight="1" x14ac:dyDescent="0.25">
      <c r="A259" s="65"/>
      <c r="B259" s="988"/>
      <c r="C259" s="67" t="s">
        <v>17</v>
      </c>
      <c r="D259" s="297" t="s">
        <v>36</v>
      </c>
      <c r="E259" s="950"/>
      <c r="F259" s="950"/>
      <c r="G259" s="949"/>
      <c r="H259" s="957"/>
      <c r="I259" s="954"/>
      <c r="J259" s="644" t="s">
        <v>80</v>
      </c>
      <c r="K259" s="644" t="s">
        <v>554</v>
      </c>
      <c r="L259" s="430" t="s">
        <v>665</v>
      </c>
      <c r="M259" s="81">
        <v>17000</v>
      </c>
      <c r="N259" s="81">
        <v>17000</v>
      </c>
      <c r="O259" s="1">
        <f t="shared" si="8"/>
        <v>1</v>
      </c>
      <c r="P259" s="7"/>
      <c r="Q259" s="76"/>
    </row>
    <row r="260" spans="1:17" ht="39.6" customHeight="1" x14ac:dyDescent="0.25">
      <c r="A260" s="65"/>
      <c r="B260" s="988"/>
      <c r="C260" s="67" t="s">
        <v>17</v>
      </c>
      <c r="D260" s="297" t="s">
        <v>36</v>
      </c>
      <c r="E260" s="950"/>
      <c r="F260" s="950"/>
      <c r="G260" s="949"/>
      <c r="H260" s="957"/>
      <c r="I260" s="954"/>
      <c r="J260" s="644" t="s">
        <v>681</v>
      </c>
      <c r="K260" s="644" t="s">
        <v>554</v>
      </c>
      <c r="L260" s="430" t="s">
        <v>665</v>
      </c>
      <c r="M260" s="81">
        <v>1500</v>
      </c>
      <c r="N260" s="81">
        <v>1583</v>
      </c>
      <c r="O260" s="1">
        <f t="shared" si="8"/>
        <v>1</v>
      </c>
      <c r="P260" s="7"/>
      <c r="Q260" s="76"/>
    </row>
    <row r="261" spans="1:17" ht="66" customHeight="1" x14ac:dyDescent="0.25">
      <c r="A261" s="65"/>
      <c r="B261" s="988"/>
      <c r="C261" s="67" t="s">
        <v>17</v>
      </c>
      <c r="D261" s="297" t="s">
        <v>36</v>
      </c>
      <c r="E261" s="950"/>
      <c r="F261" s="950"/>
      <c r="G261" s="949"/>
      <c r="H261" s="957"/>
      <c r="I261" s="954"/>
      <c r="J261" s="644" t="s">
        <v>682</v>
      </c>
      <c r="K261" s="644" t="s">
        <v>200</v>
      </c>
      <c r="L261" s="430" t="s">
        <v>665</v>
      </c>
      <c r="M261" s="81">
        <v>3438</v>
      </c>
      <c r="N261" s="81">
        <v>3438</v>
      </c>
      <c r="O261" s="1">
        <f t="shared" si="8"/>
        <v>1</v>
      </c>
      <c r="P261" s="7"/>
      <c r="Q261" s="76"/>
    </row>
    <row r="262" spans="1:17" ht="224.4" x14ac:dyDescent="0.25">
      <c r="A262" s="65"/>
      <c r="B262" s="988"/>
      <c r="C262" s="67" t="s">
        <v>17</v>
      </c>
      <c r="D262" s="297" t="s">
        <v>36</v>
      </c>
      <c r="E262" s="950"/>
      <c r="F262" s="950"/>
      <c r="G262" s="949"/>
      <c r="H262" s="957"/>
      <c r="I262" s="954"/>
      <c r="J262" s="644" t="s">
        <v>683</v>
      </c>
      <c r="K262" s="644" t="s">
        <v>200</v>
      </c>
      <c r="L262" s="430" t="s">
        <v>665</v>
      </c>
      <c r="M262" s="81">
        <v>357498</v>
      </c>
      <c r="N262" s="81">
        <v>25993</v>
      </c>
      <c r="O262" s="1">
        <f t="shared" si="8"/>
        <v>7.2708099066288487E-2</v>
      </c>
      <c r="P262" s="7"/>
      <c r="Q262" s="644" t="s">
        <v>1217</v>
      </c>
    </row>
    <row r="263" spans="1:17" ht="72.599999999999994" customHeight="1" x14ac:dyDescent="0.25">
      <c r="A263" s="65"/>
      <c r="B263" s="988"/>
      <c r="C263" s="67" t="s">
        <v>17</v>
      </c>
      <c r="D263" s="297" t="s">
        <v>36</v>
      </c>
      <c r="E263" s="950"/>
      <c r="F263" s="950"/>
      <c r="G263" s="949"/>
      <c r="H263" s="957"/>
      <c r="I263" s="954"/>
      <c r="J263" s="644" t="s">
        <v>684</v>
      </c>
      <c r="K263" s="644" t="s">
        <v>200</v>
      </c>
      <c r="L263" s="430" t="s">
        <v>665</v>
      </c>
      <c r="M263" s="81">
        <v>4210</v>
      </c>
      <c r="N263" s="81">
        <v>4230</v>
      </c>
      <c r="O263" s="1">
        <f t="shared" si="8"/>
        <v>1</v>
      </c>
      <c r="P263" s="7"/>
      <c r="Q263" s="76"/>
    </row>
    <row r="264" spans="1:17" ht="84.6" customHeight="1" x14ac:dyDescent="0.25">
      <c r="A264" s="65"/>
      <c r="B264" s="988"/>
      <c r="C264" s="67" t="s">
        <v>17</v>
      </c>
      <c r="D264" s="297" t="s">
        <v>36</v>
      </c>
      <c r="E264" s="950"/>
      <c r="F264" s="950"/>
      <c r="G264" s="949"/>
      <c r="H264" s="957"/>
      <c r="I264" s="954"/>
      <c r="J264" s="644" t="s">
        <v>173</v>
      </c>
      <c r="K264" s="644" t="s">
        <v>211</v>
      </c>
      <c r="L264" s="430" t="s">
        <v>665</v>
      </c>
      <c r="M264" s="81">
        <v>41125</v>
      </c>
      <c r="N264" s="81">
        <v>46895</v>
      </c>
      <c r="O264" s="1">
        <f t="shared" si="8"/>
        <v>1</v>
      </c>
      <c r="P264" s="7"/>
      <c r="Q264" s="76"/>
    </row>
    <row r="265" spans="1:17" ht="36.6" customHeight="1" x14ac:dyDescent="0.25">
      <c r="A265" s="65"/>
      <c r="B265" s="988"/>
      <c r="C265" s="67" t="s">
        <v>17</v>
      </c>
      <c r="D265" s="297" t="s">
        <v>36</v>
      </c>
      <c r="E265" s="950"/>
      <c r="F265" s="950"/>
      <c r="G265" s="949"/>
      <c r="H265" s="957"/>
      <c r="I265" s="954"/>
      <c r="J265" s="644" t="s">
        <v>685</v>
      </c>
      <c r="K265" s="644" t="s">
        <v>205</v>
      </c>
      <c r="L265" s="430" t="s">
        <v>26</v>
      </c>
      <c r="M265" s="81">
        <v>48236</v>
      </c>
      <c r="N265" s="81">
        <v>48236</v>
      </c>
      <c r="O265" s="1">
        <f t="shared" si="8"/>
        <v>1</v>
      </c>
      <c r="P265" s="7"/>
      <c r="Q265" s="76"/>
    </row>
    <row r="266" spans="1:17" ht="36.6" customHeight="1" x14ac:dyDescent="0.25">
      <c r="A266" s="65"/>
      <c r="B266" s="988"/>
      <c r="C266" s="67" t="s">
        <v>17</v>
      </c>
      <c r="D266" s="644" t="s">
        <v>36</v>
      </c>
      <c r="E266" s="950"/>
      <c r="F266" s="950"/>
      <c r="G266" s="949"/>
      <c r="H266" s="957"/>
      <c r="I266" s="954"/>
      <c r="J266" s="644" t="s">
        <v>686</v>
      </c>
      <c r="K266" s="644" t="s">
        <v>200</v>
      </c>
      <c r="L266" s="430" t="s">
        <v>51</v>
      </c>
      <c r="M266" s="81">
        <v>38431</v>
      </c>
      <c r="N266" s="81">
        <v>38773</v>
      </c>
      <c r="O266" s="1">
        <f t="shared" si="8"/>
        <v>1</v>
      </c>
      <c r="P266" s="7"/>
      <c r="Q266" s="644"/>
    </row>
    <row r="267" spans="1:17" ht="36.6" customHeight="1" x14ac:dyDescent="0.25">
      <c r="A267" s="65"/>
      <c r="B267" s="988"/>
      <c r="C267" s="67" t="s">
        <v>17</v>
      </c>
      <c r="D267" s="644" t="s">
        <v>36</v>
      </c>
      <c r="E267" s="950"/>
      <c r="F267" s="950"/>
      <c r="G267" s="949"/>
      <c r="H267" s="957"/>
      <c r="I267" s="954"/>
      <c r="J267" s="644" t="s">
        <v>1215</v>
      </c>
      <c r="K267" s="644" t="s">
        <v>200</v>
      </c>
      <c r="L267" s="430" t="s">
        <v>665</v>
      </c>
      <c r="M267" s="81">
        <v>2500</v>
      </c>
      <c r="N267" s="81">
        <v>2502</v>
      </c>
      <c r="O267" s="1">
        <f>IF((N270*100%/M270)&lt;=100%,(N270*100%/M270),100%)</f>
        <v>1</v>
      </c>
      <c r="P267" s="7"/>
      <c r="Q267" s="644"/>
    </row>
    <row r="268" spans="1:17" ht="36.6" customHeight="1" x14ac:dyDescent="0.25">
      <c r="A268" s="65"/>
      <c r="B268" s="988"/>
      <c r="C268" s="67" t="s">
        <v>17</v>
      </c>
      <c r="D268" s="644" t="s">
        <v>36</v>
      </c>
      <c r="E268" s="950"/>
      <c r="F268" s="950"/>
      <c r="G268" s="949"/>
      <c r="H268" s="957"/>
      <c r="I268" s="954"/>
      <c r="J268" s="644" t="s">
        <v>1216</v>
      </c>
      <c r="K268" s="644" t="s">
        <v>211</v>
      </c>
      <c r="L268" s="430" t="s">
        <v>665</v>
      </c>
      <c r="M268" s="81">
        <v>26723</v>
      </c>
      <c r="N268" s="81">
        <v>26976</v>
      </c>
      <c r="O268" s="1">
        <f t="shared" si="8"/>
        <v>1</v>
      </c>
      <c r="P268" s="7"/>
      <c r="Q268" s="644"/>
    </row>
    <row r="269" spans="1:17" ht="39.6" x14ac:dyDescent="0.25">
      <c r="A269" s="65"/>
      <c r="B269" s="988"/>
      <c r="C269" s="67" t="s">
        <v>17</v>
      </c>
      <c r="D269" s="382" t="s">
        <v>36</v>
      </c>
      <c r="E269" s="950"/>
      <c r="F269" s="950"/>
      <c r="G269" s="949"/>
      <c r="H269" s="957"/>
      <c r="I269" s="954"/>
      <c r="J269" s="644" t="s">
        <v>107</v>
      </c>
      <c r="K269" s="644" t="s">
        <v>327</v>
      </c>
      <c r="L269" s="430" t="s">
        <v>26</v>
      </c>
      <c r="M269" s="81">
        <v>130000</v>
      </c>
      <c r="N269" s="81">
        <v>143896</v>
      </c>
      <c r="O269" s="1">
        <f>IF((N269*100%/M269)&lt;=100%,(N269*100%/M269),100%)</f>
        <v>1</v>
      </c>
      <c r="P269" s="7"/>
      <c r="Q269" s="382"/>
    </row>
    <row r="270" spans="1:17" ht="105.6" x14ac:dyDescent="0.25">
      <c r="A270" s="65"/>
      <c r="B270" s="988"/>
      <c r="C270" s="67" t="s">
        <v>17</v>
      </c>
      <c r="D270" s="297" t="s">
        <v>36</v>
      </c>
      <c r="E270" s="950"/>
      <c r="F270" s="950"/>
      <c r="G270" s="943"/>
      <c r="H270" s="957"/>
      <c r="I270" s="955"/>
      <c r="J270" s="644" t="s">
        <v>687</v>
      </c>
      <c r="K270" s="644" t="s">
        <v>200</v>
      </c>
      <c r="L270" s="430" t="s">
        <v>51</v>
      </c>
      <c r="M270" s="81">
        <v>4036</v>
      </c>
      <c r="N270" s="81">
        <v>4037</v>
      </c>
      <c r="O270" s="1">
        <f>IF((N270*100%/M270)&lt;=100%,(N270*100%/M270),100%)</f>
        <v>1</v>
      </c>
      <c r="P270" s="7"/>
      <c r="Q270" s="76"/>
    </row>
    <row r="271" spans="1:17" ht="70.2" customHeight="1" x14ac:dyDescent="0.25">
      <c r="A271" s="65"/>
      <c r="B271" s="988"/>
      <c r="C271" s="67" t="s">
        <v>17</v>
      </c>
      <c r="D271" s="53" t="s">
        <v>37</v>
      </c>
      <c r="E271" s="950">
        <v>523620.7</v>
      </c>
      <c r="F271" s="950">
        <v>523620.7</v>
      </c>
      <c r="G271" s="948" t="s">
        <v>19</v>
      </c>
      <c r="H271" s="957">
        <f>F271*100%/E271</f>
        <v>1</v>
      </c>
      <c r="I271" s="948"/>
      <c r="J271" s="57" t="s">
        <v>616</v>
      </c>
      <c r="K271" s="57" t="s">
        <v>292</v>
      </c>
      <c r="L271" s="638" t="s">
        <v>26</v>
      </c>
      <c r="M271" s="81">
        <v>103659</v>
      </c>
      <c r="N271" s="81">
        <v>103659</v>
      </c>
      <c r="O271" s="1">
        <f t="shared" si="8"/>
        <v>1</v>
      </c>
      <c r="P271" s="7"/>
      <c r="Q271" s="57"/>
    </row>
    <row r="272" spans="1:17" ht="125.4" customHeight="1" x14ac:dyDescent="0.25">
      <c r="A272" s="65"/>
      <c r="B272" s="988"/>
      <c r="C272" s="67" t="s">
        <v>17</v>
      </c>
      <c r="D272" s="53" t="s">
        <v>37</v>
      </c>
      <c r="E272" s="950"/>
      <c r="F272" s="950"/>
      <c r="G272" s="949"/>
      <c r="H272" s="957"/>
      <c r="I272" s="949"/>
      <c r="J272" s="57" t="s">
        <v>617</v>
      </c>
      <c r="K272" s="57" t="s">
        <v>618</v>
      </c>
      <c r="L272" s="638" t="s">
        <v>619</v>
      </c>
      <c r="M272" s="81">
        <v>443227</v>
      </c>
      <c r="N272" s="81">
        <v>443227</v>
      </c>
      <c r="O272" s="1">
        <f t="shared" si="8"/>
        <v>1</v>
      </c>
      <c r="P272" s="7"/>
      <c r="Q272" s="76"/>
    </row>
    <row r="273" spans="1:17" ht="147" customHeight="1" x14ac:dyDescent="0.25">
      <c r="A273" s="65"/>
      <c r="B273" s="988"/>
      <c r="C273" s="67" t="s">
        <v>17</v>
      </c>
      <c r="D273" s="53" t="s">
        <v>37</v>
      </c>
      <c r="E273" s="950"/>
      <c r="F273" s="950"/>
      <c r="G273" s="949"/>
      <c r="H273" s="957"/>
      <c r="I273" s="949"/>
      <c r="J273" s="57" t="s">
        <v>620</v>
      </c>
      <c r="K273" s="57" t="s">
        <v>621</v>
      </c>
      <c r="L273" s="638" t="s">
        <v>628</v>
      </c>
      <c r="M273" s="81">
        <v>3063</v>
      </c>
      <c r="N273" s="81">
        <v>3063</v>
      </c>
      <c r="O273" s="1">
        <f t="shared" si="8"/>
        <v>1</v>
      </c>
      <c r="P273" s="7"/>
      <c r="Q273" s="57"/>
    </row>
    <row r="274" spans="1:17" ht="136.19999999999999" customHeight="1" x14ac:dyDescent="0.25">
      <c r="A274" s="65"/>
      <c r="B274" s="988"/>
      <c r="C274" s="67" t="s">
        <v>17</v>
      </c>
      <c r="D274" s="53" t="s">
        <v>37</v>
      </c>
      <c r="E274" s="950"/>
      <c r="F274" s="950"/>
      <c r="G274" s="949"/>
      <c r="H274" s="957"/>
      <c r="I274" s="949"/>
      <c r="J274" s="57" t="s">
        <v>622</v>
      </c>
      <c r="K274" s="57" t="s">
        <v>621</v>
      </c>
      <c r="L274" s="638" t="s">
        <v>629</v>
      </c>
      <c r="M274" s="81">
        <v>248379</v>
      </c>
      <c r="N274" s="81">
        <v>248379</v>
      </c>
      <c r="O274" s="1">
        <f t="shared" si="8"/>
        <v>1</v>
      </c>
      <c r="P274" s="7"/>
      <c r="Q274" s="57"/>
    </row>
    <row r="275" spans="1:17" ht="102.6" customHeight="1" x14ac:dyDescent="0.25">
      <c r="A275" s="65"/>
      <c r="B275" s="988"/>
      <c r="C275" s="67" t="s">
        <v>17</v>
      </c>
      <c r="D275" s="53" t="s">
        <v>37</v>
      </c>
      <c r="E275" s="950"/>
      <c r="F275" s="950"/>
      <c r="G275" s="949"/>
      <c r="H275" s="957"/>
      <c r="I275" s="949"/>
      <c r="J275" s="639" t="s">
        <v>623</v>
      </c>
      <c r="K275" s="639" t="s">
        <v>70</v>
      </c>
      <c r="L275" s="638" t="s">
        <v>26</v>
      </c>
      <c r="M275" s="81">
        <v>97750</v>
      </c>
      <c r="N275" s="81">
        <v>97750</v>
      </c>
      <c r="O275" s="1">
        <f>IF((N275*100%/M275)&lt;=100%,(N275*100%/M275),100%)</f>
        <v>1</v>
      </c>
      <c r="P275" s="7"/>
      <c r="Q275" s="365"/>
    </row>
    <row r="276" spans="1:17" ht="133.94999999999999" customHeight="1" x14ac:dyDescent="0.25">
      <c r="A276" s="65"/>
      <c r="B276" s="988"/>
      <c r="C276" s="67" t="s">
        <v>17</v>
      </c>
      <c r="D276" s="53" t="s">
        <v>37</v>
      </c>
      <c r="E276" s="950"/>
      <c r="F276" s="950"/>
      <c r="G276" s="949"/>
      <c r="H276" s="957"/>
      <c r="I276" s="949"/>
      <c r="J276" s="639" t="s">
        <v>624</v>
      </c>
      <c r="K276" s="639" t="s">
        <v>200</v>
      </c>
      <c r="L276" s="638" t="s">
        <v>619</v>
      </c>
      <c r="M276" s="81">
        <v>25836</v>
      </c>
      <c r="N276" s="81">
        <v>25836</v>
      </c>
      <c r="O276" s="1">
        <f t="shared" si="8"/>
        <v>1</v>
      </c>
      <c r="P276" s="7"/>
      <c r="Q276" s="365"/>
    </row>
    <row r="277" spans="1:17" ht="110.4" customHeight="1" x14ac:dyDescent="0.25">
      <c r="A277" s="65"/>
      <c r="B277" s="988"/>
      <c r="C277" s="67" t="s">
        <v>17</v>
      </c>
      <c r="D277" s="53" t="s">
        <v>37</v>
      </c>
      <c r="E277" s="950"/>
      <c r="F277" s="950"/>
      <c r="G277" s="949"/>
      <c r="H277" s="957"/>
      <c r="I277" s="949"/>
      <c r="J277" s="639" t="s">
        <v>625</v>
      </c>
      <c r="K277" s="639" t="s">
        <v>210</v>
      </c>
      <c r="L277" s="638" t="s">
        <v>619</v>
      </c>
      <c r="M277" s="81">
        <v>286339</v>
      </c>
      <c r="N277" s="81">
        <v>286339</v>
      </c>
      <c r="O277" s="1">
        <f>IF((N277*100%/M277)&lt;=100%,(N277*100%/M277),100%)</f>
        <v>1</v>
      </c>
      <c r="P277" s="7"/>
      <c r="Q277" s="365"/>
    </row>
    <row r="278" spans="1:17" ht="108" customHeight="1" x14ac:dyDescent="0.25">
      <c r="A278" s="65"/>
      <c r="B278" s="988"/>
      <c r="C278" s="67" t="s">
        <v>17</v>
      </c>
      <c r="D278" s="53" t="s">
        <v>37</v>
      </c>
      <c r="E278" s="950"/>
      <c r="F278" s="950"/>
      <c r="G278" s="943"/>
      <c r="H278" s="957"/>
      <c r="I278" s="943"/>
      <c r="J278" s="639" t="s">
        <v>626</v>
      </c>
      <c r="K278" s="639" t="s">
        <v>627</v>
      </c>
      <c r="L278" s="638" t="s">
        <v>26</v>
      </c>
      <c r="M278" s="81">
        <v>3</v>
      </c>
      <c r="N278" s="81">
        <v>3</v>
      </c>
      <c r="O278" s="1">
        <f t="shared" si="8"/>
        <v>1</v>
      </c>
      <c r="P278" s="7"/>
      <c r="Q278" s="76"/>
    </row>
    <row r="279" spans="1:17" ht="131.4" customHeight="1" x14ac:dyDescent="0.25">
      <c r="A279" s="372"/>
      <c r="B279" s="988"/>
      <c r="C279" s="67" t="s">
        <v>17</v>
      </c>
      <c r="D279" s="53" t="s">
        <v>38</v>
      </c>
      <c r="E279" s="939">
        <v>153875</v>
      </c>
      <c r="F279" s="950">
        <v>153875</v>
      </c>
      <c r="G279" s="948" t="s">
        <v>19</v>
      </c>
      <c r="H279" s="957">
        <f>F279*100%/E279</f>
        <v>1</v>
      </c>
      <c r="I279" s="948"/>
      <c r="J279" s="585" t="s">
        <v>952</v>
      </c>
      <c r="K279" s="313" t="s">
        <v>209</v>
      </c>
      <c r="L279" s="349" t="s">
        <v>553</v>
      </c>
      <c r="M279" s="350">
        <v>45043</v>
      </c>
      <c r="N279" s="350">
        <v>45043</v>
      </c>
      <c r="O279" s="1">
        <f t="shared" si="8"/>
        <v>1</v>
      </c>
      <c r="P279" s="7"/>
      <c r="Q279" s="587"/>
    </row>
    <row r="280" spans="1:17" ht="144.6" customHeight="1" x14ac:dyDescent="0.25">
      <c r="A280" s="372"/>
      <c r="B280" s="988"/>
      <c r="C280" s="67" t="s">
        <v>17</v>
      </c>
      <c r="D280" s="53" t="s">
        <v>38</v>
      </c>
      <c r="E280" s="939"/>
      <c r="F280" s="950"/>
      <c r="G280" s="949"/>
      <c r="H280" s="957"/>
      <c r="I280" s="949"/>
      <c r="J280" s="585" t="s">
        <v>953</v>
      </c>
      <c r="K280" s="313" t="s">
        <v>209</v>
      </c>
      <c r="L280" s="349" t="s">
        <v>553</v>
      </c>
      <c r="M280" s="583">
        <v>121968</v>
      </c>
      <c r="N280" s="350">
        <v>121968</v>
      </c>
      <c r="O280" s="1">
        <f t="shared" si="8"/>
        <v>1</v>
      </c>
      <c r="P280" s="7"/>
      <c r="Q280" s="587"/>
    </row>
    <row r="281" spans="1:17" ht="118.2" customHeight="1" x14ac:dyDescent="0.25">
      <c r="A281" s="372"/>
      <c r="B281" s="988"/>
      <c r="C281" s="67" t="s">
        <v>17</v>
      </c>
      <c r="D281" s="53" t="s">
        <v>38</v>
      </c>
      <c r="E281" s="939"/>
      <c r="F281" s="950"/>
      <c r="G281" s="949"/>
      <c r="H281" s="957"/>
      <c r="I281" s="949"/>
      <c r="J281" s="585" t="s">
        <v>954</v>
      </c>
      <c r="K281" s="313" t="s">
        <v>209</v>
      </c>
      <c r="L281" s="349" t="s">
        <v>553</v>
      </c>
      <c r="M281" s="583">
        <v>71650</v>
      </c>
      <c r="N281" s="350">
        <v>71650</v>
      </c>
      <c r="O281" s="1">
        <f t="shared" si="8"/>
        <v>1</v>
      </c>
      <c r="P281" s="7"/>
      <c r="Q281" s="587"/>
    </row>
    <row r="282" spans="1:17" ht="96.6" x14ac:dyDescent="0.25">
      <c r="A282" s="372"/>
      <c r="B282" s="988"/>
      <c r="C282" s="67" t="s">
        <v>17</v>
      </c>
      <c r="D282" s="53" t="s">
        <v>38</v>
      </c>
      <c r="E282" s="939"/>
      <c r="F282" s="950"/>
      <c r="G282" s="949"/>
      <c r="H282" s="957"/>
      <c r="I282" s="949"/>
      <c r="J282" s="585" t="s">
        <v>955</v>
      </c>
      <c r="K282" s="313" t="s">
        <v>209</v>
      </c>
      <c r="L282" s="349" t="s">
        <v>553</v>
      </c>
      <c r="M282" s="583">
        <v>1600</v>
      </c>
      <c r="N282" s="350">
        <v>1299</v>
      </c>
      <c r="O282" s="1">
        <f t="shared" si="8"/>
        <v>0.81187500000000001</v>
      </c>
      <c r="P282" s="7"/>
      <c r="Q282" s="586" t="s">
        <v>966</v>
      </c>
    </row>
    <row r="283" spans="1:17" ht="39.6" x14ac:dyDescent="0.25">
      <c r="A283" s="372"/>
      <c r="B283" s="988"/>
      <c r="C283" s="67" t="s">
        <v>17</v>
      </c>
      <c r="D283" s="53" t="s">
        <v>38</v>
      </c>
      <c r="E283" s="939"/>
      <c r="F283" s="950"/>
      <c r="G283" s="949"/>
      <c r="H283" s="957"/>
      <c r="I283" s="949"/>
      <c r="J283" s="313" t="s">
        <v>956</v>
      </c>
      <c r="K283" s="313" t="s">
        <v>209</v>
      </c>
      <c r="L283" s="349" t="s">
        <v>553</v>
      </c>
      <c r="M283" s="583">
        <v>1600</v>
      </c>
      <c r="N283" s="350">
        <v>3309</v>
      </c>
      <c r="O283" s="1">
        <f t="shared" si="8"/>
        <v>1</v>
      </c>
      <c r="P283" s="7"/>
      <c r="Q283" s="587" t="s">
        <v>967</v>
      </c>
    </row>
    <row r="284" spans="1:17" ht="132" x14ac:dyDescent="0.25">
      <c r="A284" s="372"/>
      <c r="B284" s="988"/>
      <c r="C284" s="67" t="s">
        <v>17</v>
      </c>
      <c r="D284" s="53" t="s">
        <v>38</v>
      </c>
      <c r="E284" s="939"/>
      <c r="F284" s="950"/>
      <c r="G284" s="949"/>
      <c r="H284" s="957"/>
      <c r="I284" s="949"/>
      <c r="J284" s="313" t="s">
        <v>957</v>
      </c>
      <c r="K284" s="313" t="s">
        <v>554</v>
      </c>
      <c r="L284" s="349" t="s">
        <v>553</v>
      </c>
      <c r="M284" s="584">
        <v>25000</v>
      </c>
      <c r="N284" s="584">
        <v>24183</v>
      </c>
      <c r="O284" s="1">
        <f t="shared" si="8"/>
        <v>0.96731999999999996</v>
      </c>
      <c r="P284" s="7"/>
      <c r="Q284" s="958" t="s">
        <v>966</v>
      </c>
    </row>
    <row r="285" spans="1:17" ht="145.19999999999999" x14ac:dyDescent="0.25">
      <c r="A285" s="372"/>
      <c r="B285" s="988"/>
      <c r="C285" s="67" t="s">
        <v>17</v>
      </c>
      <c r="D285" s="53" t="s">
        <v>38</v>
      </c>
      <c r="E285" s="939"/>
      <c r="F285" s="950"/>
      <c r="G285" s="949"/>
      <c r="H285" s="957"/>
      <c r="I285" s="949"/>
      <c r="J285" s="585" t="s">
        <v>958</v>
      </c>
      <c r="K285" s="313" t="s">
        <v>209</v>
      </c>
      <c r="L285" s="349" t="s">
        <v>553</v>
      </c>
      <c r="M285" s="583">
        <v>5000</v>
      </c>
      <c r="N285" s="583">
        <v>3084</v>
      </c>
      <c r="O285" s="1">
        <f t="shared" ref="O285:O290" si="9">IF((N285*100%/M285)&lt;=100%,(N285*100%/M285),100%)</f>
        <v>0.61680000000000001</v>
      </c>
      <c r="P285" s="7"/>
      <c r="Q285" s="959"/>
    </row>
    <row r="286" spans="1:17" ht="158.4" x14ac:dyDescent="0.25">
      <c r="A286" s="372"/>
      <c r="B286" s="988"/>
      <c r="C286" s="67" t="s">
        <v>17</v>
      </c>
      <c r="D286" s="53" t="s">
        <v>38</v>
      </c>
      <c r="E286" s="939"/>
      <c r="F286" s="950"/>
      <c r="G286" s="949"/>
      <c r="H286" s="957"/>
      <c r="I286" s="949"/>
      <c r="J286" s="585" t="s">
        <v>959</v>
      </c>
      <c r="K286" s="313" t="s">
        <v>209</v>
      </c>
      <c r="L286" s="349" t="s">
        <v>553</v>
      </c>
      <c r="M286" s="350">
        <v>255</v>
      </c>
      <c r="N286" s="350">
        <v>99</v>
      </c>
      <c r="O286" s="1">
        <f t="shared" si="9"/>
        <v>0.38823529411764707</v>
      </c>
      <c r="P286" s="7"/>
      <c r="Q286" s="960"/>
    </row>
    <row r="287" spans="1:17" ht="210" customHeight="1" x14ac:dyDescent="0.25">
      <c r="A287" s="372"/>
      <c r="B287" s="988"/>
      <c r="C287" s="67" t="s">
        <v>17</v>
      </c>
      <c r="D287" s="53" t="s">
        <v>38</v>
      </c>
      <c r="E287" s="939"/>
      <c r="F287" s="950"/>
      <c r="G287" s="949"/>
      <c r="H287" s="957"/>
      <c r="I287" s="949"/>
      <c r="J287" s="585" t="s">
        <v>960</v>
      </c>
      <c r="K287" s="313" t="s">
        <v>209</v>
      </c>
      <c r="L287" s="349" t="s">
        <v>553</v>
      </c>
      <c r="M287" s="350">
        <v>3500</v>
      </c>
      <c r="N287" s="350">
        <v>3768</v>
      </c>
      <c r="O287" s="1">
        <f t="shared" si="9"/>
        <v>1</v>
      </c>
      <c r="P287" s="7"/>
      <c r="Q287" s="587" t="s">
        <v>967</v>
      </c>
    </row>
    <row r="288" spans="1:17" ht="157.80000000000001" customHeight="1" x14ac:dyDescent="0.25">
      <c r="A288" s="372"/>
      <c r="B288" s="988"/>
      <c r="C288" s="67" t="s">
        <v>17</v>
      </c>
      <c r="D288" s="53" t="s">
        <v>38</v>
      </c>
      <c r="E288" s="939"/>
      <c r="F288" s="950"/>
      <c r="G288" s="949"/>
      <c r="H288" s="957"/>
      <c r="I288" s="949"/>
      <c r="J288" s="585" t="s">
        <v>961</v>
      </c>
      <c r="K288" s="313" t="s">
        <v>209</v>
      </c>
      <c r="L288" s="349" t="s">
        <v>553</v>
      </c>
      <c r="M288" s="350">
        <v>8500</v>
      </c>
      <c r="N288" s="350">
        <v>8150</v>
      </c>
      <c r="O288" s="1">
        <f t="shared" si="9"/>
        <v>0.95882352941176474</v>
      </c>
      <c r="P288" s="7"/>
      <c r="Q288" s="586" t="s">
        <v>966</v>
      </c>
    </row>
    <row r="289" spans="1:17" ht="132" x14ac:dyDescent="0.25">
      <c r="A289" s="372"/>
      <c r="B289" s="988"/>
      <c r="C289" s="67" t="s">
        <v>17</v>
      </c>
      <c r="D289" s="53" t="s">
        <v>38</v>
      </c>
      <c r="E289" s="939"/>
      <c r="F289" s="950"/>
      <c r="G289" s="949"/>
      <c r="H289" s="957"/>
      <c r="I289" s="949"/>
      <c r="J289" s="313" t="s">
        <v>962</v>
      </c>
      <c r="K289" s="313" t="s">
        <v>554</v>
      </c>
      <c r="L289" s="349" t="s">
        <v>553</v>
      </c>
      <c r="M289" s="583">
        <v>38700</v>
      </c>
      <c r="N289" s="583">
        <v>75542</v>
      </c>
      <c r="O289" s="1">
        <f t="shared" si="9"/>
        <v>1</v>
      </c>
      <c r="P289" s="7"/>
      <c r="Q289" s="587" t="s">
        <v>967</v>
      </c>
    </row>
    <row r="290" spans="1:17" ht="132" x14ac:dyDescent="0.25">
      <c r="A290" s="372"/>
      <c r="B290" s="988"/>
      <c r="C290" s="67" t="s">
        <v>17</v>
      </c>
      <c r="D290" s="53" t="s">
        <v>38</v>
      </c>
      <c r="E290" s="939"/>
      <c r="F290" s="950"/>
      <c r="G290" s="949"/>
      <c r="H290" s="957"/>
      <c r="I290" s="949"/>
      <c r="J290" s="313" t="s">
        <v>963</v>
      </c>
      <c r="K290" s="313" t="s">
        <v>554</v>
      </c>
      <c r="L290" s="349" t="s">
        <v>553</v>
      </c>
      <c r="M290" s="584">
        <v>68100</v>
      </c>
      <c r="N290" s="584">
        <v>52739</v>
      </c>
      <c r="O290" s="1">
        <f t="shared" si="9"/>
        <v>0.77443465491923646</v>
      </c>
      <c r="P290" s="7"/>
      <c r="Q290" s="586" t="s">
        <v>966</v>
      </c>
    </row>
    <row r="291" spans="1:17" ht="132" x14ac:dyDescent="0.25">
      <c r="A291" s="372"/>
      <c r="B291" s="988"/>
      <c r="C291" s="67" t="s">
        <v>17</v>
      </c>
      <c r="D291" s="53" t="s">
        <v>38</v>
      </c>
      <c r="E291" s="939"/>
      <c r="F291" s="950"/>
      <c r="G291" s="949"/>
      <c r="H291" s="957"/>
      <c r="I291" s="949"/>
      <c r="J291" s="313" t="s">
        <v>964</v>
      </c>
      <c r="K291" s="313" t="s">
        <v>554</v>
      </c>
      <c r="L291" s="349" t="s">
        <v>553</v>
      </c>
      <c r="M291" s="583">
        <v>5300</v>
      </c>
      <c r="N291" s="583">
        <v>5324</v>
      </c>
      <c r="O291" s="1">
        <f t="shared" si="8"/>
        <v>1</v>
      </c>
      <c r="P291" s="7"/>
      <c r="Q291" s="587" t="s">
        <v>967</v>
      </c>
    </row>
    <row r="292" spans="1:17" ht="132" x14ac:dyDescent="0.25">
      <c r="A292" s="372"/>
      <c r="B292" s="988"/>
      <c r="C292" s="67" t="s">
        <v>17</v>
      </c>
      <c r="D292" s="53" t="s">
        <v>38</v>
      </c>
      <c r="E292" s="939"/>
      <c r="F292" s="950"/>
      <c r="G292" s="949"/>
      <c r="H292" s="957"/>
      <c r="I292" s="949"/>
      <c r="J292" s="313" t="s">
        <v>965</v>
      </c>
      <c r="K292" s="313" t="s">
        <v>554</v>
      </c>
      <c r="L292" s="349" t="s">
        <v>553</v>
      </c>
      <c r="M292" s="583">
        <v>8700</v>
      </c>
      <c r="N292" s="583">
        <v>9484</v>
      </c>
      <c r="O292" s="1">
        <f t="shared" si="8"/>
        <v>1</v>
      </c>
      <c r="P292" s="7"/>
      <c r="Q292" s="587" t="s">
        <v>967</v>
      </c>
    </row>
    <row r="293" spans="1:17" ht="66" x14ac:dyDescent="0.25">
      <c r="A293" s="372"/>
      <c r="B293" s="988"/>
      <c r="C293" s="67" t="s">
        <v>17</v>
      </c>
      <c r="D293" s="53" t="s">
        <v>38</v>
      </c>
      <c r="E293" s="939"/>
      <c r="F293" s="950"/>
      <c r="G293" s="949"/>
      <c r="H293" s="957"/>
      <c r="I293" s="949"/>
      <c r="J293" s="313" t="s">
        <v>555</v>
      </c>
      <c r="K293" s="313" t="s">
        <v>556</v>
      </c>
      <c r="L293" s="349" t="s">
        <v>553</v>
      </c>
      <c r="M293" s="350">
        <v>1</v>
      </c>
      <c r="N293" s="350">
        <v>1</v>
      </c>
      <c r="O293" s="1">
        <f t="shared" si="8"/>
        <v>1</v>
      </c>
      <c r="P293" s="7"/>
      <c r="Q293" s="587"/>
    </row>
    <row r="294" spans="1:17" ht="55.8" customHeight="1" x14ac:dyDescent="0.25">
      <c r="A294" s="372"/>
      <c r="B294" s="988"/>
      <c r="C294" s="67" t="s">
        <v>17</v>
      </c>
      <c r="D294" s="53" t="s">
        <v>38</v>
      </c>
      <c r="E294" s="939"/>
      <c r="F294" s="950"/>
      <c r="G294" s="949"/>
      <c r="H294" s="957"/>
      <c r="I294" s="949"/>
      <c r="J294" s="591" t="s">
        <v>968</v>
      </c>
      <c r="K294" s="588" t="s">
        <v>969</v>
      </c>
      <c r="L294" s="589" t="s">
        <v>951</v>
      </c>
      <c r="M294" s="589">
        <v>2</v>
      </c>
      <c r="N294" s="590">
        <v>2</v>
      </c>
      <c r="O294" s="1">
        <f>IF((N293*100%/M293)&lt;=100%,(N293*100%/M293),100%)</f>
        <v>1</v>
      </c>
      <c r="P294" s="7"/>
      <c r="Q294" s="587"/>
    </row>
    <row r="295" spans="1:17" ht="79.2" customHeight="1" x14ac:dyDescent="0.25">
      <c r="A295" s="65"/>
      <c r="B295" s="988"/>
      <c r="C295" s="67" t="s">
        <v>17</v>
      </c>
      <c r="D295" s="53" t="s">
        <v>40</v>
      </c>
      <c r="E295" s="950">
        <v>690609.3</v>
      </c>
      <c r="F295" s="950">
        <v>690609.3</v>
      </c>
      <c r="G295" s="948" t="s">
        <v>19</v>
      </c>
      <c r="H295" s="957">
        <f>F295*100%/E295</f>
        <v>1</v>
      </c>
      <c r="I295" s="953" t="s">
        <v>1470</v>
      </c>
      <c r="J295" s="688" t="s">
        <v>91</v>
      </c>
      <c r="K295" s="688" t="s">
        <v>214</v>
      </c>
      <c r="L295" s="687" t="s">
        <v>51</v>
      </c>
      <c r="M295" s="81">
        <v>12741</v>
      </c>
      <c r="N295" s="81">
        <v>12741</v>
      </c>
      <c r="O295" s="1">
        <f t="shared" ref="O295:O368" si="10">IF((N295*100%/M295)&lt;=100%,(N295*100%/M295),100%)</f>
        <v>1</v>
      </c>
      <c r="P295" s="7"/>
      <c r="Q295" s="76"/>
    </row>
    <row r="296" spans="1:17" ht="52.8" x14ac:dyDescent="0.25">
      <c r="A296" s="65"/>
      <c r="B296" s="988"/>
      <c r="C296" s="67" t="s">
        <v>17</v>
      </c>
      <c r="D296" s="53" t="s">
        <v>40</v>
      </c>
      <c r="E296" s="950"/>
      <c r="F296" s="950"/>
      <c r="G296" s="949"/>
      <c r="H296" s="957"/>
      <c r="I296" s="954"/>
      <c r="J296" s="688" t="s">
        <v>256</v>
      </c>
      <c r="K296" s="688" t="s">
        <v>89</v>
      </c>
      <c r="L296" s="687" t="s">
        <v>51</v>
      </c>
      <c r="M296" s="81">
        <v>67</v>
      </c>
      <c r="N296" s="81">
        <v>67</v>
      </c>
      <c r="O296" s="1">
        <f t="shared" si="10"/>
        <v>1</v>
      </c>
      <c r="P296" s="7"/>
      <c r="Q296" s="76"/>
    </row>
    <row r="297" spans="1:17" ht="52.8" x14ac:dyDescent="0.25">
      <c r="A297" s="65"/>
      <c r="B297" s="988"/>
      <c r="C297" s="67" t="s">
        <v>17</v>
      </c>
      <c r="D297" s="53" t="s">
        <v>40</v>
      </c>
      <c r="E297" s="950"/>
      <c r="F297" s="950"/>
      <c r="G297" s="949"/>
      <c r="H297" s="957"/>
      <c r="I297" s="954"/>
      <c r="J297" s="688" t="s">
        <v>257</v>
      </c>
      <c r="K297" s="688" t="s">
        <v>89</v>
      </c>
      <c r="L297" s="687" t="s">
        <v>51</v>
      </c>
      <c r="M297" s="81">
        <v>256</v>
      </c>
      <c r="N297" s="81">
        <v>256</v>
      </c>
      <c r="O297" s="1">
        <f t="shared" si="10"/>
        <v>1</v>
      </c>
      <c r="P297" s="7"/>
      <c r="Q297" s="76"/>
    </row>
    <row r="298" spans="1:17" ht="39.6" x14ac:dyDescent="0.25">
      <c r="A298" s="65"/>
      <c r="B298" s="988"/>
      <c r="C298" s="67" t="s">
        <v>17</v>
      </c>
      <c r="D298" s="53" t="s">
        <v>40</v>
      </c>
      <c r="E298" s="950"/>
      <c r="F298" s="950"/>
      <c r="G298" s="949"/>
      <c r="H298" s="957"/>
      <c r="I298" s="954"/>
      <c r="J298" s="688" t="s">
        <v>258</v>
      </c>
      <c r="K298" s="688" t="s">
        <v>84</v>
      </c>
      <c r="L298" s="687" t="s">
        <v>26</v>
      </c>
      <c r="M298" s="81">
        <v>107</v>
      </c>
      <c r="N298" s="81">
        <v>107</v>
      </c>
      <c r="O298" s="1">
        <f t="shared" si="10"/>
        <v>1</v>
      </c>
      <c r="P298" s="7"/>
      <c r="Q298" s="76"/>
    </row>
    <row r="299" spans="1:17" ht="26.4" x14ac:dyDescent="0.25">
      <c r="A299" s="65"/>
      <c r="B299" s="988"/>
      <c r="C299" s="67" t="s">
        <v>17</v>
      </c>
      <c r="D299" s="53" t="s">
        <v>40</v>
      </c>
      <c r="E299" s="950"/>
      <c r="F299" s="950"/>
      <c r="G299" s="949"/>
      <c r="H299" s="957"/>
      <c r="I299" s="954"/>
      <c r="J299" s="688" t="s">
        <v>129</v>
      </c>
      <c r="K299" s="688" t="s">
        <v>70</v>
      </c>
      <c r="L299" s="687" t="s">
        <v>26</v>
      </c>
      <c r="M299" s="81">
        <v>123000</v>
      </c>
      <c r="N299" s="81">
        <v>123000</v>
      </c>
      <c r="O299" s="1">
        <f t="shared" si="10"/>
        <v>1</v>
      </c>
      <c r="P299" s="7"/>
      <c r="Q299" s="76"/>
    </row>
    <row r="300" spans="1:17" ht="66" customHeight="1" x14ac:dyDescent="0.25">
      <c r="A300" s="65"/>
      <c r="B300" s="988"/>
      <c r="C300" s="67" t="s">
        <v>17</v>
      </c>
      <c r="D300" s="53" t="s">
        <v>40</v>
      </c>
      <c r="E300" s="950"/>
      <c r="F300" s="950"/>
      <c r="G300" s="949"/>
      <c r="H300" s="957"/>
      <c r="I300" s="954"/>
      <c r="J300" s="688" t="s">
        <v>87</v>
      </c>
      <c r="K300" s="688" t="s">
        <v>72</v>
      </c>
      <c r="L300" s="687" t="s">
        <v>51</v>
      </c>
      <c r="M300" s="81">
        <v>1802</v>
      </c>
      <c r="N300" s="81">
        <v>1802</v>
      </c>
      <c r="O300" s="1">
        <f t="shared" si="10"/>
        <v>1</v>
      </c>
      <c r="P300" s="7"/>
      <c r="Q300" s="76"/>
    </row>
    <row r="301" spans="1:17" ht="26.4" customHeight="1" x14ac:dyDescent="0.25">
      <c r="A301" s="65"/>
      <c r="B301" s="988"/>
      <c r="C301" s="67" t="s">
        <v>17</v>
      </c>
      <c r="D301" s="53" t="s">
        <v>40</v>
      </c>
      <c r="E301" s="950"/>
      <c r="F301" s="950"/>
      <c r="G301" s="949"/>
      <c r="H301" s="957"/>
      <c r="I301" s="954"/>
      <c r="J301" s="688" t="s">
        <v>397</v>
      </c>
      <c r="K301" s="688" t="s">
        <v>71</v>
      </c>
      <c r="L301" s="687" t="s">
        <v>26</v>
      </c>
      <c r="M301" s="81">
        <v>11</v>
      </c>
      <c r="N301" s="81">
        <v>11</v>
      </c>
      <c r="O301" s="1">
        <f t="shared" si="10"/>
        <v>1</v>
      </c>
      <c r="P301" s="7"/>
      <c r="Q301" s="76"/>
    </row>
    <row r="302" spans="1:17" ht="52.95" customHeight="1" x14ac:dyDescent="0.25">
      <c r="A302" s="65"/>
      <c r="B302" s="988"/>
      <c r="C302" s="67" t="s">
        <v>17</v>
      </c>
      <c r="D302" s="53" t="s">
        <v>40</v>
      </c>
      <c r="E302" s="950"/>
      <c r="F302" s="950"/>
      <c r="G302" s="949"/>
      <c r="H302" s="957"/>
      <c r="I302" s="954"/>
      <c r="J302" s="688" t="s">
        <v>80</v>
      </c>
      <c r="K302" s="688" t="s">
        <v>70</v>
      </c>
      <c r="L302" s="687" t="s">
        <v>26</v>
      </c>
      <c r="M302" s="672">
        <v>578602</v>
      </c>
      <c r="N302" s="672">
        <v>578602</v>
      </c>
      <c r="O302" s="1">
        <f t="shared" si="10"/>
        <v>1</v>
      </c>
      <c r="P302" s="7"/>
      <c r="Q302" s="76"/>
    </row>
    <row r="303" spans="1:17" ht="52.95" customHeight="1" x14ac:dyDescent="0.25">
      <c r="A303" s="65"/>
      <c r="B303" s="988"/>
      <c r="C303" s="67" t="s">
        <v>17</v>
      </c>
      <c r="D303" s="53" t="s">
        <v>40</v>
      </c>
      <c r="E303" s="950"/>
      <c r="F303" s="950"/>
      <c r="G303" s="949"/>
      <c r="H303" s="957"/>
      <c r="I303" s="954"/>
      <c r="J303" s="688" t="s">
        <v>259</v>
      </c>
      <c r="K303" s="688" t="s">
        <v>215</v>
      </c>
      <c r="L303" s="687" t="s">
        <v>26</v>
      </c>
      <c r="M303" s="81">
        <v>1200</v>
      </c>
      <c r="N303" s="81">
        <v>1200</v>
      </c>
      <c r="O303" s="1">
        <f t="shared" si="10"/>
        <v>1</v>
      </c>
      <c r="P303" s="7"/>
      <c r="Q303" s="76"/>
    </row>
    <row r="304" spans="1:17" ht="52.95" customHeight="1" x14ac:dyDescent="0.25">
      <c r="A304" s="65"/>
      <c r="B304" s="988"/>
      <c r="C304" s="67" t="s">
        <v>17</v>
      </c>
      <c r="D304" s="53" t="s">
        <v>40</v>
      </c>
      <c r="E304" s="950"/>
      <c r="F304" s="950"/>
      <c r="G304" s="949"/>
      <c r="H304" s="957"/>
      <c r="I304" s="954"/>
      <c r="J304" s="688" t="s">
        <v>177</v>
      </c>
      <c r="K304" s="688" t="s">
        <v>215</v>
      </c>
      <c r="L304" s="687" t="s">
        <v>26</v>
      </c>
      <c r="M304" s="81">
        <v>24700</v>
      </c>
      <c r="N304" s="81">
        <v>24700</v>
      </c>
      <c r="O304" s="1">
        <f t="shared" si="10"/>
        <v>1</v>
      </c>
      <c r="P304" s="7"/>
      <c r="Q304" s="76"/>
    </row>
    <row r="305" spans="1:17" ht="39.6" customHeight="1" x14ac:dyDescent="0.25">
      <c r="A305" s="65"/>
      <c r="B305" s="988"/>
      <c r="C305" s="67" t="s">
        <v>17</v>
      </c>
      <c r="D305" s="53" t="s">
        <v>40</v>
      </c>
      <c r="E305" s="950"/>
      <c r="F305" s="950"/>
      <c r="G305" s="949"/>
      <c r="H305" s="957"/>
      <c r="I305" s="954"/>
      <c r="J305" s="688" t="s">
        <v>85</v>
      </c>
      <c r="K305" s="688" t="s">
        <v>71</v>
      </c>
      <c r="L305" s="687" t="s">
        <v>26</v>
      </c>
      <c r="M305" s="81">
        <v>1</v>
      </c>
      <c r="N305" s="81">
        <v>1</v>
      </c>
      <c r="O305" s="1">
        <f t="shared" si="10"/>
        <v>1</v>
      </c>
      <c r="P305" s="7"/>
      <c r="Q305" s="76"/>
    </row>
    <row r="306" spans="1:17" ht="52.95" customHeight="1" x14ac:dyDescent="0.25">
      <c r="A306" s="65"/>
      <c r="B306" s="988"/>
      <c r="C306" s="67" t="s">
        <v>17</v>
      </c>
      <c r="D306" s="53" t="s">
        <v>40</v>
      </c>
      <c r="E306" s="950"/>
      <c r="F306" s="950"/>
      <c r="G306" s="949"/>
      <c r="H306" s="957"/>
      <c r="I306" s="954"/>
      <c r="J306" s="688" t="s">
        <v>260</v>
      </c>
      <c r="K306" s="688" t="s">
        <v>66</v>
      </c>
      <c r="L306" s="687" t="s">
        <v>26</v>
      </c>
      <c r="M306" s="81">
        <v>2850</v>
      </c>
      <c r="N306" s="81">
        <v>2850</v>
      </c>
      <c r="O306" s="1">
        <f t="shared" si="10"/>
        <v>1</v>
      </c>
      <c r="P306" s="7"/>
      <c r="Q306" s="76"/>
    </row>
    <row r="307" spans="1:17" ht="52.95" customHeight="1" x14ac:dyDescent="0.25">
      <c r="A307" s="65"/>
      <c r="B307" s="988"/>
      <c r="C307" s="67" t="s">
        <v>17</v>
      </c>
      <c r="D307" s="53" t="s">
        <v>40</v>
      </c>
      <c r="E307" s="950"/>
      <c r="F307" s="950"/>
      <c r="G307" s="949"/>
      <c r="H307" s="957"/>
      <c r="I307" s="954"/>
      <c r="J307" s="688" t="s">
        <v>78</v>
      </c>
      <c r="K307" s="688" t="s">
        <v>70</v>
      </c>
      <c r="L307" s="687" t="s">
        <v>26</v>
      </c>
      <c r="M307" s="81">
        <v>240000</v>
      </c>
      <c r="N307" s="81">
        <v>240000</v>
      </c>
      <c r="O307" s="1">
        <f t="shared" si="10"/>
        <v>1</v>
      </c>
      <c r="P307" s="7"/>
      <c r="Q307" s="76"/>
    </row>
    <row r="308" spans="1:17" ht="52.95" customHeight="1" x14ac:dyDescent="0.25">
      <c r="A308" s="65"/>
      <c r="B308" s="988"/>
      <c r="C308" s="67" t="s">
        <v>17</v>
      </c>
      <c r="D308" s="53" t="s">
        <v>40</v>
      </c>
      <c r="E308" s="950"/>
      <c r="F308" s="950"/>
      <c r="G308" s="943"/>
      <c r="H308" s="957"/>
      <c r="I308" s="955"/>
      <c r="J308" s="688" t="s">
        <v>83</v>
      </c>
      <c r="K308" s="688" t="s">
        <v>70</v>
      </c>
      <c r="L308" s="687" t="s">
        <v>26</v>
      </c>
      <c r="M308" s="81">
        <v>115000</v>
      </c>
      <c r="N308" s="81">
        <v>115000</v>
      </c>
      <c r="O308" s="1">
        <f t="shared" si="10"/>
        <v>1</v>
      </c>
      <c r="P308" s="7"/>
      <c r="Q308" s="76"/>
    </row>
    <row r="309" spans="1:17" ht="66" customHeight="1" x14ac:dyDescent="0.25">
      <c r="A309" s="65"/>
      <c r="B309" s="988"/>
      <c r="C309" s="67" t="s">
        <v>17</v>
      </c>
      <c r="D309" s="53" t="s">
        <v>41</v>
      </c>
      <c r="E309" s="950">
        <v>685309</v>
      </c>
      <c r="F309" s="950">
        <v>685309</v>
      </c>
      <c r="G309" s="948" t="s">
        <v>19</v>
      </c>
      <c r="H309" s="957">
        <f>F309*100%/E309</f>
        <v>1</v>
      </c>
      <c r="I309" s="948"/>
      <c r="J309" s="677" t="s">
        <v>93</v>
      </c>
      <c r="K309" s="677" t="s">
        <v>88</v>
      </c>
      <c r="L309" s="430" t="s">
        <v>51</v>
      </c>
      <c r="M309" s="81">
        <v>5982</v>
      </c>
      <c r="N309" s="81">
        <v>6141</v>
      </c>
      <c r="O309" s="1">
        <f t="shared" si="10"/>
        <v>1</v>
      </c>
      <c r="P309" s="7"/>
      <c r="Q309" s="76"/>
    </row>
    <row r="310" spans="1:17" ht="79.2" customHeight="1" x14ac:dyDescent="0.25">
      <c r="A310" s="65"/>
      <c r="B310" s="988"/>
      <c r="C310" s="67" t="s">
        <v>17</v>
      </c>
      <c r="D310" s="53" t="s">
        <v>41</v>
      </c>
      <c r="E310" s="950"/>
      <c r="F310" s="950"/>
      <c r="G310" s="949"/>
      <c r="H310" s="957"/>
      <c r="I310" s="949"/>
      <c r="J310" s="677" t="s">
        <v>178</v>
      </c>
      <c r="K310" s="677" t="s">
        <v>281</v>
      </c>
      <c r="L310" s="430" t="s">
        <v>51</v>
      </c>
      <c r="M310" s="81">
        <v>479804</v>
      </c>
      <c r="N310" s="81">
        <v>490949</v>
      </c>
      <c r="O310" s="1">
        <f t="shared" si="10"/>
        <v>1</v>
      </c>
      <c r="P310" s="7"/>
      <c r="Q310" s="76"/>
    </row>
    <row r="311" spans="1:17" ht="66" customHeight="1" x14ac:dyDescent="0.25">
      <c r="A311" s="65"/>
      <c r="B311" s="988"/>
      <c r="C311" s="67" t="s">
        <v>17</v>
      </c>
      <c r="D311" s="53" t="s">
        <v>41</v>
      </c>
      <c r="E311" s="950"/>
      <c r="F311" s="950"/>
      <c r="G311" s="949"/>
      <c r="H311" s="957"/>
      <c r="I311" s="949"/>
      <c r="J311" s="677" t="s">
        <v>179</v>
      </c>
      <c r="K311" s="677" t="s">
        <v>281</v>
      </c>
      <c r="L311" s="430" t="s">
        <v>51</v>
      </c>
      <c r="M311" s="81">
        <v>586167</v>
      </c>
      <c r="N311" s="81">
        <v>603533</v>
      </c>
      <c r="O311" s="1">
        <f t="shared" si="10"/>
        <v>1</v>
      </c>
      <c r="P311" s="7"/>
      <c r="Q311" s="76"/>
    </row>
    <row r="312" spans="1:17" ht="79.2" customHeight="1" x14ac:dyDescent="0.25">
      <c r="A312" s="65"/>
      <c r="B312" s="988"/>
      <c r="C312" s="67" t="s">
        <v>17</v>
      </c>
      <c r="D312" s="53" t="s">
        <v>41</v>
      </c>
      <c r="E312" s="950"/>
      <c r="F312" s="950"/>
      <c r="G312" s="949"/>
      <c r="H312" s="957"/>
      <c r="I312" s="949"/>
      <c r="J312" s="677" t="s">
        <v>180</v>
      </c>
      <c r="K312" s="677" t="s">
        <v>281</v>
      </c>
      <c r="L312" s="430" t="s">
        <v>51</v>
      </c>
      <c r="M312" s="81">
        <v>586167</v>
      </c>
      <c r="N312" s="81">
        <v>599978</v>
      </c>
      <c r="O312" s="1">
        <f t="shared" si="10"/>
        <v>1</v>
      </c>
      <c r="P312" s="7"/>
      <c r="Q312" s="76"/>
    </row>
    <row r="313" spans="1:17" ht="79.2" customHeight="1" x14ac:dyDescent="0.25">
      <c r="A313" s="65"/>
      <c r="B313" s="988"/>
      <c r="C313" s="67" t="s">
        <v>17</v>
      </c>
      <c r="D313" s="53" t="s">
        <v>41</v>
      </c>
      <c r="E313" s="950"/>
      <c r="F313" s="950"/>
      <c r="G313" s="949"/>
      <c r="H313" s="957"/>
      <c r="I313" s="949"/>
      <c r="J313" s="677" t="s">
        <v>181</v>
      </c>
      <c r="K313" s="677" t="s">
        <v>70</v>
      </c>
      <c r="L313" s="430" t="s">
        <v>26</v>
      </c>
      <c r="M313" s="81">
        <v>48180</v>
      </c>
      <c r="N313" s="81">
        <v>48189</v>
      </c>
      <c r="O313" s="1">
        <f t="shared" si="10"/>
        <v>1</v>
      </c>
      <c r="P313" s="7"/>
      <c r="Q313" s="76"/>
    </row>
    <row r="314" spans="1:17" ht="79.2" customHeight="1" x14ac:dyDescent="0.25">
      <c r="A314" s="65"/>
      <c r="B314" s="988"/>
      <c r="C314" s="67" t="s">
        <v>17</v>
      </c>
      <c r="D314" s="53" t="s">
        <v>41</v>
      </c>
      <c r="E314" s="950"/>
      <c r="F314" s="950"/>
      <c r="G314" s="949"/>
      <c r="H314" s="957"/>
      <c r="I314" s="949"/>
      <c r="J314" s="677" t="s">
        <v>261</v>
      </c>
      <c r="K314" s="677" t="s">
        <v>282</v>
      </c>
      <c r="L314" s="430" t="s">
        <v>51</v>
      </c>
      <c r="M314" s="81">
        <v>75890</v>
      </c>
      <c r="N314" s="81">
        <v>77511</v>
      </c>
      <c r="O314" s="1">
        <f t="shared" si="10"/>
        <v>1</v>
      </c>
      <c r="P314" s="7"/>
      <c r="Q314" s="76"/>
    </row>
    <row r="315" spans="1:17" ht="92.4" customHeight="1" x14ac:dyDescent="0.25">
      <c r="A315" s="65"/>
      <c r="B315" s="988"/>
      <c r="C315" s="67" t="s">
        <v>17</v>
      </c>
      <c r="D315" s="53" t="s">
        <v>41</v>
      </c>
      <c r="E315" s="950"/>
      <c r="F315" s="950"/>
      <c r="G315" s="949"/>
      <c r="H315" s="957"/>
      <c r="I315" s="949"/>
      <c r="J315" s="677" t="s">
        <v>279</v>
      </c>
      <c r="K315" s="677" t="s">
        <v>70</v>
      </c>
      <c r="L315" s="430" t="s">
        <v>26</v>
      </c>
      <c r="M315" s="81">
        <v>1282</v>
      </c>
      <c r="N315" s="81">
        <v>1282</v>
      </c>
      <c r="O315" s="1">
        <f t="shared" si="10"/>
        <v>1</v>
      </c>
      <c r="P315" s="7"/>
      <c r="Q315" s="76"/>
    </row>
    <row r="316" spans="1:17" ht="105.6" customHeight="1" x14ac:dyDescent="0.25">
      <c r="A316" s="65"/>
      <c r="B316" s="988"/>
      <c r="C316" s="67" t="s">
        <v>17</v>
      </c>
      <c r="D316" s="53" t="s">
        <v>41</v>
      </c>
      <c r="E316" s="950"/>
      <c r="F316" s="950"/>
      <c r="G316" s="949"/>
      <c r="H316" s="957"/>
      <c r="I316" s="949"/>
      <c r="J316" s="677" t="s">
        <v>94</v>
      </c>
      <c r="K316" s="677" t="s">
        <v>283</v>
      </c>
      <c r="L316" s="430" t="s">
        <v>26</v>
      </c>
      <c r="M316" s="81">
        <v>69282</v>
      </c>
      <c r="N316" s="81">
        <v>69282</v>
      </c>
      <c r="O316" s="1">
        <f t="shared" si="10"/>
        <v>1</v>
      </c>
      <c r="P316" s="7"/>
      <c r="Q316" s="76"/>
    </row>
    <row r="317" spans="1:17" ht="79.2" customHeight="1" x14ac:dyDescent="0.25">
      <c r="A317" s="65"/>
      <c r="B317" s="988"/>
      <c r="C317" s="67" t="s">
        <v>17</v>
      </c>
      <c r="D317" s="53" t="s">
        <v>41</v>
      </c>
      <c r="E317" s="950"/>
      <c r="F317" s="950"/>
      <c r="G317" s="949"/>
      <c r="H317" s="957"/>
      <c r="I317" s="949"/>
      <c r="J317" s="677" t="s">
        <v>284</v>
      </c>
      <c r="K317" s="677" t="s">
        <v>70</v>
      </c>
      <c r="L317" s="430" t="s">
        <v>26</v>
      </c>
      <c r="M317" s="81">
        <v>43700</v>
      </c>
      <c r="N317" s="81">
        <v>43700</v>
      </c>
      <c r="O317" s="1">
        <f t="shared" si="10"/>
        <v>1</v>
      </c>
      <c r="P317" s="7"/>
      <c r="Q317" s="76"/>
    </row>
    <row r="318" spans="1:17" ht="79.2" customHeight="1" x14ac:dyDescent="0.25">
      <c r="A318" s="65"/>
      <c r="B318" s="988"/>
      <c r="C318" s="67" t="s">
        <v>17</v>
      </c>
      <c r="D318" s="53" t="s">
        <v>41</v>
      </c>
      <c r="E318" s="950"/>
      <c r="F318" s="950"/>
      <c r="G318" s="949"/>
      <c r="H318" s="957"/>
      <c r="I318" s="949"/>
      <c r="J318" s="677" t="s">
        <v>280</v>
      </c>
      <c r="K318" s="677" t="s">
        <v>30</v>
      </c>
      <c r="L318" s="430" t="s">
        <v>26</v>
      </c>
      <c r="M318" s="81">
        <v>432802</v>
      </c>
      <c r="N318" s="81">
        <v>432802</v>
      </c>
      <c r="O318" s="1">
        <f t="shared" si="10"/>
        <v>1</v>
      </c>
      <c r="P318" s="7"/>
      <c r="Q318" s="76"/>
    </row>
    <row r="319" spans="1:17" ht="39.6" customHeight="1" x14ac:dyDescent="0.25">
      <c r="A319" s="65"/>
      <c r="B319" s="988"/>
      <c r="C319" s="67" t="s">
        <v>17</v>
      </c>
      <c r="D319" s="53" t="s">
        <v>41</v>
      </c>
      <c r="E319" s="950"/>
      <c r="F319" s="950"/>
      <c r="G319" s="949"/>
      <c r="H319" s="957"/>
      <c r="I319" s="949"/>
      <c r="J319" s="677" t="s">
        <v>182</v>
      </c>
      <c r="K319" s="677" t="s">
        <v>30</v>
      </c>
      <c r="L319" s="430" t="s">
        <v>26</v>
      </c>
      <c r="M319" s="81">
        <v>201432</v>
      </c>
      <c r="N319" s="81">
        <v>201432</v>
      </c>
      <c r="O319" s="1">
        <f t="shared" si="10"/>
        <v>1</v>
      </c>
      <c r="P319" s="7"/>
      <c r="Q319" s="76"/>
    </row>
    <row r="320" spans="1:17" ht="39.6" customHeight="1" x14ac:dyDescent="0.25">
      <c r="A320" s="65"/>
      <c r="B320" s="988"/>
      <c r="C320" s="67" t="s">
        <v>17</v>
      </c>
      <c r="D320" s="53" t="s">
        <v>41</v>
      </c>
      <c r="E320" s="950"/>
      <c r="F320" s="950"/>
      <c r="G320" s="949"/>
      <c r="H320" s="957"/>
      <c r="I320" s="949"/>
      <c r="J320" s="677" t="s">
        <v>1442</v>
      </c>
      <c r="K320" s="677" t="s">
        <v>67</v>
      </c>
      <c r="L320" s="430" t="s">
        <v>26</v>
      </c>
      <c r="M320" s="81">
        <v>43790</v>
      </c>
      <c r="N320" s="81">
        <v>43790</v>
      </c>
      <c r="O320" s="1">
        <f t="shared" si="10"/>
        <v>1</v>
      </c>
      <c r="P320" s="7"/>
      <c r="Q320" s="677"/>
    </row>
    <row r="321" spans="1:17" ht="105.6" customHeight="1" x14ac:dyDescent="0.25">
      <c r="A321" s="65"/>
      <c r="B321" s="988"/>
      <c r="C321" s="67" t="s">
        <v>17</v>
      </c>
      <c r="D321" s="53" t="s">
        <v>41</v>
      </c>
      <c r="E321" s="950"/>
      <c r="F321" s="950"/>
      <c r="G321" s="943"/>
      <c r="H321" s="957"/>
      <c r="I321" s="943"/>
      <c r="J321" s="677" t="s">
        <v>1443</v>
      </c>
      <c r="K321" s="677" t="s">
        <v>1444</v>
      </c>
      <c r="L321" s="430" t="s">
        <v>26</v>
      </c>
      <c r="M321" s="81">
        <v>11414</v>
      </c>
      <c r="N321" s="81">
        <v>11414</v>
      </c>
      <c r="O321" s="1">
        <f t="shared" si="10"/>
        <v>1</v>
      </c>
      <c r="P321" s="7"/>
      <c r="Q321" s="76"/>
    </row>
    <row r="322" spans="1:17" ht="66" customHeight="1" x14ac:dyDescent="0.25">
      <c r="A322" s="65"/>
      <c r="B322" s="988"/>
      <c r="C322" s="67" t="s">
        <v>17</v>
      </c>
      <c r="D322" s="297" t="s">
        <v>42</v>
      </c>
      <c r="E322" s="950">
        <v>458172.5</v>
      </c>
      <c r="F322" s="950">
        <v>458172.5</v>
      </c>
      <c r="G322" s="948" t="s">
        <v>19</v>
      </c>
      <c r="H322" s="957">
        <f>F322*100%/E322</f>
        <v>1</v>
      </c>
      <c r="I322" s="948"/>
      <c r="J322" s="677" t="s">
        <v>96</v>
      </c>
      <c r="K322" s="677" t="s">
        <v>95</v>
      </c>
      <c r="L322" s="430" t="s">
        <v>26</v>
      </c>
      <c r="M322" s="81">
        <v>1</v>
      </c>
      <c r="N322" s="81">
        <v>1</v>
      </c>
      <c r="O322" s="1">
        <f t="shared" si="10"/>
        <v>1</v>
      </c>
      <c r="P322" s="7"/>
      <c r="Q322" s="76"/>
    </row>
    <row r="323" spans="1:17" ht="52.95" customHeight="1" x14ac:dyDescent="0.25">
      <c r="A323" s="65"/>
      <c r="B323" s="988"/>
      <c r="C323" s="67" t="s">
        <v>17</v>
      </c>
      <c r="D323" s="297" t="s">
        <v>42</v>
      </c>
      <c r="E323" s="950"/>
      <c r="F323" s="950"/>
      <c r="G323" s="949"/>
      <c r="H323" s="957"/>
      <c r="I323" s="949"/>
      <c r="J323" s="677" t="s">
        <v>1393</v>
      </c>
      <c r="K323" s="677" t="s">
        <v>67</v>
      </c>
      <c r="L323" s="430" t="s">
        <v>26</v>
      </c>
      <c r="M323" s="81">
        <v>33073</v>
      </c>
      <c r="N323" s="81">
        <v>29673</v>
      </c>
      <c r="O323" s="1">
        <f t="shared" si="10"/>
        <v>0.89719710942460618</v>
      </c>
      <c r="P323" s="7"/>
      <c r="Q323" s="76"/>
    </row>
    <row r="324" spans="1:17" ht="92.4" customHeight="1" x14ac:dyDescent="0.25">
      <c r="A324" s="65"/>
      <c r="B324" s="988"/>
      <c r="C324" s="67" t="s">
        <v>17</v>
      </c>
      <c r="D324" s="297" t="s">
        <v>42</v>
      </c>
      <c r="E324" s="950"/>
      <c r="F324" s="950"/>
      <c r="G324" s="949"/>
      <c r="H324" s="957"/>
      <c r="I324" s="949"/>
      <c r="J324" s="677" t="s">
        <v>688</v>
      </c>
      <c r="K324" s="677" t="s">
        <v>48</v>
      </c>
      <c r="L324" s="430" t="s">
        <v>26</v>
      </c>
      <c r="M324" s="81">
        <v>3000</v>
      </c>
      <c r="N324" s="81">
        <v>3000</v>
      </c>
      <c r="O324" s="1">
        <f t="shared" si="10"/>
        <v>1</v>
      </c>
      <c r="P324" s="7"/>
      <c r="Q324" s="76"/>
    </row>
    <row r="325" spans="1:17" ht="66" customHeight="1" x14ac:dyDescent="0.25">
      <c r="A325" s="65"/>
      <c r="B325" s="988"/>
      <c r="C325" s="67" t="s">
        <v>17</v>
      </c>
      <c r="D325" s="297" t="s">
        <v>42</v>
      </c>
      <c r="E325" s="950"/>
      <c r="F325" s="950"/>
      <c r="G325" s="949"/>
      <c r="H325" s="957"/>
      <c r="I325" s="949"/>
      <c r="J325" s="677" t="s">
        <v>183</v>
      </c>
      <c r="K325" s="677" t="s">
        <v>217</v>
      </c>
      <c r="L325" s="430" t="s">
        <v>51</v>
      </c>
      <c r="M325" s="81">
        <v>19438</v>
      </c>
      <c r="N325" s="81">
        <v>19438</v>
      </c>
      <c r="O325" s="1">
        <f t="shared" si="10"/>
        <v>1</v>
      </c>
      <c r="P325" s="7"/>
      <c r="Q325" s="76"/>
    </row>
    <row r="326" spans="1:17" ht="26.4" customHeight="1" x14ac:dyDescent="0.25">
      <c r="A326" s="65"/>
      <c r="B326" s="988"/>
      <c r="C326" s="67" t="s">
        <v>17</v>
      </c>
      <c r="D326" s="297" t="s">
        <v>42</v>
      </c>
      <c r="E326" s="950"/>
      <c r="F326" s="950"/>
      <c r="G326" s="949"/>
      <c r="H326" s="957"/>
      <c r="I326" s="949"/>
      <c r="J326" s="677" t="s">
        <v>218</v>
      </c>
      <c r="K326" s="677" t="s">
        <v>70</v>
      </c>
      <c r="L326" s="430" t="s">
        <v>68</v>
      </c>
      <c r="M326" s="81">
        <v>75</v>
      </c>
      <c r="N326" s="81">
        <v>76</v>
      </c>
      <c r="O326" s="1">
        <f t="shared" si="10"/>
        <v>1</v>
      </c>
      <c r="P326" s="7"/>
      <c r="Q326" s="76"/>
    </row>
    <row r="327" spans="1:17" ht="69" customHeight="1" x14ac:dyDescent="0.25">
      <c r="A327" s="65"/>
      <c r="B327" s="988"/>
      <c r="C327" s="67" t="s">
        <v>17</v>
      </c>
      <c r="D327" s="297" t="s">
        <v>42</v>
      </c>
      <c r="E327" s="950"/>
      <c r="F327" s="950"/>
      <c r="G327" s="949"/>
      <c r="H327" s="957"/>
      <c r="I327" s="949"/>
      <c r="J327" s="677" t="s">
        <v>219</v>
      </c>
      <c r="K327" s="677" t="s">
        <v>95</v>
      </c>
      <c r="L327" s="430" t="s">
        <v>26</v>
      </c>
      <c r="M327" s="81">
        <v>14200</v>
      </c>
      <c r="N327" s="81">
        <v>15299</v>
      </c>
      <c r="O327" s="1">
        <f t="shared" si="10"/>
        <v>1</v>
      </c>
      <c r="P327" s="7"/>
      <c r="Q327" s="76"/>
    </row>
    <row r="328" spans="1:17" ht="118.8" x14ac:dyDescent="0.25">
      <c r="A328" s="65"/>
      <c r="B328" s="988"/>
      <c r="C328" s="67" t="s">
        <v>17</v>
      </c>
      <c r="D328" s="387" t="s">
        <v>42</v>
      </c>
      <c r="E328" s="950"/>
      <c r="F328" s="950"/>
      <c r="G328" s="949"/>
      <c r="H328" s="957"/>
      <c r="I328" s="949"/>
      <c r="J328" s="677" t="s">
        <v>184</v>
      </c>
      <c r="K328" s="677" t="s">
        <v>72</v>
      </c>
      <c r="L328" s="430" t="s">
        <v>51</v>
      </c>
      <c r="M328" s="81">
        <v>116093</v>
      </c>
      <c r="N328" s="81">
        <v>112959</v>
      </c>
      <c r="O328" s="1">
        <f t="shared" ref="O328:O333" si="11">IF((N328*100%/M328)&lt;=100%,(N328*100%/M328),100%)</f>
        <v>0.97300440164350999</v>
      </c>
      <c r="P328" s="7"/>
      <c r="Q328" s="387"/>
    </row>
    <row r="329" spans="1:17" ht="79.2" x14ac:dyDescent="0.25">
      <c r="A329" s="65"/>
      <c r="B329" s="988"/>
      <c r="C329" s="67" t="s">
        <v>17</v>
      </c>
      <c r="D329" s="387" t="s">
        <v>42</v>
      </c>
      <c r="E329" s="950"/>
      <c r="F329" s="950"/>
      <c r="G329" s="949"/>
      <c r="H329" s="957"/>
      <c r="I329" s="949"/>
      <c r="J329" s="677" t="s">
        <v>220</v>
      </c>
      <c r="K329" s="677" t="s">
        <v>72</v>
      </c>
      <c r="L329" s="430" t="s">
        <v>51</v>
      </c>
      <c r="M329" s="81">
        <v>134787</v>
      </c>
      <c r="N329" s="81">
        <v>131356</v>
      </c>
      <c r="O329" s="1">
        <f t="shared" si="11"/>
        <v>0.97454502288796396</v>
      </c>
      <c r="P329" s="7"/>
      <c r="Q329" s="387"/>
    </row>
    <row r="330" spans="1:17" ht="171.6" x14ac:dyDescent="0.25">
      <c r="A330" s="65"/>
      <c r="B330" s="988"/>
      <c r="C330" s="67" t="s">
        <v>17</v>
      </c>
      <c r="D330" s="387" t="s">
        <v>42</v>
      </c>
      <c r="E330" s="950"/>
      <c r="F330" s="950"/>
      <c r="G330" s="949"/>
      <c r="H330" s="957"/>
      <c r="I330" s="949"/>
      <c r="J330" s="677" t="s">
        <v>185</v>
      </c>
      <c r="K330" s="677" t="s">
        <v>72</v>
      </c>
      <c r="L330" s="430" t="s">
        <v>51</v>
      </c>
      <c r="M330" s="81">
        <v>39393</v>
      </c>
      <c r="N330" s="81">
        <v>39393</v>
      </c>
      <c r="O330" s="1">
        <f t="shared" si="11"/>
        <v>1</v>
      </c>
      <c r="P330" s="7"/>
      <c r="Q330" s="387"/>
    </row>
    <row r="331" spans="1:17" ht="118.8" x14ac:dyDescent="0.25">
      <c r="A331" s="65"/>
      <c r="B331" s="988"/>
      <c r="C331" s="67" t="s">
        <v>17</v>
      </c>
      <c r="D331" s="387" t="s">
        <v>42</v>
      </c>
      <c r="E331" s="950"/>
      <c r="F331" s="950"/>
      <c r="G331" s="949"/>
      <c r="H331" s="957"/>
      <c r="I331" s="949"/>
      <c r="J331" s="677" t="s">
        <v>186</v>
      </c>
      <c r="K331" s="677" t="s">
        <v>72</v>
      </c>
      <c r="L331" s="430" t="s">
        <v>51</v>
      </c>
      <c r="M331" s="81">
        <v>357648</v>
      </c>
      <c r="N331" s="81">
        <v>357648</v>
      </c>
      <c r="O331" s="1">
        <f t="shared" si="11"/>
        <v>1</v>
      </c>
      <c r="P331" s="7"/>
      <c r="Q331" s="387"/>
    </row>
    <row r="332" spans="1:17" ht="52.8" x14ac:dyDescent="0.25">
      <c r="A332" s="65"/>
      <c r="B332" s="988"/>
      <c r="C332" s="67" t="s">
        <v>17</v>
      </c>
      <c r="D332" s="387" t="s">
        <v>42</v>
      </c>
      <c r="E332" s="950"/>
      <c r="F332" s="950"/>
      <c r="G332" s="949"/>
      <c r="H332" s="957"/>
      <c r="I332" s="949"/>
      <c r="J332" s="677" t="s">
        <v>262</v>
      </c>
      <c r="K332" s="677" t="s">
        <v>72</v>
      </c>
      <c r="L332" s="430" t="s">
        <v>68</v>
      </c>
      <c r="M332" s="81">
        <v>6750</v>
      </c>
      <c r="N332" s="81">
        <v>6750</v>
      </c>
      <c r="O332" s="1">
        <f t="shared" si="11"/>
        <v>1</v>
      </c>
      <c r="P332" s="7"/>
      <c r="Q332" s="387"/>
    </row>
    <row r="333" spans="1:17" ht="66" x14ac:dyDescent="0.25">
      <c r="A333" s="65"/>
      <c r="B333" s="988"/>
      <c r="C333" s="67" t="s">
        <v>17</v>
      </c>
      <c r="D333" s="387" t="s">
        <v>42</v>
      </c>
      <c r="E333" s="950"/>
      <c r="F333" s="950"/>
      <c r="G333" s="949"/>
      <c r="H333" s="957"/>
      <c r="I333" s="949"/>
      <c r="J333" s="677" t="s">
        <v>187</v>
      </c>
      <c r="K333" s="677" t="s">
        <v>77</v>
      </c>
      <c r="L333" s="430" t="s">
        <v>26</v>
      </c>
      <c r="M333" s="81">
        <v>3239</v>
      </c>
      <c r="N333" s="81">
        <v>3240</v>
      </c>
      <c r="O333" s="1">
        <f t="shared" si="11"/>
        <v>1</v>
      </c>
      <c r="P333" s="7"/>
      <c r="Q333" s="387"/>
    </row>
    <row r="334" spans="1:17" ht="57.6" customHeight="1" x14ac:dyDescent="0.25">
      <c r="A334" s="65"/>
      <c r="B334" s="988"/>
      <c r="C334" s="67" t="s">
        <v>17</v>
      </c>
      <c r="D334" s="297" t="s">
        <v>42</v>
      </c>
      <c r="E334" s="950"/>
      <c r="F334" s="950"/>
      <c r="G334" s="949"/>
      <c r="H334" s="957"/>
      <c r="I334" s="949"/>
      <c r="J334" s="677" t="s">
        <v>689</v>
      </c>
      <c r="K334" s="677" t="s">
        <v>209</v>
      </c>
      <c r="L334" s="430" t="s">
        <v>26</v>
      </c>
      <c r="M334" s="81">
        <v>666</v>
      </c>
      <c r="N334" s="81">
        <v>672</v>
      </c>
      <c r="O334" s="1">
        <f t="shared" si="10"/>
        <v>1</v>
      </c>
      <c r="P334" s="7"/>
      <c r="Q334" s="76"/>
    </row>
    <row r="335" spans="1:17" ht="92.4" x14ac:dyDescent="0.25">
      <c r="A335" s="65"/>
      <c r="B335" s="988"/>
      <c r="C335" s="67" t="s">
        <v>17</v>
      </c>
      <c r="D335" s="297" t="s">
        <v>42</v>
      </c>
      <c r="E335" s="950"/>
      <c r="F335" s="950"/>
      <c r="G335" s="949"/>
      <c r="H335" s="957"/>
      <c r="I335" s="949"/>
      <c r="J335" s="677" t="s">
        <v>690</v>
      </c>
      <c r="K335" s="677" t="s">
        <v>337</v>
      </c>
      <c r="L335" s="430" t="s">
        <v>26</v>
      </c>
      <c r="M335" s="81">
        <v>24545</v>
      </c>
      <c r="N335" s="81">
        <v>24545</v>
      </c>
      <c r="O335" s="1">
        <f t="shared" si="10"/>
        <v>1</v>
      </c>
      <c r="P335" s="7"/>
      <c r="Q335" s="76"/>
    </row>
    <row r="336" spans="1:17" ht="52.8" x14ac:dyDescent="0.25">
      <c r="A336" s="65"/>
      <c r="B336" s="988"/>
      <c r="C336" s="67" t="s">
        <v>17</v>
      </c>
      <c r="D336" s="297" t="s">
        <v>42</v>
      </c>
      <c r="E336" s="950"/>
      <c r="F336" s="950"/>
      <c r="G336" s="949"/>
      <c r="H336" s="957"/>
      <c r="I336" s="949"/>
      <c r="J336" s="677" t="s">
        <v>80</v>
      </c>
      <c r="K336" s="677" t="s">
        <v>691</v>
      </c>
      <c r="L336" s="430" t="s">
        <v>26</v>
      </c>
      <c r="M336" s="81">
        <v>90000</v>
      </c>
      <c r="N336" s="81">
        <v>81100</v>
      </c>
      <c r="O336" s="1">
        <f t="shared" si="10"/>
        <v>0.90111111111111108</v>
      </c>
      <c r="P336" s="7"/>
      <c r="Q336" s="76"/>
    </row>
    <row r="337" spans="1:17" ht="66" x14ac:dyDescent="0.25">
      <c r="A337" s="65"/>
      <c r="B337" s="988"/>
      <c r="C337" s="67" t="s">
        <v>17</v>
      </c>
      <c r="D337" s="297" t="s">
        <v>42</v>
      </c>
      <c r="E337" s="950"/>
      <c r="F337" s="950"/>
      <c r="G337" s="949"/>
      <c r="H337" s="957"/>
      <c r="I337" s="949"/>
      <c r="J337" s="677" t="s">
        <v>692</v>
      </c>
      <c r="K337" s="677" t="s">
        <v>693</v>
      </c>
      <c r="L337" s="430" t="s">
        <v>26</v>
      </c>
      <c r="M337" s="81">
        <v>1000</v>
      </c>
      <c r="N337" s="81">
        <v>1000</v>
      </c>
      <c r="O337" s="1">
        <f t="shared" si="10"/>
        <v>1</v>
      </c>
      <c r="P337" s="7"/>
      <c r="Q337" s="76"/>
    </row>
    <row r="338" spans="1:17" ht="66" x14ac:dyDescent="0.25">
      <c r="A338" s="65"/>
      <c r="B338" s="988"/>
      <c r="C338" s="67" t="s">
        <v>17</v>
      </c>
      <c r="D338" s="297" t="s">
        <v>42</v>
      </c>
      <c r="E338" s="950"/>
      <c r="F338" s="950"/>
      <c r="G338" s="949"/>
      <c r="H338" s="957"/>
      <c r="I338" s="949"/>
      <c r="J338" s="677" t="s">
        <v>248</v>
      </c>
      <c r="K338" s="677" t="s">
        <v>693</v>
      </c>
      <c r="L338" s="430" t="s">
        <v>26</v>
      </c>
      <c r="M338" s="81">
        <v>2650</v>
      </c>
      <c r="N338" s="81">
        <v>2761</v>
      </c>
      <c r="O338" s="1">
        <f t="shared" si="10"/>
        <v>1</v>
      </c>
      <c r="P338" s="7"/>
      <c r="Q338" s="76"/>
    </row>
    <row r="339" spans="1:17" ht="67.95" customHeight="1" x14ac:dyDescent="0.25">
      <c r="A339" s="65"/>
      <c r="B339" s="988"/>
      <c r="C339" s="67" t="s">
        <v>17</v>
      </c>
      <c r="D339" s="297" t="s">
        <v>42</v>
      </c>
      <c r="E339" s="950"/>
      <c r="F339" s="950"/>
      <c r="G339" s="943"/>
      <c r="H339" s="957"/>
      <c r="I339" s="943"/>
      <c r="J339" s="677" t="s">
        <v>87</v>
      </c>
      <c r="K339" s="677" t="s">
        <v>693</v>
      </c>
      <c r="L339" s="430" t="s">
        <v>26</v>
      </c>
      <c r="M339" s="81">
        <v>944</v>
      </c>
      <c r="N339" s="81">
        <v>944</v>
      </c>
      <c r="O339" s="1">
        <f t="shared" si="10"/>
        <v>1</v>
      </c>
      <c r="P339" s="7"/>
      <c r="Q339" s="76"/>
    </row>
    <row r="340" spans="1:17" ht="184.8" x14ac:dyDescent="0.25">
      <c r="A340" s="65"/>
      <c r="B340" s="988"/>
      <c r="C340" s="67" t="s">
        <v>17</v>
      </c>
      <c r="D340" s="297" t="s">
        <v>43</v>
      </c>
      <c r="E340" s="950">
        <v>124031</v>
      </c>
      <c r="F340" s="950">
        <v>124031</v>
      </c>
      <c r="G340" s="948" t="s">
        <v>19</v>
      </c>
      <c r="H340" s="957">
        <f>F340*100%/E340</f>
        <v>1</v>
      </c>
      <c r="I340" s="948"/>
      <c r="J340" s="644" t="s">
        <v>1128</v>
      </c>
      <c r="K340" s="644" t="s">
        <v>214</v>
      </c>
      <c r="L340" s="430" t="s">
        <v>51</v>
      </c>
      <c r="M340" s="81">
        <v>1122</v>
      </c>
      <c r="N340" s="81">
        <v>1122</v>
      </c>
      <c r="O340" s="1">
        <f t="shared" si="10"/>
        <v>1</v>
      </c>
      <c r="P340" s="7"/>
      <c r="Q340" s="76"/>
    </row>
    <row r="341" spans="1:17" ht="198" x14ac:dyDescent="0.25">
      <c r="A341" s="65"/>
      <c r="B341" s="988"/>
      <c r="C341" s="67" t="s">
        <v>17</v>
      </c>
      <c r="D341" s="310" t="s">
        <v>43</v>
      </c>
      <c r="E341" s="950"/>
      <c r="F341" s="950"/>
      <c r="G341" s="949"/>
      <c r="H341" s="957"/>
      <c r="I341" s="949"/>
      <c r="J341" s="644" t="s">
        <v>1129</v>
      </c>
      <c r="K341" s="644" t="s">
        <v>214</v>
      </c>
      <c r="L341" s="430" t="s">
        <v>51</v>
      </c>
      <c r="M341" s="81">
        <v>4760</v>
      </c>
      <c r="N341" s="81">
        <v>4760</v>
      </c>
      <c r="O341" s="1">
        <f t="shared" si="10"/>
        <v>1</v>
      </c>
      <c r="P341" s="7"/>
      <c r="Q341" s="76"/>
    </row>
    <row r="342" spans="1:17" ht="96" customHeight="1" x14ac:dyDescent="0.25">
      <c r="A342" s="65"/>
      <c r="B342" s="988"/>
      <c r="C342" s="67" t="s">
        <v>17</v>
      </c>
      <c r="D342" s="297" t="s">
        <v>43</v>
      </c>
      <c r="E342" s="950"/>
      <c r="F342" s="950"/>
      <c r="G342" s="949"/>
      <c r="H342" s="957"/>
      <c r="I342" s="949"/>
      <c r="J342" s="644" t="s">
        <v>1130</v>
      </c>
      <c r="K342" s="644" t="s">
        <v>214</v>
      </c>
      <c r="L342" s="430" t="s">
        <v>51</v>
      </c>
      <c r="M342" s="81">
        <v>138</v>
      </c>
      <c r="N342" s="81">
        <v>138</v>
      </c>
      <c r="O342" s="1">
        <f t="shared" si="10"/>
        <v>1</v>
      </c>
      <c r="P342" s="7"/>
      <c r="Q342" s="76"/>
    </row>
    <row r="343" spans="1:17" ht="171.6" x14ac:dyDescent="0.25">
      <c r="A343" s="65"/>
      <c r="B343" s="988"/>
      <c r="C343" s="67" t="s">
        <v>17</v>
      </c>
      <c r="D343" s="297" t="s">
        <v>43</v>
      </c>
      <c r="E343" s="950"/>
      <c r="F343" s="950"/>
      <c r="G343" s="949"/>
      <c r="H343" s="957"/>
      <c r="I343" s="949"/>
      <c r="J343" s="644" t="s">
        <v>1131</v>
      </c>
      <c r="K343" s="644" t="s">
        <v>214</v>
      </c>
      <c r="L343" s="430" t="s">
        <v>51</v>
      </c>
      <c r="M343" s="81">
        <v>13082</v>
      </c>
      <c r="N343" s="81">
        <v>13082</v>
      </c>
      <c r="O343" s="1">
        <f t="shared" si="10"/>
        <v>1</v>
      </c>
      <c r="P343" s="7"/>
      <c r="Q343" s="76"/>
    </row>
    <row r="344" spans="1:17" ht="264" x14ac:dyDescent="0.25">
      <c r="A344" s="65"/>
      <c r="B344" s="988"/>
      <c r="C344" s="67" t="s">
        <v>17</v>
      </c>
      <c r="D344" s="297" t="s">
        <v>43</v>
      </c>
      <c r="E344" s="950"/>
      <c r="F344" s="950"/>
      <c r="G344" s="949"/>
      <c r="H344" s="957"/>
      <c r="I344" s="949"/>
      <c r="J344" s="644" t="s">
        <v>1132</v>
      </c>
      <c r="K344" s="644" t="s">
        <v>214</v>
      </c>
      <c r="L344" s="430" t="s">
        <v>51</v>
      </c>
      <c r="M344" s="81">
        <v>0</v>
      </c>
      <c r="N344" s="81">
        <v>0</v>
      </c>
      <c r="O344" s="1" t="s">
        <v>352</v>
      </c>
      <c r="P344" s="7"/>
      <c r="Q344" s="76"/>
    </row>
    <row r="345" spans="1:17" ht="264" x14ac:dyDescent="0.25">
      <c r="A345" s="65"/>
      <c r="B345" s="988"/>
      <c r="C345" s="67" t="s">
        <v>17</v>
      </c>
      <c r="D345" s="297" t="s">
        <v>43</v>
      </c>
      <c r="E345" s="950"/>
      <c r="F345" s="950"/>
      <c r="G345" s="949"/>
      <c r="H345" s="957"/>
      <c r="I345" s="949"/>
      <c r="J345" s="644" t="s">
        <v>1133</v>
      </c>
      <c r="K345" s="644" t="s">
        <v>214</v>
      </c>
      <c r="L345" s="430" t="s">
        <v>51</v>
      </c>
      <c r="M345" s="81">
        <v>19</v>
      </c>
      <c r="N345" s="81">
        <v>19</v>
      </c>
      <c r="O345" s="1">
        <f t="shared" si="10"/>
        <v>1</v>
      </c>
      <c r="P345" s="7"/>
      <c r="Q345" s="76"/>
    </row>
    <row r="346" spans="1:17" ht="237.6" x14ac:dyDescent="0.25">
      <c r="A346" s="65"/>
      <c r="B346" s="988"/>
      <c r="C346" s="67" t="s">
        <v>17</v>
      </c>
      <c r="D346" s="297" t="s">
        <v>43</v>
      </c>
      <c r="E346" s="950"/>
      <c r="F346" s="950"/>
      <c r="G346" s="949"/>
      <c r="H346" s="957"/>
      <c r="I346" s="949"/>
      <c r="J346" s="644" t="s">
        <v>1134</v>
      </c>
      <c r="K346" s="644" t="s">
        <v>214</v>
      </c>
      <c r="L346" s="430" t="s">
        <v>51</v>
      </c>
      <c r="M346" s="81">
        <v>462</v>
      </c>
      <c r="N346" s="81">
        <v>462</v>
      </c>
      <c r="O346" s="1">
        <f t="shared" si="10"/>
        <v>1</v>
      </c>
      <c r="P346" s="7"/>
      <c r="Q346" s="76"/>
    </row>
    <row r="347" spans="1:17" ht="290.39999999999998" x14ac:dyDescent="0.25">
      <c r="A347" s="65"/>
      <c r="B347" s="988"/>
      <c r="C347" s="67" t="s">
        <v>17</v>
      </c>
      <c r="D347" s="297" t="s">
        <v>43</v>
      </c>
      <c r="E347" s="950"/>
      <c r="F347" s="950"/>
      <c r="G347" s="949"/>
      <c r="H347" s="957"/>
      <c r="I347" s="949"/>
      <c r="J347" s="644" t="s">
        <v>1135</v>
      </c>
      <c r="K347" s="644" t="s">
        <v>214</v>
      </c>
      <c r="L347" s="430" t="s">
        <v>51</v>
      </c>
      <c r="M347" s="81">
        <v>227</v>
      </c>
      <c r="N347" s="81">
        <v>227</v>
      </c>
      <c r="O347" s="1">
        <f t="shared" si="10"/>
        <v>1</v>
      </c>
      <c r="P347" s="7"/>
      <c r="Q347" s="76"/>
    </row>
    <row r="348" spans="1:17" ht="250.2" customHeight="1" x14ac:dyDescent="0.25">
      <c r="A348" s="65"/>
      <c r="B348" s="988"/>
      <c r="C348" s="67" t="s">
        <v>17</v>
      </c>
      <c r="D348" s="297" t="s">
        <v>43</v>
      </c>
      <c r="E348" s="950"/>
      <c r="F348" s="950"/>
      <c r="G348" s="949"/>
      <c r="H348" s="957"/>
      <c r="I348" s="949"/>
      <c r="J348" s="644" t="s">
        <v>1136</v>
      </c>
      <c r="K348" s="644" t="s">
        <v>70</v>
      </c>
      <c r="L348" s="430" t="s">
        <v>26</v>
      </c>
      <c r="M348" s="81">
        <v>2150</v>
      </c>
      <c r="N348" s="81">
        <v>2150</v>
      </c>
      <c r="O348" s="1">
        <f t="shared" si="10"/>
        <v>1</v>
      </c>
      <c r="P348" s="7"/>
      <c r="Q348" s="76"/>
    </row>
    <row r="349" spans="1:17" ht="236.4" customHeight="1" x14ac:dyDescent="0.25">
      <c r="A349" s="65"/>
      <c r="B349" s="988"/>
      <c r="C349" s="67" t="s">
        <v>17</v>
      </c>
      <c r="D349" s="297" t="s">
        <v>43</v>
      </c>
      <c r="E349" s="950"/>
      <c r="F349" s="950"/>
      <c r="G349" s="949"/>
      <c r="H349" s="957"/>
      <c r="I349" s="949"/>
      <c r="J349" s="644" t="s">
        <v>1137</v>
      </c>
      <c r="K349" s="644" t="s">
        <v>70</v>
      </c>
      <c r="L349" s="430" t="s">
        <v>26</v>
      </c>
      <c r="M349" s="81">
        <v>15330</v>
      </c>
      <c r="N349" s="81">
        <v>15330</v>
      </c>
      <c r="O349" s="1">
        <f t="shared" si="10"/>
        <v>1</v>
      </c>
      <c r="P349" s="7"/>
      <c r="Q349" s="76"/>
    </row>
    <row r="350" spans="1:17" ht="250.2" customHeight="1" x14ac:dyDescent="0.25">
      <c r="A350" s="65"/>
      <c r="B350" s="988"/>
      <c r="C350" s="67" t="s">
        <v>17</v>
      </c>
      <c r="D350" s="297" t="s">
        <v>43</v>
      </c>
      <c r="E350" s="950"/>
      <c r="F350" s="950"/>
      <c r="G350" s="949"/>
      <c r="H350" s="957"/>
      <c r="I350" s="949"/>
      <c r="J350" s="644" t="s">
        <v>1138</v>
      </c>
      <c r="K350" s="644" t="s">
        <v>66</v>
      </c>
      <c r="L350" s="430" t="s">
        <v>26</v>
      </c>
      <c r="M350" s="81">
        <v>3752</v>
      </c>
      <c r="N350" s="81">
        <v>3752</v>
      </c>
      <c r="O350" s="1">
        <f t="shared" si="10"/>
        <v>1</v>
      </c>
      <c r="P350" s="7"/>
      <c r="Q350" s="76"/>
    </row>
    <row r="351" spans="1:17" ht="250.2" customHeight="1" x14ac:dyDescent="0.25">
      <c r="A351" s="65"/>
      <c r="B351" s="988"/>
      <c r="C351" s="67" t="s">
        <v>17</v>
      </c>
      <c r="D351" s="297" t="s">
        <v>43</v>
      </c>
      <c r="E351" s="950"/>
      <c r="F351" s="950"/>
      <c r="G351" s="949"/>
      <c r="H351" s="957"/>
      <c r="I351" s="949"/>
      <c r="J351" s="644" t="s">
        <v>1138</v>
      </c>
      <c r="K351" s="644" t="s">
        <v>600</v>
      </c>
      <c r="L351" s="430" t="s">
        <v>51</v>
      </c>
      <c r="M351" s="81">
        <v>1108</v>
      </c>
      <c r="N351" s="81">
        <v>1108</v>
      </c>
      <c r="O351" s="1">
        <f t="shared" si="10"/>
        <v>1</v>
      </c>
      <c r="P351" s="7"/>
      <c r="Q351" s="76"/>
    </row>
    <row r="352" spans="1:17" ht="166.8" customHeight="1" x14ac:dyDescent="0.25">
      <c r="A352" s="65"/>
      <c r="B352" s="988"/>
      <c r="C352" s="67" t="s">
        <v>17</v>
      </c>
      <c r="D352" s="297" t="s">
        <v>43</v>
      </c>
      <c r="E352" s="950"/>
      <c r="F352" s="950"/>
      <c r="G352" s="949"/>
      <c r="H352" s="957"/>
      <c r="I352" s="949"/>
      <c r="J352" s="644" t="s">
        <v>1139</v>
      </c>
      <c r="K352" s="644" t="s">
        <v>66</v>
      </c>
      <c r="L352" s="430" t="s">
        <v>26</v>
      </c>
      <c r="M352" s="81">
        <v>3000</v>
      </c>
      <c r="N352" s="81">
        <v>3000</v>
      </c>
      <c r="O352" s="1">
        <f t="shared" si="10"/>
        <v>1</v>
      </c>
      <c r="P352" s="7"/>
      <c r="Q352" s="76"/>
    </row>
    <row r="353" spans="1:17" ht="186" customHeight="1" x14ac:dyDescent="0.25">
      <c r="A353" s="65"/>
      <c r="B353" s="988"/>
      <c r="C353" s="67" t="s">
        <v>17</v>
      </c>
      <c r="D353" s="297" t="s">
        <v>43</v>
      </c>
      <c r="E353" s="950"/>
      <c r="F353" s="950"/>
      <c r="G353" s="949"/>
      <c r="H353" s="957"/>
      <c r="I353" s="949"/>
      <c r="J353" s="644" t="s">
        <v>1140</v>
      </c>
      <c r="K353" s="644" t="s">
        <v>214</v>
      </c>
      <c r="L353" s="430" t="s">
        <v>51</v>
      </c>
      <c r="M353" s="81">
        <v>32196</v>
      </c>
      <c r="N353" s="81">
        <v>32196</v>
      </c>
      <c r="O353" s="1">
        <f t="shared" si="10"/>
        <v>1</v>
      </c>
      <c r="P353" s="7"/>
      <c r="Q353" s="76"/>
    </row>
    <row r="354" spans="1:17" ht="184.2" customHeight="1" x14ac:dyDescent="0.25">
      <c r="A354" s="65"/>
      <c r="B354" s="988"/>
      <c r="C354" s="67" t="s">
        <v>17</v>
      </c>
      <c r="D354" s="644" t="s">
        <v>43</v>
      </c>
      <c r="E354" s="950"/>
      <c r="F354" s="950"/>
      <c r="G354" s="949"/>
      <c r="H354" s="957"/>
      <c r="I354" s="949"/>
      <c r="J354" s="644" t="s">
        <v>1140</v>
      </c>
      <c r="K354" s="644" t="s">
        <v>66</v>
      </c>
      <c r="L354" s="430" t="s">
        <v>26</v>
      </c>
      <c r="M354" s="81">
        <v>3650</v>
      </c>
      <c r="N354" s="81">
        <v>3650</v>
      </c>
      <c r="O354" s="1">
        <f t="shared" si="10"/>
        <v>1</v>
      </c>
      <c r="P354" s="7"/>
      <c r="Q354" s="644"/>
    </row>
    <row r="355" spans="1:17" ht="250.2" customHeight="1" x14ac:dyDescent="0.25">
      <c r="A355" s="65"/>
      <c r="B355" s="988"/>
      <c r="C355" s="67" t="s">
        <v>17</v>
      </c>
      <c r="D355" s="644" t="s">
        <v>43</v>
      </c>
      <c r="E355" s="950"/>
      <c r="F355" s="950"/>
      <c r="G355" s="949"/>
      <c r="H355" s="957"/>
      <c r="I355" s="949"/>
      <c r="J355" s="644" t="s">
        <v>1141</v>
      </c>
      <c r="K355" s="644" t="s">
        <v>214</v>
      </c>
      <c r="L355" s="430" t="s">
        <v>51</v>
      </c>
      <c r="M355" s="81">
        <v>32275</v>
      </c>
      <c r="N355" s="81">
        <v>32275</v>
      </c>
      <c r="O355" s="1">
        <f t="shared" si="10"/>
        <v>1</v>
      </c>
      <c r="P355" s="7"/>
      <c r="Q355" s="644"/>
    </row>
    <row r="356" spans="1:17" ht="236.4" customHeight="1" x14ac:dyDescent="0.25">
      <c r="A356" s="65"/>
      <c r="B356" s="988"/>
      <c r="C356" s="67" t="s">
        <v>17</v>
      </c>
      <c r="D356" s="644" t="s">
        <v>43</v>
      </c>
      <c r="E356" s="950"/>
      <c r="F356" s="950"/>
      <c r="G356" s="949"/>
      <c r="H356" s="957"/>
      <c r="I356" s="949"/>
      <c r="J356" s="644" t="s">
        <v>1141</v>
      </c>
      <c r="K356" s="644" t="s">
        <v>66</v>
      </c>
      <c r="L356" s="430" t="s">
        <v>26</v>
      </c>
      <c r="M356" s="81">
        <v>3000</v>
      </c>
      <c r="N356" s="81">
        <v>3000</v>
      </c>
      <c r="O356" s="1">
        <f t="shared" si="10"/>
        <v>1</v>
      </c>
      <c r="P356" s="7"/>
      <c r="Q356" s="644"/>
    </row>
    <row r="357" spans="1:17" ht="145.80000000000001" customHeight="1" x14ac:dyDescent="0.25">
      <c r="A357" s="65"/>
      <c r="B357" s="988"/>
      <c r="C357" s="67" t="s">
        <v>17</v>
      </c>
      <c r="D357" s="644" t="s">
        <v>43</v>
      </c>
      <c r="E357" s="950"/>
      <c r="F357" s="950"/>
      <c r="G357" s="949"/>
      <c r="H357" s="957"/>
      <c r="I357" s="949"/>
      <c r="J357" s="644" t="s">
        <v>1142</v>
      </c>
      <c r="K357" s="644" t="s">
        <v>214</v>
      </c>
      <c r="L357" s="430" t="s">
        <v>51</v>
      </c>
      <c r="M357" s="81">
        <v>56234</v>
      </c>
      <c r="N357" s="81">
        <v>56234</v>
      </c>
      <c r="O357" s="1">
        <f t="shared" si="10"/>
        <v>1</v>
      </c>
      <c r="P357" s="7"/>
      <c r="Q357" s="644"/>
    </row>
    <row r="358" spans="1:17" ht="146.4" customHeight="1" x14ac:dyDescent="0.25">
      <c r="A358" s="65"/>
      <c r="B358" s="988"/>
      <c r="C358" s="67" t="s">
        <v>17</v>
      </c>
      <c r="D358" s="644" t="s">
        <v>43</v>
      </c>
      <c r="E358" s="950"/>
      <c r="F358" s="950"/>
      <c r="G358" s="949"/>
      <c r="H358" s="957"/>
      <c r="I358" s="949"/>
      <c r="J358" s="644" t="s">
        <v>1142</v>
      </c>
      <c r="K358" s="644" t="s">
        <v>66</v>
      </c>
      <c r="L358" s="430" t="s">
        <v>26</v>
      </c>
      <c r="M358" s="81">
        <v>3600</v>
      </c>
      <c r="N358" s="81">
        <v>3600</v>
      </c>
      <c r="O358" s="1">
        <f t="shared" si="10"/>
        <v>1</v>
      </c>
      <c r="P358" s="7"/>
      <c r="Q358" s="644"/>
    </row>
    <row r="359" spans="1:17" ht="186" customHeight="1" x14ac:dyDescent="0.25">
      <c r="A359" s="65"/>
      <c r="B359" s="988"/>
      <c r="C359" s="67" t="s">
        <v>17</v>
      </c>
      <c r="D359" s="644" t="s">
        <v>43</v>
      </c>
      <c r="E359" s="950"/>
      <c r="F359" s="950"/>
      <c r="G359" s="949"/>
      <c r="H359" s="957"/>
      <c r="I359" s="949"/>
      <c r="J359" s="644" t="s">
        <v>1143</v>
      </c>
      <c r="K359" s="644" t="s">
        <v>66</v>
      </c>
      <c r="L359" s="430" t="s">
        <v>26</v>
      </c>
      <c r="M359" s="81">
        <v>3538</v>
      </c>
      <c r="N359" s="81">
        <v>3538</v>
      </c>
      <c r="O359" s="1">
        <f t="shared" si="10"/>
        <v>1</v>
      </c>
      <c r="P359" s="7"/>
      <c r="Q359" s="644"/>
    </row>
    <row r="360" spans="1:17" ht="208.8" customHeight="1" x14ac:dyDescent="0.25">
      <c r="A360" s="65"/>
      <c r="B360" s="988"/>
      <c r="C360" s="67" t="s">
        <v>17</v>
      </c>
      <c r="D360" s="644" t="s">
        <v>43</v>
      </c>
      <c r="E360" s="950"/>
      <c r="F360" s="950"/>
      <c r="G360" s="949"/>
      <c r="H360" s="957"/>
      <c r="I360" s="949"/>
      <c r="J360" s="644" t="s">
        <v>1144</v>
      </c>
      <c r="K360" s="644" t="s">
        <v>635</v>
      </c>
      <c r="L360" s="430" t="s">
        <v>51</v>
      </c>
      <c r="M360" s="81">
        <v>1424</v>
      </c>
      <c r="N360" s="81">
        <v>1424</v>
      </c>
      <c r="O360" s="1">
        <f t="shared" si="10"/>
        <v>1</v>
      </c>
      <c r="P360" s="7"/>
      <c r="Q360" s="644"/>
    </row>
    <row r="361" spans="1:17" ht="208.2" customHeight="1" x14ac:dyDescent="0.25">
      <c r="A361" s="65"/>
      <c r="B361" s="988"/>
      <c r="C361" s="67" t="s">
        <v>17</v>
      </c>
      <c r="D361" s="297" t="s">
        <v>43</v>
      </c>
      <c r="E361" s="950"/>
      <c r="F361" s="950"/>
      <c r="G361" s="943"/>
      <c r="H361" s="957"/>
      <c r="I361" s="943"/>
      <c r="J361" s="644" t="s">
        <v>1144</v>
      </c>
      <c r="K361" s="644" t="s">
        <v>214</v>
      </c>
      <c r="L361" s="430" t="s">
        <v>51</v>
      </c>
      <c r="M361" s="81">
        <v>24038</v>
      </c>
      <c r="N361" s="81">
        <v>24038</v>
      </c>
      <c r="O361" s="1">
        <f t="shared" si="10"/>
        <v>1</v>
      </c>
      <c r="P361" s="7"/>
      <c r="Q361" s="76"/>
    </row>
    <row r="362" spans="1:17" ht="79.2" customHeight="1" x14ac:dyDescent="0.25">
      <c r="A362" s="65"/>
      <c r="B362" s="988"/>
      <c r="C362" s="67" t="s">
        <v>17</v>
      </c>
      <c r="D362" s="53" t="s">
        <v>44</v>
      </c>
      <c r="E362" s="939">
        <v>670680.5</v>
      </c>
      <c r="F362" s="950">
        <v>670680.5</v>
      </c>
      <c r="G362" s="948" t="s">
        <v>19</v>
      </c>
      <c r="H362" s="957">
        <f>F362*100%/E362</f>
        <v>1</v>
      </c>
      <c r="I362" s="948"/>
      <c r="J362" s="662" t="s">
        <v>87</v>
      </c>
      <c r="K362" s="662" t="s">
        <v>200</v>
      </c>
      <c r="L362" s="430" t="s">
        <v>26</v>
      </c>
      <c r="M362" s="81">
        <v>17156</v>
      </c>
      <c r="N362" s="385">
        <v>17156</v>
      </c>
      <c r="O362" s="1">
        <f t="shared" si="10"/>
        <v>1</v>
      </c>
      <c r="P362" s="7"/>
      <c r="Q362" s="76"/>
    </row>
    <row r="363" spans="1:17" ht="66" customHeight="1" x14ac:dyDescent="0.25">
      <c r="A363" s="65"/>
      <c r="B363" s="988"/>
      <c r="C363" s="67" t="s">
        <v>17</v>
      </c>
      <c r="D363" s="53" t="s">
        <v>44</v>
      </c>
      <c r="E363" s="939"/>
      <c r="F363" s="950"/>
      <c r="G363" s="949"/>
      <c r="H363" s="957"/>
      <c r="I363" s="949"/>
      <c r="J363" s="662" t="s">
        <v>263</v>
      </c>
      <c r="K363" s="662" t="s">
        <v>200</v>
      </c>
      <c r="L363" s="430" t="s">
        <v>26</v>
      </c>
      <c r="M363" s="81">
        <v>10260</v>
      </c>
      <c r="N363" s="385">
        <v>10260</v>
      </c>
      <c r="O363" s="1">
        <f t="shared" si="10"/>
        <v>1</v>
      </c>
      <c r="P363" s="7"/>
      <c r="Q363" s="76"/>
    </row>
    <row r="364" spans="1:17" ht="66" customHeight="1" x14ac:dyDescent="0.25">
      <c r="A364" s="65"/>
      <c r="B364" s="988"/>
      <c r="C364" s="67" t="s">
        <v>17</v>
      </c>
      <c r="D364" s="53" t="s">
        <v>44</v>
      </c>
      <c r="E364" s="939"/>
      <c r="F364" s="950"/>
      <c r="G364" s="949"/>
      <c r="H364" s="957"/>
      <c r="I364" s="949"/>
      <c r="J364" s="662" t="s">
        <v>264</v>
      </c>
      <c r="K364" s="662" t="s">
        <v>200</v>
      </c>
      <c r="L364" s="430" t="s">
        <v>26</v>
      </c>
      <c r="M364" s="386">
        <v>24712</v>
      </c>
      <c r="N364" s="386">
        <v>24712</v>
      </c>
      <c r="O364" s="1">
        <f t="shared" si="10"/>
        <v>1</v>
      </c>
      <c r="P364" s="7"/>
      <c r="Q364" s="76"/>
    </row>
    <row r="365" spans="1:17" ht="39.6" customHeight="1" x14ac:dyDescent="0.25">
      <c r="A365" s="65"/>
      <c r="B365" s="988"/>
      <c r="C365" s="67" t="s">
        <v>17</v>
      </c>
      <c r="D365" s="53" t="s">
        <v>44</v>
      </c>
      <c r="E365" s="939"/>
      <c r="F365" s="950"/>
      <c r="G365" s="949"/>
      <c r="H365" s="957"/>
      <c r="I365" s="949"/>
      <c r="J365" s="662" t="s">
        <v>299</v>
      </c>
      <c r="K365" s="662" t="s">
        <v>79</v>
      </c>
      <c r="L365" s="430" t="s">
        <v>70</v>
      </c>
      <c r="M365" s="81">
        <v>239300</v>
      </c>
      <c r="N365" s="385">
        <v>241923</v>
      </c>
      <c r="O365" s="1">
        <f t="shared" si="10"/>
        <v>1</v>
      </c>
      <c r="P365" s="7"/>
      <c r="Q365" s="76"/>
    </row>
    <row r="366" spans="1:17" ht="92.4" customHeight="1" x14ac:dyDescent="0.25">
      <c r="A366" s="65"/>
      <c r="B366" s="988"/>
      <c r="C366" s="67" t="s">
        <v>17</v>
      </c>
      <c r="D366" s="53" t="s">
        <v>44</v>
      </c>
      <c r="E366" s="939"/>
      <c r="F366" s="950"/>
      <c r="G366" s="949"/>
      <c r="H366" s="957"/>
      <c r="I366" s="949"/>
      <c r="J366" s="662" t="s">
        <v>172</v>
      </c>
      <c r="K366" s="662" t="s">
        <v>200</v>
      </c>
      <c r="L366" s="430" t="s">
        <v>26</v>
      </c>
      <c r="M366" s="81">
        <v>45570</v>
      </c>
      <c r="N366" s="385">
        <v>46300</v>
      </c>
      <c r="O366" s="1">
        <f t="shared" si="10"/>
        <v>1</v>
      </c>
      <c r="P366" s="7"/>
      <c r="Q366" s="76"/>
    </row>
    <row r="367" spans="1:17" ht="52.95" customHeight="1" x14ac:dyDescent="0.25">
      <c r="A367" s="65"/>
      <c r="B367" s="988"/>
      <c r="C367" s="67" t="s">
        <v>17</v>
      </c>
      <c r="D367" s="53" t="s">
        <v>44</v>
      </c>
      <c r="E367" s="939"/>
      <c r="F367" s="950"/>
      <c r="G367" s="949"/>
      <c r="H367" s="957"/>
      <c r="I367" s="949"/>
      <c r="J367" s="662" t="s">
        <v>78</v>
      </c>
      <c r="K367" s="662" t="s">
        <v>79</v>
      </c>
      <c r="L367" s="430" t="s">
        <v>70</v>
      </c>
      <c r="M367" s="385">
        <v>41500</v>
      </c>
      <c r="N367" s="385">
        <v>423740</v>
      </c>
      <c r="O367" s="1">
        <f t="shared" si="10"/>
        <v>1</v>
      </c>
      <c r="P367" s="7"/>
      <c r="Q367" s="76"/>
    </row>
    <row r="368" spans="1:17" ht="52.95" customHeight="1" x14ac:dyDescent="0.25">
      <c r="A368" s="65"/>
      <c r="B368" s="988"/>
      <c r="C368" s="67" t="s">
        <v>17</v>
      </c>
      <c r="D368" s="53" t="s">
        <v>44</v>
      </c>
      <c r="E368" s="939"/>
      <c r="F368" s="950"/>
      <c r="G368" s="949"/>
      <c r="H368" s="957"/>
      <c r="I368" s="949"/>
      <c r="J368" s="662" t="s">
        <v>80</v>
      </c>
      <c r="K368" s="662" t="s">
        <v>79</v>
      </c>
      <c r="L368" s="430" t="s">
        <v>70</v>
      </c>
      <c r="M368" s="81">
        <v>51500</v>
      </c>
      <c r="N368" s="385">
        <v>52517</v>
      </c>
      <c r="O368" s="1">
        <f t="shared" si="10"/>
        <v>1</v>
      </c>
      <c r="P368" s="7"/>
      <c r="Q368" s="76"/>
    </row>
    <row r="369" spans="1:17" ht="66" customHeight="1" x14ac:dyDescent="0.25">
      <c r="A369" s="65"/>
      <c r="B369" s="988"/>
      <c r="C369" s="67" t="s">
        <v>17</v>
      </c>
      <c r="D369" s="53" t="s">
        <v>44</v>
      </c>
      <c r="E369" s="939"/>
      <c r="F369" s="950"/>
      <c r="G369" s="949"/>
      <c r="H369" s="957"/>
      <c r="I369" s="949"/>
      <c r="J369" s="662" t="s">
        <v>97</v>
      </c>
      <c r="K369" s="662" t="s">
        <v>84</v>
      </c>
      <c r="L369" s="430" t="s">
        <v>26</v>
      </c>
      <c r="M369" s="81">
        <v>8</v>
      </c>
      <c r="N369" s="81">
        <v>8</v>
      </c>
      <c r="O369" s="1">
        <f t="shared" ref="O369:O423" si="12">IF((N369*100%/M369)&lt;=100%,(N369*100%/M369),100%)</f>
        <v>1</v>
      </c>
      <c r="P369" s="7"/>
      <c r="Q369" s="76"/>
    </row>
    <row r="370" spans="1:17" ht="118.95" customHeight="1" x14ac:dyDescent="0.25">
      <c r="A370" s="65"/>
      <c r="B370" s="988"/>
      <c r="C370" s="67" t="s">
        <v>17</v>
      </c>
      <c r="D370" s="53" t="s">
        <v>44</v>
      </c>
      <c r="E370" s="939"/>
      <c r="F370" s="950"/>
      <c r="G370" s="949"/>
      <c r="H370" s="957"/>
      <c r="I370" s="949"/>
      <c r="J370" s="662" t="s">
        <v>265</v>
      </c>
      <c r="K370" s="662" t="s">
        <v>200</v>
      </c>
      <c r="L370" s="430" t="s">
        <v>26</v>
      </c>
      <c r="M370" s="81">
        <v>28499</v>
      </c>
      <c r="N370" s="385">
        <v>28499</v>
      </c>
      <c r="O370" s="1">
        <f t="shared" si="12"/>
        <v>1</v>
      </c>
      <c r="P370" s="7"/>
      <c r="Q370" s="76"/>
    </row>
    <row r="371" spans="1:17" ht="132" customHeight="1" x14ac:dyDescent="0.25">
      <c r="A371" s="65"/>
      <c r="B371" s="988"/>
      <c r="C371" s="67" t="s">
        <v>17</v>
      </c>
      <c r="D371" s="53" t="s">
        <v>44</v>
      </c>
      <c r="E371" s="939"/>
      <c r="F371" s="950"/>
      <c r="G371" s="949"/>
      <c r="H371" s="957"/>
      <c r="I371" s="949"/>
      <c r="J371" s="662" t="s">
        <v>266</v>
      </c>
      <c r="K371" s="662" t="s">
        <v>200</v>
      </c>
      <c r="L371" s="430" t="s">
        <v>26</v>
      </c>
      <c r="M371" s="81">
        <v>180659</v>
      </c>
      <c r="N371" s="385">
        <v>180659</v>
      </c>
      <c r="O371" s="1">
        <f t="shared" si="12"/>
        <v>1</v>
      </c>
      <c r="P371" s="7"/>
      <c r="Q371" s="76"/>
    </row>
    <row r="372" spans="1:17" ht="211.2" customHeight="1" x14ac:dyDescent="0.25">
      <c r="A372" s="65"/>
      <c r="B372" s="988"/>
      <c r="C372" s="67" t="s">
        <v>17</v>
      </c>
      <c r="D372" s="53" t="s">
        <v>44</v>
      </c>
      <c r="E372" s="939"/>
      <c r="F372" s="950"/>
      <c r="G372" s="949"/>
      <c r="H372" s="957"/>
      <c r="I372" s="949"/>
      <c r="J372" s="662" t="s">
        <v>267</v>
      </c>
      <c r="K372" s="662" t="s">
        <v>200</v>
      </c>
      <c r="L372" s="430" t="s">
        <v>26</v>
      </c>
      <c r="M372" s="81">
        <v>7992</v>
      </c>
      <c r="N372" s="385">
        <v>7992</v>
      </c>
      <c r="O372" s="1">
        <f t="shared" si="12"/>
        <v>1</v>
      </c>
      <c r="P372" s="7"/>
      <c r="Q372" s="76"/>
    </row>
    <row r="373" spans="1:17" ht="105.6" customHeight="1" x14ac:dyDescent="0.25">
      <c r="A373" s="65"/>
      <c r="B373" s="988"/>
      <c r="C373" s="67" t="s">
        <v>17</v>
      </c>
      <c r="D373" s="53" t="s">
        <v>44</v>
      </c>
      <c r="E373" s="939"/>
      <c r="F373" s="950"/>
      <c r="G373" s="949"/>
      <c r="H373" s="957"/>
      <c r="I373" s="949"/>
      <c r="J373" s="662" t="s">
        <v>268</v>
      </c>
      <c r="K373" s="662" t="s">
        <v>200</v>
      </c>
      <c r="L373" s="430" t="s">
        <v>26</v>
      </c>
      <c r="M373" s="81">
        <v>426298</v>
      </c>
      <c r="N373" s="385">
        <v>426298</v>
      </c>
      <c r="O373" s="1">
        <f t="shared" si="12"/>
        <v>1</v>
      </c>
      <c r="P373" s="7"/>
      <c r="Q373" s="76"/>
    </row>
    <row r="374" spans="1:17" ht="105.6" customHeight="1" x14ac:dyDescent="0.25">
      <c r="A374" s="65"/>
      <c r="B374" s="988"/>
      <c r="C374" s="67" t="s">
        <v>17</v>
      </c>
      <c r="D374" s="53" t="s">
        <v>44</v>
      </c>
      <c r="E374" s="939"/>
      <c r="F374" s="950"/>
      <c r="G374" s="949"/>
      <c r="H374" s="957"/>
      <c r="I374" s="949"/>
      <c r="J374" s="662" t="s">
        <v>269</v>
      </c>
      <c r="K374" s="662" t="s">
        <v>200</v>
      </c>
      <c r="L374" s="430" t="s">
        <v>26</v>
      </c>
      <c r="M374" s="81">
        <v>12744</v>
      </c>
      <c r="N374" s="385">
        <v>12744</v>
      </c>
      <c r="O374" s="1">
        <f t="shared" si="12"/>
        <v>1</v>
      </c>
      <c r="P374" s="7"/>
      <c r="Q374" s="76"/>
    </row>
    <row r="375" spans="1:17" ht="66" customHeight="1" x14ac:dyDescent="0.25">
      <c r="A375" s="65"/>
      <c r="B375" s="988"/>
      <c r="C375" s="67" t="s">
        <v>17</v>
      </c>
      <c r="D375" s="53" t="s">
        <v>44</v>
      </c>
      <c r="E375" s="939"/>
      <c r="F375" s="950"/>
      <c r="G375" s="949"/>
      <c r="H375" s="957"/>
      <c r="I375" s="949"/>
      <c r="J375" s="662" t="s">
        <v>230</v>
      </c>
      <c r="K375" s="662" t="s">
        <v>200</v>
      </c>
      <c r="L375" s="430" t="s">
        <v>26</v>
      </c>
      <c r="M375" s="81">
        <v>12015</v>
      </c>
      <c r="N375" s="385">
        <v>12015</v>
      </c>
      <c r="O375" s="1">
        <f t="shared" si="12"/>
        <v>1</v>
      </c>
      <c r="P375" s="7"/>
      <c r="Q375" s="76"/>
    </row>
    <row r="376" spans="1:17" ht="39.6" customHeight="1" x14ac:dyDescent="0.25">
      <c r="A376" s="65"/>
      <c r="B376" s="988"/>
      <c r="C376" s="67" t="s">
        <v>17</v>
      </c>
      <c r="D376" s="53" t="s">
        <v>44</v>
      </c>
      <c r="E376" s="939"/>
      <c r="F376" s="950"/>
      <c r="G376" s="949"/>
      <c r="H376" s="957"/>
      <c r="I376" s="949"/>
      <c r="J376" s="662" t="s">
        <v>231</v>
      </c>
      <c r="K376" s="662" t="s">
        <v>200</v>
      </c>
      <c r="L376" s="430" t="s">
        <v>26</v>
      </c>
      <c r="M376" s="81">
        <v>103003</v>
      </c>
      <c r="N376" s="385">
        <v>103003</v>
      </c>
      <c r="O376" s="1">
        <f t="shared" si="12"/>
        <v>1</v>
      </c>
      <c r="P376" s="7"/>
      <c r="Q376" s="76"/>
    </row>
    <row r="377" spans="1:17" ht="132" customHeight="1" x14ac:dyDescent="0.25">
      <c r="A377" s="65"/>
      <c r="B377" s="988"/>
      <c r="C377" s="67" t="s">
        <v>17</v>
      </c>
      <c r="D377" s="53" t="s">
        <v>44</v>
      </c>
      <c r="E377" s="939"/>
      <c r="F377" s="950"/>
      <c r="G377" s="949"/>
      <c r="H377" s="957"/>
      <c r="I377" s="949"/>
      <c r="J377" s="662" t="s">
        <v>232</v>
      </c>
      <c r="K377" s="662" t="s">
        <v>200</v>
      </c>
      <c r="L377" s="430" t="s">
        <v>26</v>
      </c>
      <c r="M377" s="386">
        <v>30089</v>
      </c>
      <c r="N377" s="385">
        <v>30089</v>
      </c>
      <c r="O377" s="1">
        <f t="shared" si="12"/>
        <v>1</v>
      </c>
      <c r="P377" s="7"/>
      <c r="Q377" s="76"/>
    </row>
    <row r="378" spans="1:17" ht="39.6" x14ac:dyDescent="0.25">
      <c r="A378" s="65"/>
      <c r="B378" s="988"/>
      <c r="C378" s="67" t="s">
        <v>17</v>
      </c>
      <c r="D378" s="53" t="s">
        <v>44</v>
      </c>
      <c r="E378" s="939"/>
      <c r="F378" s="950"/>
      <c r="G378" s="949"/>
      <c r="H378" s="957"/>
      <c r="I378" s="949"/>
      <c r="J378" s="662" t="s">
        <v>233</v>
      </c>
      <c r="K378" s="662" t="s">
        <v>234</v>
      </c>
      <c r="L378" s="430" t="s">
        <v>26</v>
      </c>
      <c r="M378" s="386">
        <v>271217</v>
      </c>
      <c r="N378" s="385">
        <v>271217</v>
      </c>
      <c r="O378" s="1">
        <f>IF((N378*100%/M378)&lt;=100%,(N378*100%/M378),100%)</f>
        <v>1</v>
      </c>
      <c r="P378" s="7"/>
      <c r="Q378" s="397"/>
    </row>
    <row r="379" spans="1:17" ht="39.6" customHeight="1" x14ac:dyDescent="0.25">
      <c r="A379" s="65"/>
      <c r="B379" s="988"/>
      <c r="C379" s="67" t="s">
        <v>17</v>
      </c>
      <c r="D379" s="53" t="s">
        <v>44</v>
      </c>
      <c r="E379" s="939"/>
      <c r="F379" s="950"/>
      <c r="G379" s="943"/>
      <c r="H379" s="957"/>
      <c r="I379" s="943"/>
      <c r="J379" s="662" t="s">
        <v>739</v>
      </c>
      <c r="K379" s="662" t="s">
        <v>740</v>
      </c>
      <c r="L379" s="430" t="s">
        <v>99</v>
      </c>
      <c r="M379" s="81">
        <v>1285</v>
      </c>
      <c r="N379" s="385">
        <v>1285</v>
      </c>
      <c r="O379" s="1">
        <f t="shared" si="12"/>
        <v>1</v>
      </c>
      <c r="P379" s="7"/>
      <c r="Q379" s="76"/>
    </row>
    <row r="380" spans="1:17" ht="70.95" customHeight="1" x14ac:dyDescent="0.25">
      <c r="A380" s="65"/>
      <c r="B380" s="988"/>
      <c r="C380" s="67" t="s">
        <v>17</v>
      </c>
      <c r="D380" s="53" t="s">
        <v>45</v>
      </c>
      <c r="E380" s="950">
        <v>265293.7</v>
      </c>
      <c r="F380" s="950">
        <v>265293.7</v>
      </c>
      <c r="G380" s="956" t="s">
        <v>19</v>
      </c>
      <c r="H380" s="957">
        <f>F380*100%/E380</f>
        <v>1</v>
      </c>
      <c r="I380" s="956"/>
      <c r="J380" s="662" t="s">
        <v>555</v>
      </c>
      <c r="K380" s="662" t="s">
        <v>556</v>
      </c>
      <c r="L380" s="430" t="s">
        <v>1353</v>
      </c>
      <c r="M380" s="81">
        <v>1</v>
      </c>
      <c r="N380" s="81">
        <v>1</v>
      </c>
      <c r="O380" s="1">
        <f t="shared" si="12"/>
        <v>1</v>
      </c>
      <c r="P380" s="7"/>
      <c r="Q380" s="76"/>
    </row>
    <row r="381" spans="1:17" ht="92.4" x14ac:dyDescent="0.25">
      <c r="A381" s="65"/>
      <c r="B381" s="988"/>
      <c r="C381" s="67" t="s">
        <v>17</v>
      </c>
      <c r="D381" s="53" t="s">
        <v>45</v>
      </c>
      <c r="E381" s="950"/>
      <c r="F381" s="950"/>
      <c r="G381" s="954"/>
      <c r="H381" s="957"/>
      <c r="I381" s="954"/>
      <c r="J381" s="662" t="s">
        <v>1354</v>
      </c>
      <c r="K381" s="662" t="s">
        <v>48</v>
      </c>
      <c r="L381" s="430" t="s">
        <v>641</v>
      </c>
      <c r="M381" s="81">
        <v>11042</v>
      </c>
      <c r="N381" s="81">
        <v>11042</v>
      </c>
      <c r="O381" s="1">
        <f t="shared" si="12"/>
        <v>1</v>
      </c>
      <c r="P381" s="7"/>
      <c r="Q381" s="76"/>
    </row>
    <row r="382" spans="1:17" ht="56.4" customHeight="1" x14ac:dyDescent="0.25">
      <c r="A382" s="65"/>
      <c r="B382" s="988"/>
      <c r="C382" s="67" t="s">
        <v>17</v>
      </c>
      <c r="D382" s="53" t="s">
        <v>45</v>
      </c>
      <c r="E382" s="950"/>
      <c r="F382" s="950"/>
      <c r="G382" s="954"/>
      <c r="H382" s="957"/>
      <c r="I382" s="954"/>
      <c r="J382" s="662" t="s">
        <v>1355</v>
      </c>
      <c r="K382" s="662" t="s">
        <v>48</v>
      </c>
      <c r="L382" s="430" t="s">
        <v>641</v>
      </c>
      <c r="M382" s="81">
        <v>1520715</v>
      </c>
      <c r="N382" s="81">
        <v>1615680</v>
      </c>
      <c r="O382" s="1">
        <f t="shared" si="12"/>
        <v>1</v>
      </c>
      <c r="P382" s="7"/>
      <c r="Q382" s="76"/>
    </row>
    <row r="383" spans="1:17" ht="82.95" customHeight="1" x14ac:dyDescent="0.25">
      <c r="A383" s="65"/>
      <c r="B383" s="988"/>
      <c r="C383" s="67" t="s">
        <v>17</v>
      </c>
      <c r="D383" s="53" t="s">
        <v>45</v>
      </c>
      <c r="E383" s="950"/>
      <c r="F383" s="950"/>
      <c r="G383" s="954"/>
      <c r="H383" s="957"/>
      <c r="I383" s="954"/>
      <c r="J383" s="662" t="s">
        <v>642</v>
      </c>
      <c r="K383" s="662" t="s">
        <v>327</v>
      </c>
      <c r="L383" s="430" t="s">
        <v>643</v>
      </c>
      <c r="M383" s="81">
        <v>90000</v>
      </c>
      <c r="N383" s="81">
        <v>91002</v>
      </c>
      <c r="O383" s="1">
        <f t="shared" si="12"/>
        <v>1</v>
      </c>
      <c r="P383" s="7"/>
      <c r="Q383" s="76"/>
    </row>
    <row r="384" spans="1:17" ht="66" x14ac:dyDescent="0.25">
      <c r="A384" s="65"/>
      <c r="B384" s="988"/>
      <c r="C384" s="67" t="s">
        <v>17</v>
      </c>
      <c r="D384" s="53" t="s">
        <v>45</v>
      </c>
      <c r="E384" s="950"/>
      <c r="F384" s="950"/>
      <c r="G384" s="954"/>
      <c r="H384" s="957"/>
      <c r="I384" s="954"/>
      <c r="J384" s="662" t="s">
        <v>87</v>
      </c>
      <c r="K384" s="662" t="s">
        <v>48</v>
      </c>
      <c r="L384" s="430" t="s">
        <v>641</v>
      </c>
      <c r="M384" s="81">
        <v>6112</v>
      </c>
      <c r="N384" s="81">
        <v>6112</v>
      </c>
      <c r="O384" s="1">
        <f t="shared" si="12"/>
        <v>1</v>
      </c>
      <c r="P384" s="7"/>
      <c r="Q384" s="76"/>
    </row>
    <row r="385" spans="1:17" ht="92.4" x14ac:dyDescent="0.25">
      <c r="A385" s="65"/>
      <c r="B385" s="988"/>
      <c r="C385" s="67" t="s">
        <v>17</v>
      </c>
      <c r="D385" s="53" t="s">
        <v>45</v>
      </c>
      <c r="E385" s="950"/>
      <c r="F385" s="950"/>
      <c r="G385" s="954"/>
      <c r="H385" s="957"/>
      <c r="I385" s="954"/>
      <c r="J385" s="662" t="s">
        <v>644</v>
      </c>
      <c r="K385" s="662" t="s">
        <v>48</v>
      </c>
      <c r="L385" s="430" t="s">
        <v>641</v>
      </c>
      <c r="M385" s="385">
        <v>45000</v>
      </c>
      <c r="N385" s="385">
        <v>45012</v>
      </c>
      <c r="O385" s="1">
        <f t="shared" si="12"/>
        <v>1</v>
      </c>
      <c r="P385" s="7"/>
      <c r="Q385" s="76"/>
    </row>
    <row r="386" spans="1:17" ht="79.2" x14ac:dyDescent="0.25">
      <c r="A386" s="65"/>
      <c r="B386" s="988"/>
      <c r="C386" s="67" t="s">
        <v>17</v>
      </c>
      <c r="D386" s="53" t="s">
        <v>45</v>
      </c>
      <c r="E386" s="950"/>
      <c r="F386" s="950"/>
      <c r="G386" s="954"/>
      <c r="H386" s="957"/>
      <c r="I386" s="954"/>
      <c r="J386" s="662" t="s">
        <v>645</v>
      </c>
      <c r="K386" s="662" t="s">
        <v>48</v>
      </c>
      <c r="L386" s="430" t="s">
        <v>641</v>
      </c>
      <c r="M386" s="81">
        <v>28000</v>
      </c>
      <c r="N386" s="81">
        <v>28010</v>
      </c>
      <c r="O386" s="1">
        <f t="shared" si="12"/>
        <v>1</v>
      </c>
      <c r="P386" s="7"/>
      <c r="Q386" s="76"/>
    </row>
    <row r="387" spans="1:17" ht="66" x14ac:dyDescent="0.25">
      <c r="A387" s="65"/>
      <c r="B387" s="988"/>
      <c r="C387" s="67" t="s">
        <v>17</v>
      </c>
      <c r="D387" s="53" t="s">
        <v>45</v>
      </c>
      <c r="E387" s="950"/>
      <c r="F387" s="950"/>
      <c r="G387" s="954"/>
      <c r="H387" s="957"/>
      <c r="I387" s="954"/>
      <c r="J387" s="662" t="s">
        <v>248</v>
      </c>
      <c r="K387" s="662" t="s">
        <v>48</v>
      </c>
      <c r="L387" s="430" t="s">
        <v>641</v>
      </c>
      <c r="M387" s="81">
        <v>24000</v>
      </c>
      <c r="N387" s="81">
        <v>24000</v>
      </c>
      <c r="O387" s="1">
        <f t="shared" si="12"/>
        <v>1</v>
      </c>
      <c r="P387" s="7"/>
      <c r="Q387" s="76"/>
    </row>
    <row r="388" spans="1:17" ht="53.4" customHeight="1" x14ac:dyDescent="0.25">
      <c r="A388" s="65"/>
      <c r="B388" s="988"/>
      <c r="C388" s="67" t="s">
        <v>17</v>
      </c>
      <c r="D388" s="53" t="s">
        <v>45</v>
      </c>
      <c r="E388" s="950"/>
      <c r="F388" s="950"/>
      <c r="G388" s="954"/>
      <c r="H388" s="957"/>
      <c r="I388" s="954"/>
      <c r="J388" s="662" t="s">
        <v>646</v>
      </c>
      <c r="K388" s="662" t="s">
        <v>48</v>
      </c>
      <c r="L388" s="430" t="s">
        <v>641</v>
      </c>
      <c r="M388" s="81">
        <v>630</v>
      </c>
      <c r="N388" s="81">
        <v>630</v>
      </c>
      <c r="O388" s="1">
        <f t="shared" si="12"/>
        <v>1</v>
      </c>
      <c r="P388" s="7"/>
      <c r="Q388" s="76"/>
    </row>
    <row r="389" spans="1:17" ht="92.4" x14ac:dyDescent="0.25">
      <c r="A389" s="65"/>
      <c r="B389" s="988"/>
      <c r="C389" s="67" t="s">
        <v>17</v>
      </c>
      <c r="D389" s="53" t="s">
        <v>45</v>
      </c>
      <c r="E389" s="950"/>
      <c r="F389" s="950"/>
      <c r="G389" s="954"/>
      <c r="H389" s="957"/>
      <c r="I389" s="954"/>
      <c r="J389" s="662" t="s">
        <v>204</v>
      </c>
      <c r="K389" s="662" t="s">
        <v>647</v>
      </c>
      <c r="L389" s="430" t="s">
        <v>648</v>
      </c>
      <c r="M389" s="81">
        <v>3848</v>
      </c>
      <c r="N389" s="81">
        <v>3931</v>
      </c>
      <c r="O389" s="1">
        <f t="shared" si="12"/>
        <v>1</v>
      </c>
      <c r="P389" s="7"/>
      <c r="Q389" s="76"/>
    </row>
    <row r="390" spans="1:17" ht="39.6" customHeight="1" x14ac:dyDescent="0.25">
      <c r="A390" s="65"/>
      <c r="B390" s="988"/>
      <c r="C390" s="67" t="s">
        <v>17</v>
      </c>
      <c r="D390" s="53" t="s">
        <v>46</v>
      </c>
      <c r="E390" s="939">
        <v>575259.6</v>
      </c>
      <c r="F390" s="950">
        <v>575259.6</v>
      </c>
      <c r="G390" s="948" t="s">
        <v>19</v>
      </c>
      <c r="H390" s="957">
        <f>F390*100%/E390</f>
        <v>1</v>
      </c>
      <c r="I390" s="948"/>
      <c r="J390" s="688" t="s">
        <v>270</v>
      </c>
      <c r="K390" s="688" t="s">
        <v>214</v>
      </c>
      <c r="L390" s="430" t="s">
        <v>51</v>
      </c>
      <c r="M390" s="81">
        <v>54894</v>
      </c>
      <c r="N390" s="81">
        <v>54894</v>
      </c>
      <c r="O390" s="1">
        <f t="shared" si="12"/>
        <v>1</v>
      </c>
      <c r="P390" s="7"/>
      <c r="Q390" s="76"/>
    </row>
    <row r="391" spans="1:17" ht="39.6" customHeight="1" x14ac:dyDescent="0.25">
      <c r="A391" s="65"/>
      <c r="B391" s="988"/>
      <c r="C391" s="67" t="s">
        <v>17</v>
      </c>
      <c r="D391" s="53" t="s">
        <v>46</v>
      </c>
      <c r="E391" s="939"/>
      <c r="F391" s="950"/>
      <c r="G391" s="949"/>
      <c r="H391" s="957"/>
      <c r="I391" s="949"/>
      <c r="J391" s="688" t="s">
        <v>271</v>
      </c>
      <c r="K391" s="688" t="s">
        <v>214</v>
      </c>
      <c r="L391" s="430" t="s">
        <v>51</v>
      </c>
      <c r="M391" s="81">
        <v>26378</v>
      </c>
      <c r="N391" s="81">
        <v>26378</v>
      </c>
      <c r="O391" s="1">
        <f t="shared" si="12"/>
        <v>1</v>
      </c>
      <c r="P391" s="7"/>
      <c r="Q391" s="76"/>
    </row>
    <row r="392" spans="1:17" ht="26.4" customHeight="1" x14ac:dyDescent="0.25">
      <c r="A392" s="65"/>
      <c r="B392" s="988"/>
      <c r="C392" s="67" t="s">
        <v>17</v>
      </c>
      <c r="D392" s="53" t="s">
        <v>46</v>
      </c>
      <c r="E392" s="939"/>
      <c r="F392" s="950"/>
      <c r="G392" s="949"/>
      <c r="H392" s="957"/>
      <c r="I392" s="949"/>
      <c r="J392" s="688" t="s">
        <v>300</v>
      </c>
      <c r="K392" s="688" t="s">
        <v>70</v>
      </c>
      <c r="L392" s="430" t="s">
        <v>26</v>
      </c>
      <c r="M392" s="81">
        <v>162736</v>
      </c>
      <c r="N392" s="81">
        <v>162736</v>
      </c>
      <c r="O392" s="1">
        <f t="shared" si="12"/>
        <v>1</v>
      </c>
      <c r="P392" s="7"/>
      <c r="Q392" s="76"/>
    </row>
    <row r="393" spans="1:17" ht="52.95" customHeight="1" x14ac:dyDescent="0.25">
      <c r="A393" s="65"/>
      <c r="B393" s="988"/>
      <c r="C393" s="67" t="s">
        <v>17</v>
      </c>
      <c r="D393" s="53" t="s">
        <v>46</v>
      </c>
      <c r="E393" s="939"/>
      <c r="F393" s="950"/>
      <c r="G393" s="949"/>
      <c r="H393" s="957"/>
      <c r="I393" s="949"/>
      <c r="J393" s="688" t="s">
        <v>301</v>
      </c>
      <c r="K393" s="688" t="s">
        <v>214</v>
      </c>
      <c r="L393" s="430" t="s">
        <v>51</v>
      </c>
      <c r="M393" s="81">
        <v>357991</v>
      </c>
      <c r="N393" s="81">
        <v>357991</v>
      </c>
      <c r="O393" s="1">
        <f t="shared" si="12"/>
        <v>1</v>
      </c>
      <c r="P393" s="7"/>
      <c r="Q393" s="76"/>
    </row>
    <row r="394" spans="1:17" ht="39.6" customHeight="1" x14ac:dyDescent="0.25">
      <c r="A394" s="65"/>
      <c r="B394" s="988"/>
      <c r="C394" s="67" t="s">
        <v>17</v>
      </c>
      <c r="D394" s="53" t="s">
        <v>46</v>
      </c>
      <c r="E394" s="939"/>
      <c r="F394" s="950"/>
      <c r="G394" s="949"/>
      <c r="H394" s="957"/>
      <c r="I394" s="949"/>
      <c r="J394" s="688" t="s">
        <v>272</v>
      </c>
      <c r="K394" s="688" t="s">
        <v>70</v>
      </c>
      <c r="L394" s="430" t="s">
        <v>26</v>
      </c>
      <c r="M394" s="81">
        <v>9506</v>
      </c>
      <c r="N394" s="81">
        <v>9506</v>
      </c>
      <c r="O394" s="1">
        <f t="shared" si="12"/>
        <v>1</v>
      </c>
      <c r="P394" s="7"/>
      <c r="Q394" s="76"/>
    </row>
    <row r="395" spans="1:17" ht="39.6" customHeight="1" x14ac:dyDescent="0.25">
      <c r="A395" s="65"/>
      <c r="B395" s="988"/>
      <c r="C395" s="67" t="s">
        <v>17</v>
      </c>
      <c r="D395" s="53" t="s">
        <v>46</v>
      </c>
      <c r="E395" s="939"/>
      <c r="F395" s="950"/>
      <c r="G395" s="949"/>
      <c r="H395" s="957"/>
      <c r="I395" s="949"/>
      <c r="J395" s="688" t="s">
        <v>272</v>
      </c>
      <c r="K395" s="688" t="s">
        <v>66</v>
      </c>
      <c r="L395" s="430" t="s">
        <v>26</v>
      </c>
      <c r="M395" s="81">
        <v>546025</v>
      </c>
      <c r="N395" s="81">
        <v>546025</v>
      </c>
      <c r="O395" s="1">
        <f t="shared" si="12"/>
        <v>1</v>
      </c>
      <c r="P395" s="7"/>
      <c r="Q395" s="76"/>
    </row>
    <row r="396" spans="1:17" ht="39.6" customHeight="1" x14ac:dyDescent="0.25">
      <c r="A396" s="65"/>
      <c r="B396" s="988"/>
      <c r="C396" s="67" t="s">
        <v>17</v>
      </c>
      <c r="D396" s="53" t="s">
        <v>46</v>
      </c>
      <c r="E396" s="939"/>
      <c r="F396" s="950"/>
      <c r="G396" s="949"/>
      <c r="H396" s="957"/>
      <c r="I396" s="949"/>
      <c r="J396" s="688" t="s">
        <v>188</v>
      </c>
      <c r="K396" s="688" t="s">
        <v>101</v>
      </c>
      <c r="L396" s="430" t="s">
        <v>68</v>
      </c>
      <c r="M396" s="81">
        <v>37.6</v>
      </c>
      <c r="N396" s="81">
        <v>37.6</v>
      </c>
      <c r="O396" s="1">
        <f t="shared" si="12"/>
        <v>1</v>
      </c>
      <c r="P396" s="7"/>
      <c r="Q396" s="76"/>
    </row>
    <row r="397" spans="1:17" ht="39.6" customHeight="1" x14ac:dyDescent="0.25">
      <c r="A397" s="65"/>
      <c r="B397" s="988"/>
      <c r="C397" s="67" t="s">
        <v>17</v>
      </c>
      <c r="D397" s="53" t="s">
        <v>46</v>
      </c>
      <c r="E397" s="939"/>
      <c r="F397" s="950"/>
      <c r="G397" s="943"/>
      <c r="H397" s="957"/>
      <c r="I397" s="943"/>
      <c r="J397" s="688" t="s">
        <v>74</v>
      </c>
      <c r="K397" s="688" t="s">
        <v>71</v>
      </c>
      <c r="L397" s="430" t="s">
        <v>26</v>
      </c>
      <c r="M397" s="81">
        <v>2</v>
      </c>
      <c r="N397" s="81">
        <v>2</v>
      </c>
      <c r="O397" s="1">
        <f t="shared" si="12"/>
        <v>1</v>
      </c>
      <c r="P397" s="7"/>
      <c r="Q397" s="76"/>
    </row>
    <row r="398" spans="1:17" ht="26.4" customHeight="1" x14ac:dyDescent="0.25">
      <c r="A398" s="65"/>
      <c r="B398" s="988"/>
      <c r="C398" s="67" t="s">
        <v>17</v>
      </c>
      <c r="D398" s="53" t="s">
        <v>47</v>
      </c>
      <c r="E398" s="950">
        <v>603059.4</v>
      </c>
      <c r="F398" s="950">
        <v>603059.4</v>
      </c>
      <c r="G398" s="948" t="s">
        <v>19</v>
      </c>
      <c r="H398" s="957">
        <f>F398*100%/E398</f>
        <v>1</v>
      </c>
      <c r="I398" s="948"/>
      <c r="J398" s="580" t="s">
        <v>221</v>
      </c>
      <c r="K398" s="580" t="s">
        <v>71</v>
      </c>
      <c r="L398" s="430" t="s">
        <v>26</v>
      </c>
      <c r="M398" s="81">
        <v>24</v>
      </c>
      <c r="N398" s="81">
        <v>24</v>
      </c>
      <c r="O398" s="1">
        <f t="shared" si="12"/>
        <v>1</v>
      </c>
      <c r="P398" s="7"/>
      <c r="Q398" s="580"/>
    </row>
    <row r="399" spans="1:17" ht="66" customHeight="1" x14ac:dyDescent="0.25">
      <c r="A399" s="65"/>
      <c r="B399" s="988"/>
      <c r="C399" s="67" t="s">
        <v>17</v>
      </c>
      <c r="D399" s="53" t="s">
        <v>47</v>
      </c>
      <c r="E399" s="950"/>
      <c r="F399" s="950"/>
      <c r="G399" s="949"/>
      <c r="H399" s="957"/>
      <c r="I399" s="949"/>
      <c r="J399" s="580" t="s">
        <v>189</v>
      </c>
      <c r="K399" s="580" t="s">
        <v>209</v>
      </c>
      <c r="L399" s="430" t="s">
        <v>51</v>
      </c>
      <c r="M399" s="81">
        <v>0</v>
      </c>
      <c r="N399" s="81">
        <v>0</v>
      </c>
      <c r="O399" s="1" t="s">
        <v>352</v>
      </c>
      <c r="P399" s="7"/>
      <c r="Q399" s="580"/>
    </row>
    <row r="400" spans="1:17" ht="79.2" customHeight="1" x14ac:dyDescent="0.25">
      <c r="A400" s="65"/>
      <c r="B400" s="988"/>
      <c r="C400" s="67" t="s">
        <v>17</v>
      </c>
      <c r="D400" s="53" t="s">
        <v>47</v>
      </c>
      <c r="E400" s="950"/>
      <c r="F400" s="950"/>
      <c r="G400" s="949"/>
      <c r="H400" s="957"/>
      <c r="I400" s="949"/>
      <c r="J400" s="580" t="s">
        <v>190</v>
      </c>
      <c r="K400" s="580" t="s">
        <v>214</v>
      </c>
      <c r="L400" s="430" t="s">
        <v>51</v>
      </c>
      <c r="M400" s="81">
        <v>45937</v>
      </c>
      <c r="N400" s="81">
        <v>46024</v>
      </c>
      <c r="O400" s="1">
        <f t="shared" si="12"/>
        <v>1</v>
      </c>
      <c r="P400" s="7"/>
      <c r="Q400" s="580"/>
    </row>
    <row r="401" spans="1:17" ht="66" customHeight="1" x14ac:dyDescent="0.25">
      <c r="A401" s="65"/>
      <c r="B401" s="988"/>
      <c r="C401" s="67" t="s">
        <v>17</v>
      </c>
      <c r="D401" s="53" t="s">
        <v>47</v>
      </c>
      <c r="E401" s="950"/>
      <c r="F401" s="950"/>
      <c r="G401" s="949"/>
      <c r="H401" s="957"/>
      <c r="I401" s="949"/>
      <c r="J401" s="580" t="s">
        <v>191</v>
      </c>
      <c r="K401" s="580" t="s">
        <v>103</v>
      </c>
      <c r="L401" s="430" t="s">
        <v>26</v>
      </c>
      <c r="M401" s="81">
        <v>11964</v>
      </c>
      <c r="N401" s="81">
        <v>12160</v>
      </c>
      <c r="O401" s="1">
        <f t="shared" si="12"/>
        <v>1</v>
      </c>
      <c r="P401" s="7"/>
      <c r="Q401" s="580"/>
    </row>
    <row r="402" spans="1:17" ht="66" customHeight="1" x14ac:dyDescent="0.25">
      <c r="A402" s="65"/>
      <c r="B402" s="988"/>
      <c r="C402" s="67" t="s">
        <v>17</v>
      </c>
      <c r="D402" s="53" t="s">
        <v>47</v>
      </c>
      <c r="E402" s="950"/>
      <c r="F402" s="950"/>
      <c r="G402" s="949"/>
      <c r="H402" s="957"/>
      <c r="I402" s="949"/>
      <c r="J402" s="580" t="s">
        <v>192</v>
      </c>
      <c r="K402" s="580" t="s">
        <v>77</v>
      </c>
      <c r="L402" s="430" t="s">
        <v>26</v>
      </c>
      <c r="M402" s="81">
        <v>2170</v>
      </c>
      <c r="N402" s="81">
        <v>2176</v>
      </c>
      <c r="O402" s="1">
        <f t="shared" si="12"/>
        <v>1</v>
      </c>
      <c r="P402" s="7"/>
      <c r="Q402" s="580"/>
    </row>
    <row r="403" spans="1:17" ht="92.4" customHeight="1" x14ac:dyDescent="0.25">
      <c r="A403" s="65"/>
      <c r="B403" s="988"/>
      <c r="C403" s="67" t="s">
        <v>17</v>
      </c>
      <c r="D403" s="53" t="s">
        <v>47</v>
      </c>
      <c r="E403" s="950"/>
      <c r="F403" s="950"/>
      <c r="G403" s="949"/>
      <c r="H403" s="957"/>
      <c r="I403" s="949"/>
      <c r="J403" s="580" t="s">
        <v>223</v>
      </c>
      <c r="K403" s="580" t="s">
        <v>70</v>
      </c>
      <c r="L403" s="430" t="s">
        <v>26</v>
      </c>
      <c r="M403" s="81">
        <v>70000</v>
      </c>
      <c r="N403" s="81">
        <v>75889</v>
      </c>
      <c r="O403" s="1">
        <f t="shared" si="12"/>
        <v>1</v>
      </c>
      <c r="P403" s="7"/>
      <c r="Q403" s="580"/>
    </row>
    <row r="404" spans="1:17" ht="79.2" customHeight="1" x14ac:dyDescent="0.25">
      <c r="A404" s="65"/>
      <c r="B404" s="988"/>
      <c r="C404" s="67" t="s">
        <v>17</v>
      </c>
      <c r="D404" s="53" t="s">
        <v>47</v>
      </c>
      <c r="E404" s="950"/>
      <c r="F404" s="950"/>
      <c r="G404" s="949"/>
      <c r="H404" s="957"/>
      <c r="I404" s="949"/>
      <c r="J404" s="580" t="s">
        <v>224</v>
      </c>
      <c r="K404" s="580" t="s">
        <v>70</v>
      </c>
      <c r="L404" s="430" t="s">
        <v>26</v>
      </c>
      <c r="M404" s="81">
        <v>310000</v>
      </c>
      <c r="N404" s="81">
        <v>330701</v>
      </c>
      <c r="O404" s="1">
        <f t="shared" si="12"/>
        <v>1</v>
      </c>
      <c r="P404" s="7"/>
      <c r="Q404" s="580"/>
    </row>
    <row r="405" spans="1:17" ht="52.95" customHeight="1" x14ac:dyDescent="0.25">
      <c r="A405" s="65"/>
      <c r="B405" s="988"/>
      <c r="C405" s="67" t="s">
        <v>17</v>
      </c>
      <c r="D405" s="53" t="s">
        <v>47</v>
      </c>
      <c r="E405" s="950"/>
      <c r="F405" s="950"/>
      <c r="G405" s="949"/>
      <c r="H405" s="957"/>
      <c r="I405" s="949"/>
      <c r="J405" s="580" t="s">
        <v>225</v>
      </c>
      <c r="K405" s="580" t="s">
        <v>70</v>
      </c>
      <c r="L405" s="430" t="s">
        <v>26</v>
      </c>
      <c r="M405" s="81">
        <v>620000</v>
      </c>
      <c r="N405" s="81">
        <v>620284</v>
      </c>
      <c r="O405" s="1">
        <f t="shared" si="12"/>
        <v>1</v>
      </c>
      <c r="P405" s="7"/>
      <c r="Q405" s="580"/>
    </row>
    <row r="406" spans="1:17" ht="52.95" customHeight="1" x14ac:dyDescent="0.25">
      <c r="A406" s="65"/>
      <c r="B406" s="988"/>
      <c r="C406" s="67" t="s">
        <v>17</v>
      </c>
      <c r="D406" s="53" t="s">
        <v>47</v>
      </c>
      <c r="E406" s="950"/>
      <c r="F406" s="950"/>
      <c r="G406" s="949"/>
      <c r="H406" s="957"/>
      <c r="I406" s="949"/>
      <c r="J406" s="580" t="s">
        <v>193</v>
      </c>
      <c r="K406" s="580" t="s">
        <v>48</v>
      </c>
      <c r="L406" s="430" t="s">
        <v>26</v>
      </c>
      <c r="M406" s="81">
        <v>2614</v>
      </c>
      <c r="N406" s="81">
        <v>2657</v>
      </c>
      <c r="O406" s="1">
        <f t="shared" si="12"/>
        <v>1</v>
      </c>
      <c r="P406" s="7"/>
      <c r="Q406" s="580"/>
    </row>
    <row r="407" spans="1:17" ht="52.95" customHeight="1" x14ac:dyDescent="0.25">
      <c r="A407" s="65"/>
      <c r="B407" s="988"/>
      <c r="C407" s="67" t="s">
        <v>17</v>
      </c>
      <c r="D407" s="53" t="s">
        <v>47</v>
      </c>
      <c r="E407" s="950"/>
      <c r="F407" s="950"/>
      <c r="G407" s="949"/>
      <c r="H407" s="957"/>
      <c r="I407" s="949"/>
      <c r="J407" s="580" t="s">
        <v>741</v>
      </c>
      <c r="K407" s="580" t="s">
        <v>222</v>
      </c>
      <c r="L407" s="430" t="s">
        <v>26</v>
      </c>
      <c r="M407" s="81">
        <v>1760</v>
      </c>
      <c r="N407" s="81">
        <v>1979</v>
      </c>
      <c r="O407" s="1">
        <f t="shared" si="12"/>
        <v>1</v>
      </c>
      <c r="P407" s="7"/>
      <c r="Q407" s="580"/>
    </row>
    <row r="408" spans="1:17" ht="39.6" customHeight="1" x14ac:dyDescent="0.25">
      <c r="A408" s="65"/>
      <c r="B408" s="988"/>
      <c r="C408" s="67" t="s">
        <v>17</v>
      </c>
      <c r="D408" s="53" t="s">
        <v>47</v>
      </c>
      <c r="E408" s="950"/>
      <c r="F408" s="950"/>
      <c r="G408" s="949"/>
      <c r="H408" s="957"/>
      <c r="I408" s="949"/>
      <c r="J408" s="580" t="s">
        <v>742</v>
      </c>
      <c r="K408" s="580" t="s">
        <v>222</v>
      </c>
      <c r="L408" s="430" t="s">
        <v>26</v>
      </c>
      <c r="M408" s="81">
        <v>17523</v>
      </c>
      <c r="N408" s="81">
        <v>17531</v>
      </c>
      <c r="O408" s="1">
        <f t="shared" si="12"/>
        <v>1</v>
      </c>
      <c r="P408" s="7"/>
      <c r="Q408" s="580"/>
    </row>
    <row r="409" spans="1:17" ht="105.6" customHeight="1" x14ac:dyDescent="0.25">
      <c r="A409" s="65"/>
      <c r="B409" s="988"/>
      <c r="C409" s="67" t="s">
        <v>17</v>
      </c>
      <c r="D409" s="53" t="s">
        <v>47</v>
      </c>
      <c r="E409" s="950"/>
      <c r="F409" s="950"/>
      <c r="G409" s="949"/>
      <c r="H409" s="957"/>
      <c r="I409" s="949"/>
      <c r="J409" s="580" t="s">
        <v>175</v>
      </c>
      <c r="K409" s="580" t="s">
        <v>48</v>
      </c>
      <c r="L409" s="430" t="s">
        <v>26</v>
      </c>
      <c r="M409" s="81">
        <v>83793</v>
      </c>
      <c r="N409" s="81">
        <v>90612</v>
      </c>
      <c r="O409" s="1">
        <f t="shared" si="12"/>
        <v>1</v>
      </c>
      <c r="P409" s="7"/>
      <c r="Q409" s="580"/>
    </row>
    <row r="410" spans="1:17" ht="39.6" customHeight="1" x14ac:dyDescent="0.25">
      <c r="A410" s="65"/>
      <c r="B410" s="988"/>
      <c r="C410" s="67" t="s">
        <v>17</v>
      </c>
      <c r="D410" s="53" t="s">
        <v>47</v>
      </c>
      <c r="E410" s="950"/>
      <c r="F410" s="950"/>
      <c r="G410" s="949"/>
      <c r="H410" s="957"/>
      <c r="I410" s="949"/>
      <c r="J410" s="580" t="s">
        <v>104</v>
      </c>
      <c r="K410" s="580" t="s">
        <v>71</v>
      </c>
      <c r="L410" s="430" t="s">
        <v>26</v>
      </c>
      <c r="M410" s="81">
        <v>33</v>
      </c>
      <c r="N410" s="81">
        <v>33</v>
      </c>
      <c r="O410" s="1">
        <f t="shared" si="12"/>
        <v>1</v>
      </c>
      <c r="P410" s="7"/>
      <c r="Q410" s="580"/>
    </row>
    <row r="411" spans="1:17" ht="52.95" customHeight="1" x14ac:dyDescent="0.25">
      <c r="A411" s="65"/>
      <c r="B411" s="988"/>
      <c r="C411" s="67" t="s">
        <v>17</v>
      </c>
      <c r="D411" s="53" t="s">
        <v>47</v>
      </c>
      <c r="E411" s="950"/>
      <c r="F411" s="950"/>
      <c r="G411" s="949"/>
      <c r="H411" s="957"/>
      <c r="I411" s="949"/>
      <c r="J411" s="580" t="s">
        <v>105</v>
      </c>
      <c r="K411" s="580" t="s">
        <v>71</v>
      </c>
      <c r="L411" s="430" t="s">
        <v>26</v>
      </c>
      <c r="M411" s="81">
        <v>1</v>
      </c>
      <c r="N411" s="81">
        <v>1</v>
      </c>
      <c r="O411" s="1">
        <f t="shared" si="12"/>
        <v>1</v>
      </c>
      <c r="P411" s="7"/>
      <c r="Q411" s="580"/>
    </row>
    <row r="412" spans="1:17" ht="39.6" customHeight="1" x14ac:dyDescent="0.25">
      <c r="A412" s="65"/>
      <c r="B412" s="988"/>
      <c r="C412" s="67" t="s">
        <v>17</v>
      </c>
      <c r="D412" s="53" t="s">
        <v>47</v>
      </c>
      <c r="E412" s="950"/>
      <c r="F412" s="950"/>
      <c r="G412" s="949"/>
      <c r="H412" s="957"/>
      <c r="I412" s="949"/>
      <c r="J412" s="580" t="s">
        <v>226</v>
      </c>
      <c r="K412" s="580" t="s">
        <v>69</v>
      </c>
      <c r="L412" s="430" t="s">
        <v>51</v>
      </c>
      <c r="M412" s="81">
        <v>377</v>
      </c>
      <c r="N412" s="81">
        <v>377</v>
      </c>
      <c r="O412" s="1">
        <f t="shared" si="12"/>
        <v>1</v>
      </c>
      <c r="P412" s="7"/>
      <c r="Q412" s="580"/>
    </row>
    <row r="413" spans="1:17" ht="52.95" customHeight="1" x14ac:dyDescent="0.25">
      <c r="A413" s="65"/>
      <c r="B413" s="988"/>
      <c r="C413" s="67" t="s">
        <v>17</v>
      </c>
      <c r="D413" s="53" t="s">
        <v>47</v>
      </c>
      <c r="E413" s="950"/>
      <c r="F413" s="950"/>
      <c r="G413" s="949"/>
      <c r="H413" s="957"/>
      <c r="I413" s="949"/>
      <c r="J413" s="580" t="s">
        <v>227</v>
      </c>
      <c r="K413" s="580" t="s">
        <v>69</v>
      </c>
      <c r="L413" s="430" t="s">
        <v>51</v>
      </c>
      <c r="M413" s="81">
        <v>0</v>
      </c>
      <c r="N413" s="81">
        <v>0</v>
      </c>
      <c r="O413" s="1" t="s">
        <v>352</v>
      </c>
      <c r="P413" s="7"/>
      <c r="Q413" s="580"/>
    </row>
    <row r="414" spans="1:17" ht="132" customHeight="1" x14ac:dyDescent="0.25">
      <c r="A414" s="65"/>
      <c r="B414" s="988"/>
      <c r="C414" s="67" t="s">
        <v>17</v>
      </c>
      <c r="D414" s="53" t="s">
        <v>47</v>
      </c>
      <c r="E414" s="950"/>
      <c r="F414" s="950"/>
      <c r="G414" s="949"/>
      <c r="H414" s="957"/>
      <c r="I414" s="949"/>
      <c r="J414" s="580" t="s">
        <v>228</v>
      </c>
      <c r="K414" s="580" t="s">
        <v>69</v>
      </c>
      <c r="L414" s="430" t="s">
        <v>51</v>
      </c>
      <c r="M414" s="81">
        <v>178</v>
      </c>
      <c r="N414" s="81">
        <v>178</v>
      </c>
      <c r="O414" s="1">
        <f t="shared" si="12"/>
        <v>1</v>
      </c>
      <c r="P414" s="7"/>
      <c r="Q414" s="580"/>
    </row>
    <row r="415" spans="1:17" ht="105.6" customHeight="1" x14ac:dyDescent="0.25">
      <c r="A415" s="65"/>
      <c r="B415" s="988"/>
      <c r="C415" s="67" t="s">
        <v>17</v>
      </c>
      <c r="D415" s="53" t="s">
        <v>47</v>
      </c>
      <c r="E415" s="950"/>
      <c r="F415" s="950"/>
      <c r="G415" s="949"/>
      <c r="H415" s="957"/>
      <c r="I415" s="949"/>
      <c r="J415" s="580" t="s">
        <v>743</v>
      </c>
      <c r="K415" s="580" t="s">
        <v>69</v>
      </c>
      <c r="L415" s="430" t="s">
        <v>51</v>
      </c>
      <c r="M415" s="81">
        <v>3002</v>
      </c>
      <c r="N415" s="81">
        <v>3002</v>
      </c>
      <c r="O415" s="1">
        <f t="shared" si="12"/>
        <v>1</v>
      </c>
      <c r="P415" s="7"/>
      <c r="Q415" s="580"/>
    </row>
    <row r="416" spans="1:17" ht="66" customHeight="1" x14ac:dyDescent="0.25">
      <c r="A416" s="65"/>
      <c r="B416" s="988"/>
      <c r="C416" s="67" t="s">
        <v>17</v>
      </c>
      <c r="D416" s="53" t="s">
        <v>47</v>
      </c>
      <c r="E416" s="950"/>
      <c r="F416" s="950"/>
      <c r="G416" s="949"/>
      <c r="H416" s="957"/>
      <c r="I416" s="949"/>
      <c r="J416" s="580" t="s">
        <v>744</v>
      </c>
      <c r="K416" s="580" t="s">
        <v>69</v>
      </c>
      <c r="L416" s="430" t="s">
        <v>51</v>
      </c>
      <c r="M416" s="81">
        <v>455</v>
      </c>
      <c r="N416" s="81">
        <v>435</v>
      </c>
      <c r="O416" s="1">
        <f t="shared" si="12"/>
        <v>0.95604395604395609</v>
      </c>
      <c r="P416" s="7"/>
      <c r="Q416" s="580" t="s">
        <v>994</v>
      </c>
    </row>
    <row r="417" spans="1:17" ht="52.8" x14ac:dyDescent="0.25">
      <c r="A417" s="65"/>
      <c r="B417" s="988"/>
      <c r="C417" s="67" t="s">
        <v>17</v>
      </c>
      <c r="D417" s="53" t="s">
        <v>47</v>
      </c>
      <c r="E417" s="950"/>
      <c r="F417" s="950"/>
      <c r="G417" s="949"/>
      <c r="H417" s="957"/>
      <c r="I417" s="949"/>
      <c r="J417" s="580" t="s">
        <v>745</v>
      </c>
      <c r="K417" s="580" t="s">
        <v>69</v>
      </c>
      <c r="L417" s="430" t="s">
        <v>51</v>
      </c>
      <c r="M417" s="81">
        <v>46</v>
      </c>
      <c r="N417" s="81">
        <v>46</v>
      </c>
      <c r="O417" s="1">
        <f t="shared" si="12"/>
        <v>1</v>
      </c>
      <c r="P417" s="7"/>
      <c r="Q417" s="580"/>
    </row>
    <row r="418" spans="1:17" ht="66" x14ac:dyDescent="0.25">
      <c r="A418" s="65"/>
      <c r="B418" s="988"/>
      <c r="C418" s="67" t="s">
        <v>17</v>
      </c>
      <c r="D418" s="53" t="s">
        <v>47</v>
      </c>
      <c r="E418" s="950"/>
      <c r="F418" s="950"/>
      <c r="G418" s="949"/>
      <c r="H418" s="957"/>
      <c r="I418" s="949"/>
      <c r="J418" s="580" t="s">
        <v>230</v>
      </c>
      <c r="K418" s="580" t="s">
        <v>214</v>
      </c>
      <c r="L418" s="430" t="s">
        <v>51</v>
      </c>
      <c r="M418" s="81">
        <v>0</v>
      </c>
      <c r="N418" s="81">
        <v>0</v>
      </c>
      <c r="O418" s="1" t="s">
        <v>352</v>
      </c>
      <c r="P418" s="7"/>
      <c r="Q418" s="580"/>
    </row>
    <row r="419" spans="1:17" ht="39.6" x14ac:dyDescent="0.25">
      <c r="A419" s="65"/>
      <c r="B419" s="988"/>
      <c r="C419" s="67" t="s">
        <v>17</v>
      </c>
      <c r="D419" s="53" t="s">
        <v>47</v>
      </c>
      <c r="E419" s="950"/>
      <c r="F419" s="950"/>
      <c r="G419" s="949"/>
      <c r="H419" s="957"/>
      <c r="I419" s="949"/>
      <c r="J419" s="580" t="s">
        <v>231</v>
      </c>
      <c r="K419" s="580" t="s">
        <v>214</v>
      </c>
      <c r="L419" s="430" t="s">
        <v>51</v>
      </c>
      <c r="M419" s="81">
        <v>4070</v>
      </c>
      <c r="N419" s="81">
        <v>4070</v>
      </c>
      <c r="O419" s="1">
        <f t="shared" si="12"/>
        <v>1</v>
      </c>
      <c r="P419" s="7"/>
      <c r="Q419" s="580"/>
    </row>
    <row r="420" spans="1:17" ht="39.6" x14ac:dyDescent="0.25">
      <c r="A420" s="65"/>
      <c r="B420" s="988"/>
      <c r="C420" s="67" t="s">
        <v>17</v>
      </c>
      <c r="D420" s="53" t="s">
        <v>47</v>
      </c>
      <c r="E420" s="950"/>
      <c r="F420" s="950"/>
      <c r="G420" s="949"/>
      <c r="H420" s="957"/>
      <c r="I420" s="949"/>
      <c r="J420" s="580" t="s">
        <v>129</v>
      </c>
      <c r="K420" s="580" t="s">
        <v>70</v>
      </c>
      <c r="L420" s="430" t="s">
        <v>26</v>
      </c>
      <c r="M420" s="81">
        <v>73775</v>
      </c>
      <c r="N420" s="81">
        <v>73738</v>
      </c>
      <c r="O420" s="1">
        <f t="shared" si="12"/>
        <v>0.99949847509318879</v>
      </c>
      <c r="P420" s="7"/>
      <c r="Q420" s="580" t="s">
        <v>995</v>
      </c>
    </row>
    <row r="421" spans="1:17" ht="66" x14ac:dyDescent="0.25">
      <c r="A421" s="65"/>
      <c r="B421" s="988"/>
      <c r="C421" s="67" t="s">
        <v>17</v>
      </c>
      <c r="D421" s="53" t="s">
        <v>47</v>
      </c>
      <c r="E421" s="950"/>
      <c r="F421" s="950"/>
      <c r="G421" s="949"/>
      <c r="H421" s="957"/>
      <c r="I421" s="949"/>
      <c r="J421" s="580" t="s">
        <v>102</v>
      </c>
      <c r="K421" s="580" t="s">
        <v>88</v>
      </c>
      <c r="L421" s="430" t="s">
        <v>51</v>
      </c>
      <c r="M421" s="81">
        <v>4649</v>
      </c>
      <c r="N421" s="81">
        <v>4648</v>
      </c>
      <c r="O421" s="1">
        <f t="shared" si="12"/>
        <v>0.99978489997848996</v>
      </c>
      <c r="P421" s="7"/>
      <c r="Q421" s="580" t="s">
        <v>996</v>
      </c>
    </row>
    <row r="422" spans="1:17" ht="66" x14ac:dyDescent="0.25">
      <c r="A422" s="65"/>
      <c r="B422" s="988"/>
      <c r="C422" s="67" t="s">
        <v>17</v>
      </c>
      <c r="D422" s="53" t="s">
        <v>47</v>
      </c>
      <c r="E422" s="950"/>
      <c r="F422" s="950"/>
      <c r="G422" s="949"/>
      <c r="H422" s="957"/>
      <c r="I422" s="949"/>
      <c r="J422" s="580" t="s">
        <v>992</v>
      </c>
      <c r="K422" s="580" t="s">
        <v>69</v>
      </c>
      <c r="L422" s="430" t="s">
        <v>51</v>
      </c>
      <c r="M422" s="81">
        <v>305</v>
      </c>
      <c r="N422" s="81">
        <v>305</v>
      </c>
      <c r="O422" s="1">
        <f t="shared" si="12"/>
        <v>1</v>
      </c>
      <c r="P422" s="7"/>
      <c r="Q422" s="580"/>
    </row>
    <row r="423" spans="1:17" ht="66" customHeight="1" x14ac:dyDescent="0.25">
      <c r="A423" s="65"/>
      <c r="B423" s="988"/>
      <c r="C423" s="67" t="s">
        <v>17</v>
      </c>
      <c r="D423" s="53" t="s">
        <v>47</v>
      </c>
      <c r="E423" s="950"/>
      <c r="F423" s="950"/>
      <c r="G423" s="949"/>
      <c r="H423" s="957"/>
      <c r="I423" s="943"/>
      <c r="J423" s="580" t="s">
        <v>993</v>
      </c>
      <c r="K423" s="580" t="s">
        <v>86</v>
      </c>
      <c r="L423" s="430" t="s">
        <v>51</v>
      </c>
      <c r="M423" s="81">
        <v>5724</v>
      </c>
      <c r="N423" s="81">
        <v>5724</v>
      </c>
      <c r="O423" s="1">
        <f t="shared" si="12"/>
        <v>1</v>
      </c>
      <c r="P423" s="7"/>
      <c r="Q423" s="580"/>
    </row>
    <row r="424" spans="1:17" ht="26.4" customHeight="1" x14ac:dyDescent="0.25">
      <c r="A424" s="65" t="s">
        <v>1495</v>
      </c>
      <c r="B424" s="66" t="s">
        <v>108</v>
      </c>
      <c r="C424" s="67" t="s">
        <v>109</v>
      </c>
      <c r="D424" s="76" t="s">
        <v>18</v>
      </c>
      <c r="E424" s="74">
        <f>SUM(E425:E425)</f>
        <v>27070.799999999999</v>
      </c>
      <c r="F424" s="74">
        <f>SUM(F425:F425)</f>
        <v>27070.799999999999</v>
      </c>
      <c r="G424" s="76"/>
      <c r="H424" s="141">
        <f>F424*100%/E424</f>
        <v>1</v>
      </c>
      <c r="I424" s="464"/>
      <c r="J424" s="961"/>
      <c r="K424" s="962"/>
      <c r="L424" s="962"/>
      <c r="M424" s="962"/>
      <c r="N424" s="962"/>
      <c r="O424" s="963"/>
      <c r="P424" s="75">
        <f>SUM(O425:O425)/COUNTA(O425:O425)</f>
        <v>1</v>
      </c>
      <c r="Q424" s="2"/>
    </row>
    <row r="425" spans="1:17" ht="26.4" customHeight="1" x14ac:dyDescent="0.25">
      <c r="A425" s="65"/>
      <c r="B425" s="866"/>
      <c r="C425" s="67" t="s">
        <v>109</v>
      </c>
      <c r="D425" s="76" t="s">
        <v>20</v>
      </c>
      <c r="E425" s="865">
        <v>27070.799999999999</v>
      </c>
      <c r="F425" s="864">
        <v>27070.799999999999</v>
      </c>
      <c r="G425" s="867" t="s">
        <v>19</v>
      </c>
      <c r="H425" s="868">
        <f>F425*100%/E425</f>
        <v>1</v>
      </c>
      <c r="I425" s="867"/>
      <c r="J425" s="870" t="s">
        <v>49</v>
      </c>
      <c r="K425" s="870" t="s">
        <v>22</v>
      </c>
      <c r="L425" s="430" t="s">
        <v>23</v>
      </c>
      <c r="M425" s="350">
        <v>1</v>
      </c>
      <c r="N425" s="350">
        <v>1</v>
      </c>
      <c r="O425" s="1">
        <f>IF((N425*100%/M425)&lt;=100%,(N425*100%/M425),100%)</f>
        <v>1</v>
      </c>
      <c r="P425" s="7"/>
      <c r="Q425" s="76"/>
    </row>
    <row r="426" spans="1:17" ht="39.6" customHeight="1" x14ac:dyDescent="0.25">
      <c r="A426" s="65" t="s">
        <v>1496</v>
      </c>
      <c r="B426" s="66" t="s">
        <v>317</v>
      </c>
      <c r="C426" s="67" t="s">
        <v>110</v>
      </c>
      <c r="D426" s="76" t="s">
        <v>18</v>
      </c>
      <c r="E426" s="73">
        <f>SUM(E427:E437)</f>
        <v>1611.3999999999999</v>
      </c>
      <c r="F426" s="495">
        <f>SUM(F427:F437)</f>
        <v>1611.0301000000002</v>
      </c>
      <c r="G426" s="76"/>
      <c r="H426" s="141">
        <f t="shared" ref="H426:H446" si="13">F426*100%/E426</f>
        <v>0.99977044805758986</v>
      </c>
      <c r="I426" s="464"/>
      <c r="J426" s="961"/>
      <c r="K426" s="962"/>
      <c r="L426" s="962"/>
      <c r="M426" s="962"/>
      <c r="N426" s="962"/>
      <c r="O426" s="963"/>
      <c r="P426" s="819">
        <f>SUM(O427:O437)/COUNTA(O427:O437)</f>
        <v>1</v>
      </c>
      <c r="Q426" s="76"/>
    </row>
    <row r="427" spans="1:17" ht="39.6" customHeight="1" x14ac:dyDescent="0.25">
      <c r="A427" s="65"/>
      <c r="B427" s="989"/>
      <c r="C427" s="67" t="s">
        <v>110</v>
      </c>
      <c r="D427" s="502" t="s">
        <v>32</v>
      </c>
      <c r="E427" s="495">
        <v>80.400000000000006</v>
      </c>
      <c r="F427" s="495">
        <v>80.346599999999995</v>
      </c>
      <c r="G427" s="502" t="s">
        <v>19</v>
      </c>
      <c r="H427" s="498">
        <f>F427*100%/E427</f>
        <v>0.99933582089552231</v>
      </c>
      <c r="I427" s="464"/>
      <c r="J427" s="677" t="s">
        <v>199</v>
      </c>
      <c r="K427" s="677" t="s">
        <v>111</v>
      </c>
      <c r="L427" s="430" t="s">
        <v>112</v>
      </c>
      <c r="M427" s="81">
        <v>8.0909999999999993</v>
      </c>
      <c r="N427" s="350">
        <v>8.0909999999999993</v>
      </c>
      <c r="O427" s="1">
        <f t="shared" ref="O427:O437" si="14">IF((N427*100%/M427)&lt;=100%,(N427*100%/M427),100%)</f>
        <v>1</v>
      </c>
      <c r="P427" s="498"/>
      <c r="Q427" s="502"/>
    </row>
    <row r="428" spans="1:17" ht="39.6" customHeight="1" x14ac:dyDescent="0.25">
      <c r="A428" s="65"/>
      <c r="B428" s="969"/>
      <c r="C428" s="67" t="s">
        <v>110</v>
      </c>
      <c r="D428" s="76" t="s">
        <v>34</v>
      </c>
      <c r="E428" s="495">
        <v>39</v>
      </c>
      <c r="F428" s="495">
        <v>38.927300000000002</v>
      </c>
      <c r="G428" s="76" t="s">
        <v>19</v>
      </c>
      <c r="H428" s="141">
        <f t="shared" si="13"/>
        <v>0.99813589743589748</v>
      </c>
      <c r="I428" s="467"/>
      <c r="J428" s="662" t="s">
        <v>199</v>
      </c>
      <c r="K428" s="662" t="s">
        <v>111</v>
      </c>
      <c r="L428" s="430" t="s">
        <v>112</v>
      </c>
      <c r="M428" s="81">
        <v>16.43</v>
      </c>
      <c r="N428" s="350">
        <v>16.43</v>
      </c>
      <c r="O428" s="1">
        <f t="shared" si="14"/>
        <v>1</v>
      </c>
      <c r="P428" s="7"/>
      <c r="Q428" s="76"/>
    </row>
    <row r="429" spans="1:17" ht="26.4" customHeight="1" x14ac:dyDescent="0.25">
      <c r="A429" s="65"/>
      <c r="B429" s="969"/>
      <c r="C429" s="67" t="s">
        <v>110</v>
      </c>
      <c r="D429" s="76" t="s">
        <v>35</v>
      </c>
      <c r="E429" s="495">
        <v>35</v>
      </c>
      <c r="F429" s="495">
        <v>35</v>
      </c>
      <c r="G429" s="76" t="s">
        <v>19</v>
      </c>
      <c r="H429" s="141">
        <f t="shared" si="13"/>
        <v>1</v>
      </c>
      <c r="I429" s="467"/>
      <c r="J429" s="628" t="s">
        <v>759</v>
      </c>
      <c r="K429" s="628" t="s">
        <v>111</v>
      </c>
      <c r="L429" s="430" t="s">
        <v>112</v>
      </c>
      <c r="M429" s="81">
        <v>7.89</v>
      </c>
      <c r="N429" s="81">
        <v>7.89</v>
      </c>
      <c r="O429" s="1">
        <f t="shared" si="14"/>
        <v>1</v>
      </c>
      <c r="P429" s="7"/>
      <c r="Q429" s="76"/>
    </row>
    <row r="430" spans="1:17" ht="39.6" customHeight="1" x14ac:dyDescent="0.25">
      <c r="A430" s="65"/>
      <c r="B430" s="969"/>
      <c r="C430" s="67" t="s">
        <v>110</v>
      </c>
      <c r="D430" s="297" t="s">
        <v>36</v>
      </c>
      <c r="E430" s="495">
        <v>91.7</v>
      </c>
      <c r="F430" s="495">
        <v>91.7</v>
      </c>
      <c r="G430" s="192" t="s">
        <v>19</v>
      </c>
      <c r="H430" s="188">
        <f t="shared" si="13"/>
        <v>1</v>
      </c>
      <c r="I430" s="467"/>
      <c r="J430" s="644" t="s">
        <v>199</v>
      </c>
      <c r="K430" s="644" t="s">
        <v>111</v>
      </c>
      <c r="L430" s="430" t="s">
        <v>112</v>
      </c>
      <c r="M430" s="81">
        <v>24.29</v>
      </c>
      <c r="N430" s="81">
        <v>24.29</v>
      </c>
      <c r="O430" s="1">
        <f t="shared" si="14"/>
        <v>1</v>
      </c>
      <c r="P430" s="7"/>
      <c r="Q430" s="192"/>
    </row>
    <row r="431" spans="1:17" ht="39.6" customHeight="1" x14ac:dyDescent="0.25">
      <c r="A431" s="65"/>
      <c r="B431" s="969"/>
      <c r="C431" s="67" t="s">
        <v>110</v>
      </c>
      <c r="D431" s="76" t="s">
        <v>37</v>
      </c>
      <c r="E431" s="495">
        <v>256.2</v>
      </c>
      <c r="F431" s="495">
        <v>256.185</v>
      </c>
      <c r="G431" s="76" t="s">
        <v>19</v>
      </c>
      <c r="H431" s="141">
        <f t="shared" si="13"/>
        <v>0.99994145199063234</v>
      </c>
      <c r="I431" s="462"/>
      <c r="J431" s="313" t="s">
        <v>199</v>
      </c>
      <c r="K431" s="313" t="s">
        <v>111</v>
      </c>
      <c r="L431" s="641" t="s">
        <v>112</v>
      </c>
      <c r="M431" s="642">
        <v>61.3</v>
      </c>
      <c r="N431" s="642">
        <v>61.3</v>
      </c>
      <c r="O431" s="1">
        <f t="shared" si="14"/>
        <v>1</v>
      </c>
      <c r="P431" s="7"/>
      <c r="Q431" s="76"/>
    </row>
    <row r="432" spans="1:17" ht="41.4" customHeight="1" x14ac:dyDescent="0.25">
      <c r="A432" s="65"/>
      <c r="B432" s="969"/>
      <c r="C432" s="67" t="s">
        <v>110</v>
      </c>
      <c r="D432" s="192" t="s">
        <v>39</v>
      </c>
      <c r="E432" s="495">
        <v>185.5</v>
      </c>
      <c r="F432" s="495">
        <v>185.4999</v>
      </c>
      <c r="G432" s="192" t="s">
        <v>19</v>
      </c>
      <c r="H432" s="188">
        <f t="shared" si="13"/>
        <v>0.99999946091644198</v>
      </c>
      <c r="I432" s="467"/>
      <c r="J432" s="547" t="s">
        <v>199</v>
      </c>
      <c r="K432" s="547" t="s">
        <v>111</v>
      </c>
      <c r="L432" s="430" t="s">
        <v>112</v>
      </c>
      <c r="M432" s="81">
        <v>60</v>
      </c>
      <c r="N432" s="81">
        <v>60</v>
      </c>
      <c r="O432" s="1">
        <f t="shared" si="14"/>
        <v>1</v>
      </c>
      <c r="P432" s="7"/>
      <c r="Q432" s="78"/>
    </row>
    <row r="433" spans="1:17" ht="39.6" customHeight="1" x14ac:dyDescent="0.25">
      <c r="A433" s="65"/>
      <c r="B433" s="969"/>
      <c r="C433" s="67" t="s">
        <v>110</v>
      </c>
      <c r="D433" s="192" t="s">
        <v>40</v>
      </c>
      <c r="E433" s="495">
        <v>95.4</v>
      </c>
      <c r="F433" s="495">
        <v>95.333299999999994</v>
      </c>
      <c r="G433" s="192" t="s">
        <v>19</v>
      </c>
      <c r="H433" s="188">
        <f t="shared" si="13"/>
        <v>0.99930083857442331</v>
      </c>
      <c r="I433" s="467"/>
      <c r="J433" s="688" t="s">
        <v>199</v>
      </c>
      <c r="K433" s="688" t="s">
        <v>111</v>
      </c>
      <c r="L433" s="687" t="s">
        <v>112</v>
      </c>
      <c r="M433" s="81">
        <v>80</v>
      </c>
      <c r="N433" s="81">
        <v>80</v>
      </c>
      <c r="O433" s="1">
        <f t="shared" si="14"/>
        <v>1</v>
      </c>
      <c r="P433" s="7"/>
      <c r="Q433" s="192"/>
    </row>
    <row r="434" spans="1:17" ht="39.6" customHeight="1" x14ac:dyDescent="0.25">
      <c r="A434" s="65"/>
      <c r="B434" s="969"/>
      <c r="C434" s="67" t="s">
        <v>110</v>
      </c>
      <c r="D434" s="502" t="s">
        <v>42</v>
      </c>
      <c r="E434" s="495">
        <v>70.099999999999994</v>
      </c>
      <c r="F434" s="495">
        <v>70.099999999999994</v>
      </c>
      <c r="G434" s="502" t="s">
        <v>19</v>
      </c>
      <c r="H434" s="498">
        <f>F434*100%/E434</f>
        <v>1</v>
      </c>
      <c r="I434" s="502"/>
      <c r="J434" s="677" t="s">
        <v>199</v>
      </c>
      <c r="K434" s="677" t="s">
        <v>111</v>
      </c>
      <c r="L434" s="430" t="s">
        <v>112</v>
      </c>
      <c r="M434" s="81">
        <v>9.6999999999999993</v>
      </c>
      <c r="N434" s="81">
        <v>9.6999999999999993</v>
      </c>
      <c r="O434" s="1">
        <f t="shared" si="14"/>
        <v>1</v>
      </c>
      <c r="P434" s="7"/>
      <c r="Q434" s="502"/>
    </row>
    <row r="435" spans="1:17" ht="39.6" customHeight="1" x14ac:dyDescent="0.25">
      <c r="A435" s="65"/>
      <c r="B435" s="969"/>
      <c r="C435" s="67" t="s">
        <v>110</v>
      </c>
      <c r="D435" s="502" t="s">
        <v>43</v>
      </c>
      <c r="E435" s="495">
        <v>86</v>
      </c>
      <c r="F435" s="495">
        <v>85.956000000000003</v>
      </c>
      <c r="G435" s="502" t="s">
        <v>19</v>
      </c>
      <c r="H435" s="498">
        <f>F435*100%/E435</f>
        <v>0.99948837209302333</v>
      </c>
      <c r="I435" s="502"/>
      <c r="J435" s="644" t="s">
        <v>199</v>
      </c>
      <c r="K435" s="644" t="s">
        <v>111</v>
      </c>
      <c r="L435" s="430" t="s">
        <v>112</v>
      </c>
      <c r="M435" s="81">
        <v>121.72</v>
      </c>
      <c r="N435" s="81">
        <v>121.72</v>
      </c>
      <c r="O435" s="1">
        <f t="shared" si="14"/>
        <v>1</v>
      </c>
      <c r="P435" s="7"/>
      <c r="Q435" s="502"/>
    </row>
    <row r="436" spans="1:17" ht="39.6" customHeight="1" x14ac:dyDescent="0.25">
      <c r="A436" s="65"/>
      <c r="B436" s="969"/>
      <c r="C436" s="67" t="s">
        <v>110</v>
      </c>
      <c r="D436" s="297" t="s">
        <v>44</v>
      </c>
      <c r="E436" s="495">
        <v>621.29999999999995</v>
      </c>
      <c r="F436" s="495">
        <v>621.24199999999996</v>
      </c>
      <c r="G436" s="192" t="s">
        <v>19</v>
      </c>
      <c r="H436" s="188">
        <f t="shared" si="13"/>
        <v>0.99990664735232582</v>
      </c>
      <c r="I436" s="467"/>
      <c r="J436" s="662" t="s">
        <v>199</v>
      </c>
      <c r="K436" s="662" t="s">
        <v>111</v>
      </c>
      <c r="L436" s="430" t="s">
        <v>112</v>
      </c>
      <c r="M436" s="81">
        <v>136</v>
      </c>
      <c r="N436" s="81">
        <v>136</v>
      </c>
      <c r="O436" s="1">
        <f t="shared" si="14"/>
        <v>1</v>
      </c>
      <c r="P436" s="7"/>
      <c r="Q436" s="192"/>
    </row>
    <row r="437" spans="1:17" ht="39.6" customHeight="1" x14ac:dyDescent="0.25">
      <c r="A437" s="65"/>
      <c r="B437" s="970"/>
      <c r="C437" s="67" t="s">
        <v>110</v>
      </c>
      <c r="D437" s="76" t="s">
        <v>45</v>
      </c>
      <c r="E437" s="495">
        <v>50.8</v>
      </c>
      <c r="F437" s="495">
        <v>50.74</v>
      </c>
      <c r="G437" s="76" t="s">
        <v>19</v>
      </c>
      <c r="H437" s="141">
        <f t="shared" si="13"/>
        <v>0.99881889763779541</v>
      </c>
      <c r="I437" s="467"/>
      <c r="J437" s="662" t="s">
        <v>199</v>
      </c>
      <c r="K437" s="662" t="s">
        <v>111</v>
      </c>
      <c r="L437" s="430" t="s">
        <v>112</v>
      </c>
      <c r="M437" s="81">
        <v>17.46</v>
      </c>
      <c r="N437" s="81">
        <v>17.46</v>
      </c>
      <c r="O437" s="1">
        <f t="shared" si="14"/>
        <v>1</v>
      </c>
      <c r="P437" s="7"/>
      <c r="Q437" s="76"/>
    </row>
    <row r="438" spans="1:17" ht="39.6" x14ac:dyDescent="0.25">
      <c r="A438" s="65" t="s">
        <v>1497</v>
      </c>
      <c r="B438" s="309" t="s">
        <v>866</v>
      </c>
      <c r="C438" s="511" t="s">
        <v>867</v>
      </c>
      <c r="D438" s="502" t="s">
        <v>18</v>
      </c>
      <c r="E438" s="496">
        <f>SUM(E439:E439)</f>
        <v>8804.2999999999993</v>
      </c>
      <c r="F438" s="496">
        <f>SUM(F439:F439)</f>
        <v>8804.2999999999993</v>
      </c>
      <c r="G438" s="502"/>
      <c r="H438" s="498">
        <f>F438*100%/E438</f>
        <v>1</v>
      </c>
      <c r="I438" s="464"/>
      <c r="J438" s="961"/>
      <c r="K438" s="962"/>
      <c r="L438" s="962"/>
      <c r="M438" s="962"/>
      <c r="N438" s="962"/>
      <c r="O438" s="963"/>
      <c r="P438" s="498">
        <f>SUM(O439:O439)/COUNTA(O439:O439)</f>
        <v>1</v>
      </c>
      <c r="Q438" s="2"/>
    </row>
    <row r="439" spans="1:17" ht="25.8" customHeight="1" x14ac:dyDescent="0.25">
      <c r="A439" s="65"/>
      <c r="B439" s="869"/>
      <c r="C439" s="511" t="s">
        <v>867</v>
      </c>
      <c r="D439" s="502" t="s">
        <v>20</v>
      </c>
      <c r="E439" s="865">
        <v>8804.2999999999993</v>
      </c>
      <c r="F439" s="864">
        <v>8804.2999999999993</v>
      </c>
      <c r="G439" s="867" t="s">
        <v>19</v>
      </c>
      <c r="H439" s="868">
        <f>F439*100%/E439</f>
        <v>1</v>
      </c>
      <c r="I439" s="867"/>
      <c r="J439" s="870" t="s">
        <v>49</v>
      </c>
      <c r="K439" s="870" t="s">
        <v>22</v>
      </c>
      <c r="L439" s="430" t="s">
        <v>23</v>
      </c>
      <c r="M439" s="350">
        <v>1</v>
      </c>
      <c r="N439" s="350">
        <v>1</v>
      </c>
      <c r="O439" s="1">
        <f>IF((N439*100%/M439)&lt;=100%,(N439*100%/M439),100%)</f>
        <v>1</v>
      </c>
      <c r="P439" s="7"/>
      <c r="Q439" s="502"/>
    </row>
    <row r="440" spans="1:17" ht="52.8" x14ac:dyDescent="0.25">
      <c r="A440" s="65" t="s">
        <v>1498</v>
      </c>
      <c r="B440" s="309" t="s">
        <v>391</v>
      </c>
      <c r="C440" s="511" t="s">
        <v>115</v>
      </c>
      <c r="D440" s="502" t="s">
        <v>18</v>
      </c>
      <c r="E440" s="496">
        <f>SUM(E441:E442)</f>
        <v>685078.5</v>
      </c>
      <c r="F440" s="496">
        <f>SUM(F441:F442)</f>
        <v>601305.87399999995</v>
      </c>
      <c r="G440" s="502"/>
      <c r="H440" s="498">
        <f>F440*100%/E440</f>
        <v>0.87771820893518038</v>
      </c>
      <c r="I440" s="464"/>
      <c r="J440" s="961"/>
      <c r="K440" s="962"/>
      <c r="L440" s="962"/>
      <c r="M440" s="962"/>
      <c r="N440" s="962"/>
      <c r="O440" s="963"/>
      <c r="P440" s="498">
        <f>SUM(O441:O442)/COUNTA(O441:O442)</f>
        <v>0.99994970759966573</v>
      </c>
      <c r="Q440" s="2"/>
    </row>
    <row r="441" spans="1:17" ht="127.8" customHeight="1" x14ac:dyDescent="0.25">
      <c r="A441" s="65"/>
      <c r="B441" s="986"/>
      <c r="C441" s="511" t="s">
        <v>115</v>
      </c>
      <c r="D441" s="502" t="s">
        <v>20</v>
      </c>
      <c r="E441" s="939">
        <v>685078.5</v>
      </c>
      <c r="F441" s="950">
        <v>601305.87399999995</v>
      </c>
      <c r="G441" s="948" t="s">
        <v>113</v>
      </c>
      <c r="H441" s="957">
        <f>F441*100%/E441</f>
        <v>0.87771820893518038</v>
      </c>
      <c r="I441" s="948" t="s">
        <v>1563</v>
      </c>
      <c r="J441" s="738" t="s">
        <v>1562</v>
      </c>
      <c r="K441" s="738" t="s">
        <v>1556</v>
      </c>
      <c r="L441" s="430" t="s">
        <v>23</v>
      </c>
      <c r="M441" s="350">
        <v>944500</v>
      </c>
      <c r="N441" s="350">
        <v>944446</v>
      </c>
      <c r="O441" s="1">
        <f>IF((N441*100%/M441)&lt;=100%,(N441*100%/M441),100%)</f>
        <v>0.99994282689253577</v>
      </c>
      <c r="P441" s="7"/>
      <c r="Q441" s="953" t="s">
        <v>1561</v>
      </c>
    </row>
    <row r="442" spans="1:17" ht="130.19999999999999" customHeight="1" x14ac:dyDescent="0.25">
      <c r="A442" s="65"/>
      <c r="B442" s="986"/>
      <c r="C442" s="511" t="s">
        <v>115</v>
      </c>
      <c r="D442" s="502" t="s">
        <v>20</v>
      </c>
      <c r="E442" s="939"/>
      <c r="F442" s="950"/>
      <c r="G442" s="943"/>
      <c r="H442" s="957"/>
      <c r="I442" s="943"/>
      <c r="J442" s="738" t="s">
        <v>1562</v>
      </c>
      <c r="K442" s="738" t="s">
        <v>1557</v>
      </c>
      <c r="L442" s="430" t="s">
        <v>796</v>
      </c>
      <c r="M442" s="81">
        <v>944446</v>
      </c>
      <c r="N442" s="81">
        <v>944405</v>
      </c>
      <c r="O442" s="1">
        <f>IF((N442*100%/M442)&lt;=100%,(N442*100%/M442),100%)</f>
        <v>0.99995658830679568</v>
      </c>
      <c r="P442" s="7"/>
      <c r="Q442" s="955"/>
    </row>
    <row r="443" spans="1:17" ht="137.4" customHeight="1" x14ac:dyDescent="0.25">
      <c r="A443" s="65" t="s">
        <v>1499</v>
      </c>
      <c r="B443" s="309" t="s">
        <v>821</v>
      </c>
      <c r="C443" s="320" t="s">
        <v>510</v>
      </c>
      <c r="D443" s="319" t="s">
        <v>18</v>
      </c>
      <c r="E443" s="317">
        <f>SUM(E444,E445)</f>
        <v>19699.3</v>
      </c>
      <c r="F443" s="459">
        <f>SUM(F444,F445)</f>
        <v>14819.1525</v>
      </c>
      <c r="G443" s="502"/>
      <c r="H443" s="318">
        <f t="shared" si="13"/>
        <v>0.75226797398892353</v>
      </c>
      <c r="I443" s="464"/>
      <c r="J443" s="961"/>
      <c r="K443" s="962"/>
      <c r="L443" s="962"/>
      <c r="M443" s="962"/>
      <c r="N443" s="962"/>
      <c r="O443" s="963"/>
      <c r="P443" s="318">
        <f>SUM(O444:O445)/COUNTA(O444:O445)</f>
        <v>1</v>
      </c>
      <c r="Q443" s="78"/>
    </row>
    <row r="444" spans="1:17" ht="164.4" customHeight="1" x14ac:dyDescent="0.25">
      <c r="A444" s="65"/>
      <c r="B444" s="309"/>
      <c r="C444" s="324" t="s">
        <v>510</v>
      </c>
      <c r="D444" s="319" t="s">
        <v>20</v>
      </c>
      <c r="E444" s="990">
        <v>19699.3</v>
      </c>
      <c r="F444" s="990">
        <v>14819.1525</v>
      </c>
      <c r="G444" s="942" t="s">
        <v>113</v>
      </c>
      <c r="H444" s="951">
        <f t="shared" si="13"/>
        <v>0.75226797398892353</v>
      </c>
      <c r="I444" s="942" t="s">
        <v>1564</v>
      </c>
      <c r="J444" s="738" t="s">
        <v>114</v>
      </c>
      <c r="K444" s="738" t="s">
        <v>1557</v>
      </c>
      <c r="L444" s="737" t="s">
        <v>796</v>
      </c>
      <c r="M444" s="81">
        <v>25414</v>
      </c>
      <c r="N444" s="81">
        <v>25414</v>
      </c>
      <c r="O444" s="1">
        <f>IF((N444*100%/M444)&lt;=100%,(N444*100%/M444),100%)</f>
        <v>1</v>
      </c>
      <c r="P444" s="31"/>
      <c r="Q444" s="319"/>
    </row>
    <row r="445" spans="1:17" ht="238.2" customHeight="1" x14ac:dyDescent="0.25">
      <c r="A445" s="65"/>
      <c r="B445" s="309"/>
      <c r="C445" s="324" t="s">
        <v>510</v>
      </c>
      <c r="D445" s="467" t="s">
        <v>20</v>
      </c>
      <c r="E445" s="991"/>
      <c r="F445" s="991"/>
      <c r="G445" s="943"/>
      <c r="H445" s="952"/>
      <c r="I445" s="943"/>
      <c r="J445" s="738" t="s">
        <v>114</v>
      </c>
      <c r="K445" s="738" t="s">
        <v>1557</v>
      </c>
      <c r="L445" s="737" t="s">
        <v>796</v>
      </c>
      <c r="M445" s="81">
        <v>25414</v>
      </c>
      <c r="N445" s="81">
        <v>25414</v>
      </c>
      <c r="O445" s="1">
        <f>IF((N445*100%/M445)&lt;=100%,(N445*100%/M445),100%)</f>
        <v>1</v>
      </c>
      <c r="P445" s="31"/>
      <c r="Q445" s="467"/>
    </row>
    <row r="446" spans="1:17" ht="79.2" customHeight="1" x14ac:dyDescent="0.25">
      <c r="A446" s="65" t="s">
        <v>1759</v>
      </c>
      <c r="B446" s="191" t="s">
        <v>116</v>
      </c>
      <c r="C446" s="67" t="s">
        <v>117</v>
      </c>
      <c r="D446" s="192" t="s">
        <v>18</v>
      </c>
      <c r="E446" s="190">
        <f>SUM(E447)</f>
        <v>1592034.1</v>
      </c>
      <c r="F446" s="190">
        <f>SUM(F447)</f>
        <v>1577589.6854000001</v>
      </c>
      <c r="G446" s="192"/>
      <c r="H446" s="188">
        <f t="shared" si="13"/>
        <v>0.99092706958977828</v>
      </c>
      <c r="I446" s="464"/>
      <c r="J446" s="961"/>
      <c r="K446" s="962"/>
      <c r="L446" s="962"/>
      <c r="M446" s="962"/>
      <c r="N446" s="962"/>
      <c r="O446" s="963"/>
      <c r="P446" s="736">
        <f>SUM(O447:O448)/COUNTA(O447:O448)</f>
        <v>0.99994970759966573</v>
      </c>
      <c r="Q446" s="192"/>
    </row>
    <row r="447" spans="1:17" ht="125.4" customHeight="1" x14ac:dyDescent="0.25">
      <c r="A447" s="65"/>
      <c r="B447" s="309"/>
      <c r="C447" s="67" t="s">
        <v>117</v>
      </c>
      <c r="D447" s="738" t="s">
        <v>20</v>
      </c>
      <c r="E447" s="940">
        <v>1592034.1</v>
      </c>
      <c r="F447" s="940">
        <v>1577589.6854000001</v>
      </c>
      <c r="G447" s="942" t="s">
        <v>113</v>
      </c>
      <c r="H447" s="944">
        <f>F447*100%/E447</f>
        <v>0.99092706958977828</v>
      </c>
      <c r="I447" s="968" t="s">
        <v>1554</v>
      </c>
      <c r="J447" s="738" t="s">
        <v>1562</v>
      </c>
      <c r="K447" s="738" t="s">
        <v>1556</v>
      </c>
      <c r="L447" s="430" t="s">
        <v>23</v>
      </c>
      <c r="M447" s="81">
        <v>944500</v>
      </c>
      <c r="N447" s="81">
        <v>944446</v>
      </c>
      <c r="O447" s="1">
        <f>IF((N447*100%/M447)&lt;=100%,(N447*100%/M447),100%)</f>
        <v>0.99994282689253577</v>
      </c>
      <c r="P447" s="736"/>
      <c r="Q447" s="738"/>
    </row>
    <row r="448" spans="1:17" ht="152.4" customHeight="1" x14ac:dyDescent="0.25">
      <c r="A448" s="65"/>
      <c r="B448" s="187"/>
      <c r="C448" s="67" t="s">
        <v>117</v>
      </c>
      <c r="D448" s="192" t="s">
        <v>20</v>
      </c>
      <c r="E448" s="941"/>
      <c r="F448" s="941"/>
      <c r="G448" s="943"/>
      <c r="H448" s="945"/>
      <c r="I448" s="970"/>
      <c r="J448" s="738" t="s">
        <v>1562</v>
      </c>
      <c r="K448" s="738" t="s">
        <v>1557</v>
      </c>
      <c r="L448" s="430" t="s">
        <v>796</v>
      </c>
      <c r="M448" s="81">
        <v>944446</v>
      </c>
      <c r="N448" s="81">
        <v>944405</v>
      </c>
      <c r="O448" s="1">
        <f>IF((N448*100%/M448)&lt;=100%,(N448*100%/M448),100%)</f>
        <v>0.99995658830679568</v>
      </c>
      <c r="P448" s="7"/>
      <c r="Q448" s="192"/>
    </row>
    <row r="449" spans="1:17" ht="79.2" customHeight="1" x14ac:dyDescent="0.25">
      <c r="A449" s="65" t="s">
        <v>100</v>
      </c>
      <c r="B449" s="309" t="s">
        <v>868</v>
      </c>
      <c r="C449" s="511" t="s">
        <v>869</v>
      </c>
      <c r="D449" s="502" t="s">
        <v>18</v>
      </c>
      <c r="E449" s="496">
        <f>SUM(E450:E468)</f>
        <v>315347.8</v>
      </c>
      <c r="F449" s="496">
        <f>SUM(F450:F468)</f>
        <v>315347.8</v>
      </c>
      <c r="G449" s="502"/>
      <c r="H449" s="498">
        <f t="shared" ref="H449:H468" si="15">F449*100%/E449</f>
        <v>1</v>
      </c>
      <c r="I449" s="464"/>
      <c r="J449" s="961"/>
      <c r="K449" s="962"/>
      <c r="L449" s="962"/>
      <c r="M449" s="962"/>
      <c r="N449" s="962"/>
      <c r="O449" s="963"/>
      <c r="P449" s="736">
        <f>SUM(O450:O468)/COUNTA(O450:O468)</f>
        <v>1</v>
      </c>
      <c r="Q449" s="502"/>
    </row>
    <row r="450" spans="1:17" ht="26.4" customHeight="1" x14ac:dyDescent="0.25">
      <c r="A450" s="65"/>
      <c r="B450" s="956"/>
      <c r="C450" s="511" t="s">
        <v>869</v>
      </c>
      <c r="D450" s="502" t="s">
        <v>29</v>
      </c>
      <c r="E450" s="496">
        <v>9357.2999999999993</v>
      </c>
      <c r="F450" s="496">
        <v>9357.2999999999993</v>
      </c>
      <c r="G450" s="502" t="s">
        <v>113</v>
      </c>
      <c r="H450" s="498">
        <f t="shared" si="15"/>
        <v>1</v>
      </c>
      <c r="I450" s="189"/>
      <c r="J450" s="662" t="s">
        <v>1344</v>
      </c>
      <c r="K450" s="662" t="s">
        <v>1345</v>
      </c>
      <c r="L450" s="430" t="s">
        <v>576</v>
      </c>
      <c r="M450" s="386">
        <v>3</v>
      </c>
      <c r="N450" s="386">
        <v>3</v>
      </c>
      <c r="O450" s="1">
        <f t="shared" ref="O450:O465" si="16">IF((N450*100%/M450)&lt;=100%,(N450*100%/M450),100%)</f>
        <v>1</v>
      </c>
      <c r="P450" s="7"/>
      <c r="Q450" s="502"/>
    </row>
    <row r="451" spans="1:17" ht="26.4" customHeight="1" x14ac:dyDescent="0.25">
      <c r="A451" s="65"/>
      <c r="B451" s="954"/>
      <c r="C451" s="511" t="s">
        <v>869</v>
      </c>
      <c r="D451" s="502" t="s">
        <v>31</v>
      </c>
      <c r="E451" s="496">
        <v>12379.2</v>
      </c>
      <c r="F451" s="496">
        <v>12379.2</v>
      </c>
      <c r="G451" s="502" t="s">
        <v>113</v>
      </c>
      <c r="H451" s="498">
        <f t="shared" si="15"/>
        <v>1</v>
      </c>
      <c r="I451" s="189"/>
      <c r="J451" s="677" t="s">
        <v>1267</v>
      </c>
      <c r="K451" s="677" t="s">
        <v>1383</v>
      </c>
      <c r="L451" s="430" t="s">
        <v>26</v>
      </c>
      <c r="M451" s="81">
        <v>7943</v>
      </c>
      <c r="N451" s="350">
        <v>7943</v>
      </c>
      <c r="O451" s="1">
        <f t="shared" si="16"/>
        <v>1</v>
      </c>
      <c r="P451" s="7"/>
      <c r="Q451" s="502"/>
    </row>
    <row r="452" spans="1:17" ht="39.6" x14ac:dyDescent="0.25">
      <c r="A452" s="65"/>
      <c r="B452" s="954"/>
      <c r="C452" s="511" t="s">
        <v>869</v>
      </c>
      <c r="D452" s="502" t="s">
        <v>32</v>
      </c>
      <c r="E452" s="496">
        <v>31018</v>
      </c>
      <c r="F452" s="496">
        <v>31018</v>
      </c>
      <c r="G452" s="502" t="s">
        <v>113</v>
      </c>
      <c r="H452" s="498">
        <f t="shared" si="15"/>
        <v>1</v>
      </c>
      <c r="I452" s="189"/>
      <c r="J452" s="677" t="s">
        <v>1427</v>
      </c>
      <c r="K452" s="677" t="s">
        <v>902</v>
      </c>
      <c r="L452" s="430" t="s">
        <v>1357</v>
      </c>
      <c r="M452" s="81">
        <v>52011</v>
      </c>
      <c r="N452" s="81">
        <v>52011</v>
      </c>
      <c r="O452" s="1">
        <f t="shared" si="16"/>
        <v>1</v>
      </c>
      <c r="P452" s="7"/>
      <c r="Q452" s="502"/>
    </row>
    <row r="453" spans="1:17" ht="39.6" x14ac:dyDescent="0.25">
      <c r="A453" s="65"/>
      <c r="B453" s="954"/>
      <c r="C453" s="511" t="s">
        <v>869</v>
      </c>
      <c r="D453" s="502" t="s">
        <v>33</v>
      </c>
      <c r="E453" s="496">
        <v>31396.799999999999</v>
      </c>
      <c r="F453" s="496">
        <v>31396.799999999999</v>
      </c>
      <c r="G453" s="502" t="s">
        <v>113</v>
      </c>
      <c r="H453" s="498">
        <f t="shared" si="15"/>
        <v>1</v>
      </c>
      <c r="I453" s="189"/>
      <c r="J453" s="662" t="s">
        <v>1291</v>
      </c>
      <c r="K453" s="662" t="s">
        <v>84</v>
      </c>
      <c r="L453" s="430" t="s">
        <v>26</v>
      </c>
      <c r="M453" s="81">
        <v>6</v>
      </c>
      <c r="N453" s="81">
        <v>6</v>
      </c>
      <c r="O453" s="1">
        <f t="shared" si="16"/>
        <v>1</v>
      </c>
      <c r="P453" s="7"/>
      <c r="Q453" s="502"/>
    </row>
    <row r="454" spans="1:17" ht="26.4" customHeight="1" x14ac:dyDescent="0.25">
      <c r="A454" s="65"/>
      <c r="B454" s="954"/>
      <c r="C454" s="511" t="s">
        <v>869</v>
      </c>
      <c r="D454" s="502" t="s">
        <v>34</v>
      </c>
      <c r="E454" s="496">
        <v>19771.8</v>
      </c>
      <c r="F454" s="496">
        <v>19771.8</v>
      </c>
      <c r="G454" s="502" t="s">
        <v>113</v>
      </c>
      <c r="H454" s="498">
        <f t="shared" si="15"/>
        <v>1</v>
      </c>
      <c r="I454" s="395"/>
      <c r="J454" s="662" t="s">
        <v>1267</v>
      </c>
      <c r="K454" s="662" t="s">
        <v>902</v>
      </c>
      <c r="L454" s="430" t="s">
        <v>26</v>
      </c>
      <c r="M454" s="386">
        <v>10800</v>
      </c>
      <c r="N454" s="385">
        <v>10800</v>
      </c>
      <c r="O454" s="1">
        <f t="shared" si="16"/>
        <v>1</v>
      </c>
      <c r="P454" s="7"/>
      <c r="Q454" s="52"/>
    </row>
    <row r="455" spans="1:17" ht="26.4" customHeight="1" x14ac:dyDescent="0.25">
      <c r="A455" s="65"/>
      <c r="B455" s="954"/>
      <c r="C455" s="511" t="s">
        <v>869</v>
      </c>
      <c r="D455" s="502" t="s">
        <v>35</v>
      </c>
      <c r="E455" s="496">
        <v>10953.8</v>
      </c>
      <c r="F455" s="496">
        <v>10953.8</v>
      </c>
      <c r="G455" s="502" t="s">
        <v>113</v>
      </c>
      <c r="H455" s="498">
        <f t="shared" si="15"/>
        <v>1</v>
      </c>
      <c r="I455" s="189"/>
      <c r="J455" s="628" t="s">
        <v>1049</v>
      </c>
      <c r="K455" s="628" t="s">
        <v>1050</v>
      </c>
      <c r="L455" s="430" t="s">
        <v>51</v>
      </c>
      <c r="M455" s="350">
        <v>1391</v>
      </c>
      <c r="N455" s="350">
        <v>4294</v>
      </c>
      <c r="O455" s="1">
        <f t="shared" si="16"/>
        <v>1</v>
      </c>
      <c r="P455" s="7"/>
      <c r="Q455" s="502"/>
    </row>
    <row r="456" spans="1:17" ht="79.2" x14ac:dyDescent="0.25">
      <c r="A456" s="65"/>
      <c r="B456" s="954"/>
      <c r="C456" s="511" t="s">
        <v>869</v>
      </c>
      <c r="D456" s="502" t="s">
        <v>36</v>
      </c>
      <c r="E456" s="496">
        <v>20726</v>
      </c>
      <c r="F456" s="496">
        <v>20726</v>
      </c>
      <c r="G456" s="502" t="s">
        <v>113</v>
      </c>
      <c r="H456" s="498">
        <f t="shared" si="15"/>
        <v>1</v>
      </c>
      <c r="I456" s="464"/>
      <c r="J456" s="644" t="s">
        <v>1112</v>
      </c>
      <c r="K456" s="644" t="s">
        <v>902</v>
      </c>
      <c r="L456" s="430" t="s">
        <v>26</v>
      </c>
      <c r="M456" s="81">
        <v>25756</v>
      </c>
      <c r="N456" s="81">
        <v>25756</v>
      </c>
      <c r="O456" s="1">
        <f t="shared" si="16"/>
        <v>1</v>
      </c>
      <c r="P456" s="7"/>
      <c r="Q456" s="502"/>
    </row>
    <row r="457" spans="1:17" ht="79.2" x14ac:dyDescent="0.25">
      <c r="A457" s="65"/>
      <c r="B457" s="954"/>
      <c r="C457" s="511" t="s">
        <v>869</v>
      </c>
      <c r="D457" s="502" t="s">
        <v>37</v>
      </c>
      <c r="E457" s="496">
        <v>22898.2</v>
      </c>
      <c r="F457" s="496">
        <v>22898.2</v>
      </c>
      <c r="G457" s="502" t="s">
        <v>113</v>
      </c>
      <c r="H457" s="498">
        <f t="shared" si="15"/>
        <v>1</v>
      </c>
      <c r="I457" s="189"/>
      <c r="J457" s="639" t="s">
        <v>1112</v>
      </c>
      <c r="K457" s="639" t="s">
        <v>902</v>
      </c>
      <c r="L457" s="638" t="s">
        <v>26</v>
      </c>
      <c r="M457" s="81">
        <v>35929</v>
      </c>
      <c r="N457" s="81">
        <v>35929</v>
      </c>
      <c r="O457" s="1">
        <f t="shared" si="16"/>
        <v>1</v>
      </c>
      <c r="P457" s="7"/>
      <c r="Q457" s="502"/>
    </row>
    <row r="458" spans="1:17" ht="26.4" customHeight="1" x14ac:dyDescent="0.25">
      <c r="A458" s="65"/>
      <c r="B458" s="954"/>
      <c r="C458" s="511" t="s">
        <v>869</v>
      </c>
      <c r="D458" s="502" t="s">
        <v>38</v>
      </c>
      <c r="E458" s="496">
        <v>2517.4</v>
      </c>
      <c r="F458" s="496">
        <v>2517.4</v>
      </c>
      <c r="G458" s="502" t="s">
        <v>113</v>
      </c>
      <c r="H458" s="498">
        <f t="shared" si="15"/>
        <v>1</v>
      </c>
      <c r="I458" s="464"/>
      <c r="J458" s="662" t="s">
        <v>1317</v>
      </c>
      <c r="K458" s="662" t="s">
        <v>1318</v>
      </c>
      <c r="L458" s="430" t="s">
        <v>572</v>
      </c>
      <c r="M458" s="81">
        <v>320</v>
      </c>
      <c r="N458" s="81">
        <v>1222</v>
      </c>
      <c r="O458" s="1">
        <f t="shared" si="16"/>
        <v>1</v>
      </c>
      <c r="P458" s="7"/>
      <c r="Q458" s="502"/>
    </row>
    <row r="459" spans="1:17" ht="52.8" x14ac:dyDescent="0.25">
      <c r="A459" s="65"/>
      <c r="B459" s="954"/>
      <c r="C459" s="511" t="s">
        <v>869</v>
      </c>
      <c r="D459" s="502" t="s">
        <v>39</v>
      </c>
      <c r="E459" s="496">
        <v>4677.8999999999996</v>
      </c>
      <c r="F459" s="496">
        <v>4677.8999999999996</v>
      </c>
      <c r="G459" s="502" t="s">
        <v>113</v>
      </c>
      <c r="H459" s="498">
        <f t="shared" si="15"/>
        <v>1</v>
      </c>
      <c r="I459" s="464"/>
      <c r="J459" s="547" t="s">
        <v>901</v>
      </c>
      <c r="K459" s="547" t="s">
        <v>902</v>
      </c>
      <c r="L459" s="430" t="s">
        <v>23</v>
      </c>
      <c r="M459" s="81">
        <v>12945</v>
      </c>
      <c r="N459" s="81">
        <v>12945</v>
      </c>
      <c r="O459" s="1">
        <f t="shared" si="16"/>
        <v>1</v>
      </c>
      <c r="P459" s="7"/>
      <c r="Q459" s="502"/>
    </row>
    <row r="460" spans="1:17" ht="44.4" customHeight="1" x14ac:dyDescent="0.25">
      <c r="A460" s="65"/>
      <c r="B460" s="954"/>
      <c r="C460" s="511" t="s">
        <v>869</v>
      </c>
      <c r="D460" s="502" t="s">
        <v>40</v>
      </c>
      <c r="E460" s="496">
        <v>20757.400000000001</v>
      </c>
      <c r="F460" s="496">
        <v>20757.400000000001</v>
      </c>
      <c r="G460" s="502" t="s">
        <v>113</v>
      </c>
      <c r="H460" s="498">
        <f t="shared" si="15"/>
        <v>1</v>
      </c>
      <c r="I460" s="189"/>
      <c r="J460" s="688" t="s">
        <v>1471</v>
      </c>
      <c r="K460" s="688" t="s">
        <v>84</v>
      </c>
      <c r="L460" s="687" t="s">
        <v>26</v>
      </c>
      <c r="M460" s="81">
        <v>3</v>
      </c>
      <c r="N460" s="81">
        <v>3</v>
      </c>
      <c r="O460" s="1">
        <f t="shared" si="16"/>
        <v>1</v>
      </c>
      <c r="P460" s="7"/>
      <c r="Q460" s="502"/>
    </row>
    <row r="461" spans="1:17" ht="26.4" customHeight="1" x14ac:dyDescent="0.25">
      <c r="A461" s="65"/>
      <c r="B461" s="954"/>
      <c r="C461" s="511" t="s">
        <v>869</v>
      </c>
      <c r="D461" s="502" t="s">
        <v>41</v>
      </c>
      <c r="E461" s="496">
        <v>30984.7</v>
      </c>
      <c r="F461" s="496">
        <v>30984.7</v>
      </c>
      <c r="G461" s="502" t="s">
        <v>113</v>
      </c>
      <c r="H461" s="498">
        <f t="shared" si="15"/>
        <v>1</v>
      </c>
      <c r="I461" s="464"/>
      <c r="J461" s="677" t="s">
        <v>1445</v>
      </c>
      <c r="K461" s="677" t="s">
        <v>1446</v>
      </c>
      <c r="L461" s="430" t="s">
        <v>51</v>
      </c>
      <c r="M461" s="81">
        <v>3933</v>
      </c>
      <c r="N461" s="81">
        <v>3933</v>
      </c>
      <c r="O461" s="1">
        <f t="shared" si="16"/>
        <v>1</v>
      </c>
      <c r="P461" s="7"/>
      <c r="Q461" s="502"/>
    </row>
    <row r="462" spans="1:17" ht="52.8" x14ac:dyDescent="0.25">
      <c r="A462" s="65"/>
      <c r="B462" s="954"/>
      <c r="C462" s="511" t="s">
        <v>869</v>
      </c>
      <c r="D462" s="502" t="s">
        <v>42</v>
      </c>
      <c r="E462" s="496">
        <v>7762.6</v>
      </c>
      <c r="F462" s="496">
        <v>7762.6</v>
      </c>
      <c r="G462" s="502" t="s">
        <v>113</v>
      </c>
      <c r="H462" s="498">
        <f t="shared" si="15"/>
        <v>1</v>
      </c>
      <c r="I462" s="464"/>
      <c r="J462" s="677" t="s">
        <v>1394</v>
      </c>
      <c r="K462" s="677" t="s">
        <v>84</v>
      </c>
      <c r="L462" s="430" t="s">
        <v>26</v>
      </c>
      <c r="M462" s="385">
        <v>3</v>
      </c>
      <c r="N462" s="385">
        <v>3</v>
      </c>
      <c r="O462" s="1">
        <f t="shared" si="16"/>
        <v>1</v>
      </c>
      <c r="P462" s="7"/>
      <c r="Q462" s="502"/>
    </row>
    <row r="463" spans="1:17" ht="26.4" customHeight="1" x14ac:dyDescent="0.25">
      <c r="A463" s="65"/>
      <c r="B463" s="954"/>
      <c r="C463" s="511" t="s">
        <v>869</v>
      </c>
      <c r="D463" s="644" t="s">
        <v>43</v>
      </c>
      <c r="E463" s="940">
        <v>8504.4</v>
      </c>
      <c r="F463" s="940">
        <v>8504.4</v>
      </c>
      <c r="G463" s="942" t="s">
        <v>113</v>
      </c>
      <c r="H463" s="944">
        <f>F463*100%/E463</f>
        <v>1</v>
      </c>
      <c r="I463" s="946"/>
      <c r="J463" s="644" t="s">
        <v>1145</v>
      </c>
      <c r="K463" s="644" t="s">
        <v>1146</v>
      </c>
      <c r="L463" s="430" t="s">
        <v>1147</v>
      </c>
      <c r="M463" s="385">
        <v>19279</v>
      </c>
      <c r="N463" s="385">
        <v>19279</v>
      </c>
      <c r="O463" s="1">
        <f t="shared" si="16"/>
        <v>1</v>
      </c>
      <c r="P463" s="7"/>
      <c r="Q463" s="644"/>
    </row>
    <row r="464" spans="1:17" ht="26.4" customHeight="1" x14ac:dyDescent="0.25">
      <c r="A464" s="65"/>
      <c r="B464" s="954"/>
      <c r="C464" s="511" t="s">
        <v>869</v>
      </c>
      <c r="D464" s="502" t="s">
        <v>43</v>
      </c>
      <c r="E464" s="941"/>
      <c r="F464" s="941"/>
      <c r="G464" s="943"/>
      <c r="H464" s="945"/>
      <c r="I464" s="947"/>
      <c r="J464" s="644" t="s">
        <v>1145</v>
      </c>
      <c r="K464" s="644" t="s">
        <v>1146</v>
      </c>
      <c r="L464" s="430" t="s">
        <v>23</v>
      </c>
      <c r="M464" s="81">
        <v>173310</v>
      </c>
      <c r="N464" s="81">
        <v>173310</v>
      </c>
      <c r="O464" s="1">
        <f t="shared" si="16"/>
        <v>1</v>
      </c>
      <c r="P464" s="7"/>
      <c r="Q464" s="502"/>
    </row>
    <row r="465" spans="1:17" ht="52.8" x14ac:dyDescent="0.25">
      <c r="A465" s="65"/>
      <c r="B465" s="954"/>
      <c r="C465" s="511" t="s">
        <v>869</v>
      </c>
      <c r="D465" s="502" t="s">
        <v>44</v>
      </c>
      <c r="E465" s="496">
        <v>33468.300000000003</v>
      </c>
      <c r="F465" s="496">
        <v>33468.300000000003</v>
      </c>
      <c r="G465" s="502" t="s">
        <v>113</v>
      </c>
      <c r="H465" s="498">
        <f t="shared" si="15"/>
        <v>1</v>
      </c>
      <c r="I465" s="189"/>
      <c r="J465" s="662" t="s">
        <v>1325</v>
      </c>
      <c r="K465" s="662" t="s">
        <v>240</v>
      </c>
      <c r="L465" s="430" t="s">
        <v>636</v>
      </c>
      <c r="M465" s="112">
        <v>4249</v>
      </c>
      <c r="N465" s="112">
        <v>8167</v>
      </c>
      <c r="O465" s="1">
        <f t="shared" si="16"/>
        <v>1</v>
      </c>
      <c r="P465" s="7"/>
      <c r="Q465" s="502"/>
    </row>
    <row r="466" spans="1:17" ht="26.4" customHeight="1" x14ac:dyDescent="0.25">
      <c r="A466" s="65"/>
      <c r="B466" s="954"/>
      <c r="C466" s="511" t="s">
        <v>869</v>
      </c>
      <c r="D466" s="502" t="s">
        <v>45</v>
      </c>
      <c r="E466" s="496">
        <v>12445.8</v>
      </c>
      <c r="F466" s="496">
        <v>12445.8</v>
      </c>
      <c r="G466" s="502" t="s">
        <v>113</v>
      </c>
      <c r="H466" s="498">
        <f t="shared" si="15"/>
        <v>1</v>
      </c>
      <c r="I466" s="464"/>
      <c r="J466" s="670" t="s">
        <v>1267</v>
      </c>
      <c r="K466" s="670" t="s">
        <v>1356</v>
      </c>
      <c r="L466" s="430" t="s">
        <v>1357</v>
      </c>
      <c r="M466" s="81">
        <v>16376</v>
      </c>
      <c r="N466" s="81">
        <v>16376</v>
      </c>
      <c r="O466" s="1">
        <f>IF((N466*100%/M466)&lt;=100%,(N466*100%/M466),100%)</f>
        <v>1</v>
      </c>
      <c r="P466" s="498"/>
      <c r="Q466" s="502"/>
    </row>
    <row r="467" spans="1:17" ht="52.8" x14ac:dyDescent="0.25">
      <c r="A467" s="65"/>
      <c r="B467" s="954"/>
      <c r="C467" s="511" t="s">
        <v>869</v>
      </c>
      <c r="D467" s="502" t="s">
        <v>46</v>
      </c>
      <c r="E467" s="496">
        <v>22847.599999999999</v>
      </c>
      <c r="F467" s="496">
        <v>22847.599999999999</v>
      </c>
      <c r="G467" s="502" t="s">
        <v>113</v>
      </c>
      <c r="H467" s="498">
        <f t="shared" si="15"/>
        <v>1</v>
      </c>
      <c r="I467" s="464"/>
      <c r="J467" s="688" t="s">
        <v>1459</v>
      </c>
      <c r="K467" s="688" t="s">
        <v>1460</v>
      </c>
      <c r="L467" s="430" t="s">
        <v>26</v>
      </c>
      <c r="M467" s="81">
        <v>27670</v>
      </c>
      <c r="N467" s="81">
        <v>27670</v>
      </c>
      <c r="O467" s="1">
        <f>IF((N467*100%/M467)&lt;=100%,(N467*100%/M467),100%)</f>
        <v>1</v>
      </c>
      <c r="P467" s="498"/>
      <c r="Q467" s="502"/>
    </row>
    <row r="468" spans="1:17" ht="81" customHeight="1" x14ac:dyDescent="0.25">
      <c r="A468" s="65"/>
      <c r="B468" s="955"/>
      <c r="C468" s="511" t="s">
        <v>869</v>
      </c>
      <c r="D468" s="502" t="s">
        <v>47</v>
      </c>
      <c r="E468" s="496">
        <v>12880.6</v>
      </c>
      <c r="F468" s="496">
        <v>12880.6</v>
      </c>
      <c r="G468" s="502" t="s">
        <v>113</v>
      </c>
      <c r="H468" s="498">
        <f t="shared" si="15"/>
        <v>1</v>
      </c>
      <c r="I468" s="464"/>
      <c r="J468" s="580" t="s">
        <v>997</v>
      </c>
      <c r="K468" s="580" t="s">
        <v>998</v>
      </c>
      <c r="L468" s="430" t="s">
        <v>999</v>
      </c>
      <c r="M468" s="81">
        <v>35871</v>
      </c>
      <c r="N468" s="81">
        <v>35871</v>
      </c>
      <c r="O468" s="1">
        <f>IF((N468*100%/M468)&lt;=100%,(N468*100%/M468),100%)</f>
        <v>1</v>
      </c>
      <c r="P468" s="7"/>
      <c r="Q468" s="502"/>
    </row>
    <row r="469" spans="1:17" x14ac:dyDescent="0.25">
      <c r="A469" s="978" t="s">
        <v>822</v>
      </c>
      <c r="B469" s="979"/>
      <c r="C469" s="979"/>
      <c r="D469" s="980"/>
      <c r="E469" s="512">
        <f>SUM(E47,E49,E68,E76,E80,E87,E424,E426,E438,E440,E443,E446,E449)</f>
        <v>23130500</v>
      </c>
      <c r="F469" s="512">
        <f>SUM(F47,F49,F68,F76,F80,F87,F424,F426,F438,F440,F443,F446,F449)</f>
        <v>22281159.298200004</v>
      </c>
      <c r="G469" s="467"/>
      <c r="H469" s="975" t="s">
        <v>810</v>
      </c>
      <c r="I469" s="976"/>
      <c r="J469" s="976"/>
      <c r="K469" s="976"/>
      <c r="L469" s="976"/>
      <c r="M469" s="976"/>
      <c r="N469" s="976"/>
      <c r="O469" s="976"/>
      <c r="P469" s="976"/>
      <c r="Q469" s="977"/>
    </row>
    <row r="470" spans="1:17" x14ac:dyDescent="0.25">
      <c r="A470" s="978" t="s">
        <v>863</v>
      </c>
      <c r="B470" s="979"/>
      <c r="C470" s="979"/>
      <c r="D470" s="980"/>
      <c r="E470" s="761">
        <f>SUM(E45,E469)</f>
        <v>25165752.100000001</v>
      </c>
      <c r="F470" s="761">
        <f>SUM(F45,F469)</f>
        <v>24294815.382800005</v>
      </c>
      <c r="G470" s="502"/>
      <c r="H470" s="975" t="s">
        <v>810</v>
      </c>
      <c r="I470" s="976"/>
      <c r="J470" s="976"/>
      <c r="K470" s="976"/>
      <c r="L470" s="976"/>
      <c r="M470" s="976"/>
      <c r="N470" s="976"/>
      <c r="O470" s="976"/>
      <c r="P470" s="976"/>
      <c r="Q470" s="977"/>
    </row>
    <row r="471" spans="1:17" ht="13.2" customHeight="1" x14ac:dyDescent="0.25">
      <c r="P471" s="82"/>
    </row>
    <row r="472" spans="1:17" ht="13.2" customHeight="1" x14ac:dyDescent="0.25">
      <c r="H472" s="179"/>
      <c r="J472" s="85"/>
    </row>
    <row r="473" spans="1:17" ht="36" customHeight="1" x14ac:dyDescent="0.25">
      <c r="B473" s="100" t="s">
        <v>392</v>
      </c>
      <c r="E473" s="334">
        <f>SUMIFS(E9:E470,$G$9:$G$470,"Бюджет Санкт-Петербурга")</f>
        <v>22457876.199999999</v>
      </c>
      <c r="F473" s="334">
        <f>SUMIFS(F9:F470,$G$9:$G$470,"Бюджет Санкт-Петербурга")</f>
        <v>21690216.845499992</v>
      </c>
      <c r="H473" s="179"/>
      <c r="J473" s="85"/>
      <c r="P473" s="82"/>
    </row>
    <row r="474" spans="1:17" ht="52.2" customHeight="1" thickBot="1" x14ac:dyDescent="0.3">
      <c r="B474" s="100" t="s">
        <v>393</v>
      </c>
      <c r="E474" s="334">
        <f>SUMIFS(E9:E470,$G$9:$G$470,"Федеральный бюджет")</f>
        <v>2707875.8999999994</v>
      </c>
      <c r="F474" s="334">
        <f>SUMIFS(F9:F470,$G$9:$G$470,"Федеральный бюджет")</f>
        <v>2604598.5372999995</v>
      </c>
      <c r="H474" s="179"/>
      <c r="J474" s="85"/>
      <c r="P474" s="82"/>
    </row>
    <row r="475" spans="1:17" ht="13.8" thickBot="1" x14ac:dyDescent="0.3">
      <c r="E475" s="550">
        <f>SUM(E473:E474)</f>
        <v>25165752.099999998</v>
      </c>
      <c r="F475" s="551">
        <f>SUM(F473:F474)</f>
        <v>24294815.38279999</v>
      </c>
      <c r="G475" s="337"/>
      <c r="H475" s="179"/>
      <c r="J475" s="85"/>
      <c r="P475" s="134"/>
    </row>
    <row r="476" spans="1:17" x14ac:dyDescent="0.25">
      <c r="E476" s="766"/>
      <c r="F476" s="766"/>
      <c r="G476" s="337"/>
      <c r="H476" s="179"/>
      <c r="J476" s="85"/>
      <c r="P476" s="134"/>
    </row>
    <row r="477" spans="1:17" ht="36" customHeight="1" x14ac:dyDescent="0.25">
      <c r="B477" s="100" t="s">
        <v>392</v>
      </c>
      <c r="D477" s="815" t="s">
        <v>1745</v>
      </c>
      <c r="E477" s="767">
        <v>22457876.199999999</v>
      </c>
      <c r="F477" s="767">
        <v>21690216.845499992</v>
      </c>
      <c r="H477" s="179"/>
      <c r="J477" s="85"/>
      <c r="P477" s="82"/>
    </row>
    <row r="478" spans="1:17" ht="52.2" customHeight="1" thickBot="1" x14ac:dyDescent="0.3">
      <c r="B478" s="100" t="s">
        <v>393</v>
      </c>
      <c r="E478" s="767">
        <v>2707875.8999999994</v>
      </c>
      <c r="F478" s="767">
        <v>2604598.5372999995</v>
      </c>
      <c r="H478" s="179"/>
      <c r="J478" s="85"/>
      <c r="P478" s="82"/>
    </row>
    <row r="479" spans="1:17" ht="13.8" thickBot="1" x14ac:dyDescent="0.3">
      <c r="E479" s="768">
        <v>25165752.099999998</v>
      </c>
      <c r="F479" s="769">
        <v>24294815.38279999</v>
      </c>
      <c r="G479" s="337"/>
      <c r="H479" s="179"/>
      <c r="J479" s="85"/>
      <c r="P479" s="134"/>
    </row>
    <row r="480" spans="1:17" x14ac:dyDescent="0.25">
      <c r="E480" s="513"/>
      <c r="F480" s="513"/>
      <c r="H480" s="179"/>
      <c r="J480" s="85"/>
    </row>
    <row r="481" spans="1:17" x14ac:dyDescent="0.25">
      <c r="A481" s="279"/>
      <c r="B481" s="279"/>
      <c r="C481" s="279"/>
      <c r="D481" s="290"/>
      <c r="E481" s="340"/>
      <c r="F481" s="340"/>
    </row>
    <row r="482" spans="1:17" ht="26.4" customHeight="1" x14ac:dyDescent="0.25">
      <c r="C482" s="142" t="s">
        <v>0</v>
      </c>
      <c r="D482" s="1005" t="s">
        <v>356</v>
      </c>
      <c r="E482" s="1005"/>
      <c r="F482" s="116" t="s">
        <v>357</v>
      </c>
      <c r="G482" s="142" t="s">
        <v>394</v>
      </c>
      <c r="J482" s="84"/>
      <c r="K482" s="82"/>
      <c r="L482" s="122"/>
      <c r="N482" s="82"/>
      <c r="O482" s="135"/>
      <c r="P482" s="79"/>
      <c r="Q482" s="82"/>
    </row>
    <row r="483" spans="1:17" x14ac:dyDescent="0.25">
      <c r="C483" s="142">
        <v>1</v>
      </c>
      <c r="D483" s="1005">
        <v>2</v>
      </c>
      <c r="E483" s="1005"/>
      <c r="F483" s="327">
        <v>3</v>
      </c>
      <c r="G483" s="142">
        <v>4</v>
      </c>
      <c r="J483" s="84"/>
      <c r="K483" s="82"/>
      <c r="L483" s="122"/>
      <c r="N483" s="82"/>
      <c r="O483" s="86"/>
      <c r="P483" s="79"/>
      <c r="Q483" s="82"/>
    </row>
    <row r="484" spans="1:17" ht="13.2" customHeight="1" x14ac:dyDescent="0.25">
      <c r="C484" s="1002" t="s">
        <v>395</v>
      </c>
      <c r="D484" s="1003"/>
      <c r="E484" s="1003"/>
      <c r="F484" s="1003"/>
      <c r="G484" s="1004"/>
      <c r="J484" s="84"/>
      <c r="K484" s="82"/>
      <c r="L484" s="122"/>
      <c r="N484" s="82"/>
      <c r="O484" s="86"/>
      <c r="P484" s="79"/>
      <c r="Q484" s="82"/>
    </row>
    <row r="485" spans="1:17" ht="26.4" x14ac:dyDescent="0.25">
      <c r="C485" s="88"/>
      <c r="D485" s="87" t="s">
        <v>364</v>
      </c>
      <c r="E485" s="120" t="s">
        <v>354</v>
      </c>
      <c r="F485" s="120" t="s">
        <v>365</v>
      </c>
      <c r="G485" s="89">
        <f>AVERAGE(G486,G487,G490)</f>
        <v>0.98269599267808072</v>
      </c>
      <c r="J485" s="84"/>
      <c r="K485" s="82"/>
      <c r="L485" s="122"/>
      <c r="N485" s="82"/>
      <c r="O485" s="86"/>
      <c r="P485" s="79"/>
      <c r="Q485" s="82"/>
    </row>
    <row r="486" spans="1:17" ht="26.4" x14ac:dyDescent="0.25">
      <c r="C486" s="90" t="s">
        <v>366</v>
      </c>
      <c r="D486" s="91" t="s">
        <v>367</v>
      </c>
      <c r="E486" s="121" t="s">
        <v>368</v>
      </c>
      <c r="F486" s="121" t="s">
        <v>365</v>
      </c>
      <c r="G486" s="552"/>
      <c r="J486" s="84"/>
      <c r="K486" s="82"/>
      <c r="L486" s="122"/>
      <c r="N486" s="82"/>
      <c r="O486" s="86"/>
      <c r="P486" s="79"/>
      <c r="Q486" s="82"/>
    </row>
    <row r="487" spans="1:17" ht="26.4" x14ac:dyDescent="0.25">
      <c r="C487" s="90" t="s">
        <v>369</v>
      </c>
      <c r="D487" s="91" t="s">
        <v>370</v>
      </c>
      <c r="E487" s="121" t="s">
        <v>371</v>
      </c>
      <c r="F487" s="121" t="s">
        <v>365</v>
      </c>
      <c r="G487" s="92">
        <f>G489/G488</f>
        <v>1</v>
      </c>
      <c r="J487" s="84"/>
      <c r="K487" s="82"/>
      <c r="L487" s="122"/>
      <c r="N487" s="82"/>
      <c r="O487" s="86"/>
      <c r="P487" s="79"/>
      <c r="Q487" s="82"/>
    </row>
    <row r="488" spans="1:17" ht="26.4" x14ac:dyDescent="0.25">
      <c r="C488" s="90" t="s">
        <v>372</v>
      </c>
      <c r="D488" s="91" t="s">
        <v>373</v>
      </c>
      <c r="E488" s="121" t="s">
        <v>374</v>
      </c>
      <c r="F488" s="121" t="s">
        <v>26</v>
      </c>
      <c r="G488" s="197" t="s">
        <v>798</v>
      </c>
      <c r="J488" s="84"/>
      <c r="K488" s="82"/>
      <c r="L488" s="122"/>
      <c r="N488" s="82"/>
      <c r="O488" s="86"/>
      <c r="P488" s="79"/>
      <c r="Q488" s="82"/>
    </row>
    <row r="489" spans="1:17" ht="26.4" x14ac:dyDescent="0.25">
      <c r="C489" s="90" t="s">
        <v>375</v>
      </c>
      <c r="D489" s="91" t="s">
        <v>376</v>
      </c>
      <c r="E489" s="121" t="s">
        <v>377</v>
      </c>
      <c r="F489" s="121" t="s">
        <v>26</v>
      </c>
      <c r="G489" s="697">
        <f>COUNTIF(УВм_ПП1,"&gt;=95%")</f>
        <v>16</v>
      </c>
      <c r="H489" s="82"/>
      <c r="K489" s="82"/>
      <c r="L489" s="122"/>
      <c r="N489" s="82"/>
      <c r="O489" s="86"/>
      <c r="P489" s="79"/>
      <c r="Q489" s="82"/>
    </row>
    <row r="490" spans="1:17" ht="39.6" x14ac:dyDescent="0.25">
      <c r="C490" s="90">
        <v>3</v>
      </c>
      <c r="D490" s="91" t="s">
        <v>378</v>
      </c>
      <c r="E490" s="121" t="s">
        <v>379</v>
      </c>
      <c r="F490" s="121" t="s">
        <v>365</v>
      </c>
      <c r="G490" s="92">
        <f>G492/G491</f>
        <v>0.96539198535616155</v>
      </c>
    </row>
    <row r="491" spans="1:17" ht="39.6" x14ac:dyDescent="0.25">
      <c r="C491" s="90" t="s">
        <v>380</v>
      </c>
      <c r="D491" s="91" t="s">
        <v>381</v>
      </c>
      <c r="E491" s="121" t="s">
        <v>382</v>
      </c>
      <c r="F491" s="121" t="s">
        <v>383</v>
      </c>
      <c r="G491" s="164">
        <f>E475</f>
        <v>25165752.099999998</v>
      </c>
    </row>
    <row r="492" spans="1:17" ht="26.4" x14ac:dyDescent="0.25">
      <c r="C492" s="90" t="s">
        <v>384</v>
      </c>
      <c r="D492" s="91" t="s">
        <v>385</v>
      </c>
      <c r="E492" s="121" t="s">
        <v>386</v>
      </c>
      <c r="F492" s="121" t="s">
        <v>383</v>
      </c>
      <c r="G492" s="164">
        <f>F475</f>
        <v>24294815.38279999</v>
      </c>
    </row>
    <row r="493" spans="1:17" x14ac:dyDescent="0.25">
      <c r="C493" s="93"/>
      <c r="D493" s="87" t="s">
        <v>387</v>
      </c>
      <c r="G493" s="95"/>
    </row>
    <row r="494" spans="1:17" ht="26.4" x14ac:dyDescent="0.25">
      <c r="C494" s="93"/>
      <c r="D494" s="91" t="s">
        <v>388</v>
      </c>
      <c r="E494" s="121"/>
      <c r="F494" s="121" t="s">
        <v>26</v>
      </c>
      <c r="G494" s="697">
        <v>19</v>
      </c>
    </row>
    <row r="495" spans="1:17" ht="52.8" x14ac:dyDescent="0.25">
      <c r="C495" s="94"/>
      <c r="D495" s="91" t="s">
        <v>389</v>
      </c>
      <c r="E495" s="121"/>
      <c r="F495" s="121" t="s">
        <v>26</v>
      </c>
      <c r="G495" s="110"/>
      <c r="H495" s="84"/>
      <c r="I495" s="84"/>
      <c r="J495" s="84"/>
    </row>
    <row r="498" spans="1:7" ht="14.4" x14ac:dyDescent="0.25">
      <c r="A498" s="554"/>
      <c r="B498" s="146" t="s">
        <v>418</v>
      </c>
      <c r="C498" s="43"/>
      <c r="D498" s="893" t="s">
        <v>412</v>
      </c>
      <c r="E498" s="892" t="s">
        <v>413</v>
      </c>
      <c r="F498" s="892"/>
      <c r="G498" s="147"/>
    </row>
    <row r="499" spans="1:7" ht="28.8" x14ac:dyDescent="0.25">
      <c r="A499" s="554"/>
      <c r="B499" s="147"/>
      <c r="C499" s="43"/>
      <c r="D499" s="893"/>
      <c r="E499" s="148" t="s">
        <v>402</v>
      </c>
      <c r="F499" s="148" t="s">
        <v>403</v>
      </c>
      <c r="G499" s="161"/>
    </row>
    <row r="500" spans="1:7" ht="14.4" x14ac:dyDescent="0.25">
      <c r="A500" s="555"/>
      <c r="B500" s="149"/>
      <c r="C500" s="150"/>
      <c r="D500" s="151" t="s">
        <v>20</v>
      </c>
      <c r="E500" s="336">
        <f t="shared" ref="E500:F518" si="17">SUMIFS(E$9:E$470,$D$9:$D$470,$D500)</f>
        <v>15683563.500000002</v>
      </c>
      <c r="F500" s="336">
        <f t="shared" si="17"/>
        <v>14812630.2282</v>
      </c>
      <c r="G500" s="162"/>
    </row>
    <row r="501" spans="1:7" ht="43.2" x14ac:dyDescent="0.25">
      <c r="A501" s="555"/>
      <c r="B501" s="153"/>
      <c r="C501" s="150"/>
      <c r="D501" s="151" t="s">
        <v>29</v>
      </c>
      <c r="E501" s="336">
        <f t="shared" si="17"/>
        <v>505172.60000000003</v>
      </c>
      <c r="F501" s="336">
        <f t="shared" si="17"/>
        <v>505172.60000000003</v>
      </c>
      <c r="G501" s="162"/>
    </row>
    <row r="502" spans="1:7" ht="43.2" x14ac:dyDescent="0.25">
      <c r="A502" s="555"/>
      <c r="B502" s="153"/>
      <c r="C502" s="150"/>
      <c r="D502" s="151" t="s">
        <v>31</v>
      </c>
      <c r="E502" s="336">
        <f t="shared" si="17"/>
        <v>580225.6</v>
      </c>
      <c r="F502" s="336">
        <f t="shared" si="17"/>
        <v>580225.57279999997</v>
      </c>
      <c r="G502" s="162"/>
    </row>
    <row r="503" spans="1:7" ht="28.8" x14ac:dyDescent="0.25">
      <c r="A503" s="555"/>
      <c r="B503" s="153"/>
      <c r="C503" s="150"/>
      <c r="D503" s="151" t="s">
        <v>32</v>
      </c>
      <c r="E503" s="336">
        <f t="shared" si="17"/>
        <v>760174.4</v>
      </c>
      <c r="F503" s="336">
        <f t="shared" si="17"/>
        <v>760174.34660000005</v>
      </c>
      <c r="G503" s="162"/>
    </row>
    <row r="504" spans="1:7" ht="28.8" x14ac:dyDescent="0.25">
      <c r="A504" s="555"/>
      <c r="B504" s="153"/>
      <c r="C504" s="150"/>
      <c r="D504" s="151" t="s">
        <v>33</v>
      </c>
      <c r="E504" s="336">
        <f t="shared" si="17"/>
        <v>522855.2</v>
      </c>
      <c r="F504" s="336">
        <f t="shared" si="17"/>
        <v>522855.12660000002</v>
      </c>
      <c r="G504" s="162"/>
    </row>
    <row r="505" spans="1:7" ht="28.8" x14ac:dyDescent="0.25">
      <c r="A505" s="555"/>
      <c r="B505" s="153"/>
      <c r="C505" s="150"/>
      <c r="D505" s="151" t="s">
        <v>34</v>
      </c>
      <c r="E505" s="336">
        <f t="shared" si="17"/>
        <v>486533.8</v>
      </c>
      <c r="F505" s="336">
        <f t="shared" si="17"/>
        <v>486533.72729999997</v>
      </c>
      <c r="G505" s="162"/>
    </row>
    <row r="506" spans="1:7" ht="28.8" x14ac:dyDescent="0.25">
      <c r="A506" s="555"/>
      <c r="B506" s="153"/>
      <c r="C506" s="150"/>
      <c r="D506" s="151" t="s">
        <v>35</v>
      </c>
      <c r="E506" s="336">
        <f t="shared" si="17"/>
        <v>503692.1</v>
      </c>
      <c r="F506" s="336">
        <f t="shared" si="17"/>
        <v>503692.1</v>
      </c>
      <c r="G506" s="162"/>
    </row>
    <row r="507" spans="1:7" ht="43.2" x14ac:dyDescent="0.25">
      <c r="A507" s="555"/>
      <c r="B507" s="153"/>
      <c r="C507" s="150"/>
      <c r="D507" s="151" t="s">
        <v>36</v>
      </c>
      <c r="E507" s="336">
        <f t="shared" si="17"/>
        <v>725886.9</v>
      </c>
      <c r="F507" s="336">
        <f t="shared" si="17"/>
        <v>725886.9</v>
      </c>
      <c r="G507" s="162"/>
    </row>
    <row r="508" spans="1:7" ht="43.2" x14ac:dyDescent="0.25">
      <c r="A508" s="555"/>
      <c r="B508" s="153"/>
      <c r="C508" s="150"/>
      <c r="D508" s="151" t="s">
        <v>37</v>
      </c>
      <c r="E508" s="336">
        <f t="shared" si="17"/>
        <v>577453.39999999991</v>
      </c>
      <c r="F508" s="336">
        <f t="shared" si="17"/>
        <v>577453.30420000001</v>
      </c>
      <c r="G508" s="162"/>
    </row>
    <row r="509" spans="1:7" ht="28.8" customHeight="1" x14ac:dyDescent="0.25">
      <c r="A509" s="555"/>
      <c r="B509" s="153"/>
      <c r="C509" s="150"/>
      <c r="D509" s="151" t="s">
        <v>38</v>
      </c>
      <c r="E509" s="336">
        <f t="shared" si="17"/>
        <v>161015.19999999998</v>
      </c>
      <c r="F509" s="336">
        <f t="shared" si="17"/>
        <v>161015.19999999998</v>
      </c>
      <c r="G509" s="162"/>
    </row>
    <row r="510" spans="1:7" ht="28.8" x14ac:dyDescent="0.25">
      <c r="A510" s="555"/>
      <c r="B510" s="153"/>
      <c r="C510" s="150"/>
      <c r="D510" s="151" t="s">
        <v>39</v>
      </c>
      <c r="E510" s="336">
        <f t="shared" si="17"/>
        <v>11722.7</v>
      </c>
      <c r="F510" s="336">
        <f t="shared" si="17"/>
        <v>11722.676299999999</v>
      </c>
      <c r="G510" s="162"/>
    </row>
    <row r="511" spans="1:7" ht="28.8" x14ac:dyDescent="0.25">
      <c r="A511" s="555"/>
      <c r="B511" s="153"/>
      <c r="C511" s="150"/>
      <c r="D511" s="151" t="s">
        <v>40</v>
      </c>
      <c r="E511" s="336">
        <f t="shared" si="17"/>
        <v>730159.20000000007</v>
      </c>
      <c r="F511" s="336">
        <f t="shared" si="17"/>
        <v>730159.1333000001</v>
      </c>
      <c r="G511" s="162"/>
    </row>
    <row r="512" spans="1:7" ht="28.8" x14ac:dyDescent="0.25">
      <c r="A512" s="555"/>
      <c r="B512" s="153"/>
      <c r="C512" s="150"/>
      <c r="D512" s="151" t="s">
        <v>41</v>
      </c>
      <c r="E512" s="336">
        <f t="shared" si="17"/>
        <v>746345.1</v>
      </c>
      <c r="F512" s="336">
        <f t="shared" si="17"/>
        <v>746345.06109999993</v>
      </c>
      <c r="G512" s="162"/>
    </row>
    <row r="513" spans="1:17" ht="28.8" x14ac:dyDescent="0.25">
      <c r="A513" s="555"/>
      <c r="B513" s="153"/>
      <c r="C513" s="150"/>
      <c r="D513" s="151" t="s">
        <v>42</v>
      </c>
      <c r="E513" s="336">
        <f t="shared" si="17"/>
        <v>479432.6</v>
      </c>
      <c r="F513" s="336">
        <f t="shared" si="17"/>
        <v>479432.6</v>
      </c>
      <c r="G513" s="162"/>
    </row>
    <row r="514" spans="1:17" ht="43.2" x14ac:dyDescent="0.25">
      <c r="A514" s="555"/>
      <c r="B514" s="153"/>
      <c r="C514" s="150"/>
      <c r="D514" s="151" t="s">
        <v>43</v>
      </c>
      <c r="E514" s="336">
        <f t="shared" si="17"/>
        <v>153698.6</v>
      </c>
      <c r="F514" s="336">
        <f t="shared" si="17"/>
        <v>153698.50930000001</v>
      </c>
      <c r="G514" s="162"/>
    </row>
    <row r="515" spans="1:17" ht="28.8" x14ac:dyDescent="0.25">
      <c r="A515" s="555"/>
      <c r="B515" s="153"/>
      <c r="C515" s="150"/>
      <c r="D515" s="151" t="s">
        <v>44</v>
      </c>
      <c r="E515" s="336">
        <f t="shared" si="17"/>
        <v>990990.70000000007</v>
      </c>
      <c r="F515" s="336">
        <f t="shared" si="17"/>
        <v>990988.02559999994</v>
      </c>
      <c r="G515" s="162"/>
    </row>
    <row r="516" spans="1:17" ht="28.8" x14ac:dyDescent="0.25">
      <c r="A516" s="555"/>
      <c r="B516" s="153"/>
      <c r="C516" s="150"/>
      <c r="D516" s="151" t="s">
        <v>45</v>
      </c>
      <c r="E516" s="336">
        <f t="shared" si="17"/>
        <v>295050</v>
      </c>
      <c r="F516" s="336">
        <f t="shared" si="17"/>
        <v>295049.77149999997</v>
      </c>
      <c r="G516" s="162"/>
    </row>
    <row r="517" spans="1:17" ht="28.8" x14ac:dyDescent="0.25">
      <c r="A517" s="555"/>
      <c r="B517" s="153"/>
      <c r="C517" s="150"/>
      <c r="D517" s="151" t="s">
        <v>46</v>
      </c>
      <c r="E517" s="336">
        <f t="shared" si="17"/>
        <v>616296.89999999991</v>
      </c>
      <c r="F517" s="336">
        <f t="shared" si="17"/>
        <v>616296.89999999991</v>
      </c>
      <c r="G517" s="162"/>
    </row>
    <row r="518" spans="1:17" ht="28.8" x14ac:dyDescent="0.25">
      <c r="A518" s="555"/>
      <c r="B518" s="153"/>
      <c r="C518" s="150"/>
      <c r="D518" s="151" t="s">
        <v>47</v>
      </c>
      <c r="E518" s="336">
        <f t="shared" si="17"/>
        <v>635483.6</v>
      </c>
      <c r="F518" s="336">
        <f t="shared" si="17"/>
        <v>635483.6</v>
      </c>
      <c r="G518" s="162"/>
    </row>
    <row r="519" spans="1:17" ht="14.4" x14ac:dyDescent="0.25">
      <c r="A519" s="555"/>
      <c r="B519" s="153"/>
      <c r="C519" s="150"/>
      <c r="D519" s="154"/>
      <c r="E519" s="155"/>
      <c r="F519" s="155"/>
      <c r="G519" s="162"/>
    </row>
    <row r="520" spans="1:17" ht="14.4" x14ac:dyDescent="0.25">
      <c r="A520" s="555"/>
      <c r="B520" s="153"/>
      <c r="C520" s="150"/>
      <c r="D520" s="154"/>
      <c r="E520" s="155"/>
      <c r="F520" s="155"/>
      <c r="G520" s="152"/>
      <c r="H520" s="84"/>
      <c r="J520" s="122"/>
      <c r="K520" s="122"/>
      <c r="M520" s="86"/>
      <c r="N520" s="79"/>
      <c r="P520" s="82"/>
      <c r="Q520" s="82"/>
    </row>
    <row r="521" spans="1:17" ht="14.4" x14ac:dyDescent="0.25">
      <c r="A521" s="555"/>
      <c r="B521" s="153"/>
      <c r="C521" s="150"/>
      <c r="D521" s="154"/>
      <c r="E521" s="999"/>
      <c r="F521" s="1000"/>
      <c r="G521" s="1001"/>
      <c r="H521" s="84"/>
      <c r="J521" s="122"/>
      <c r="K521" s="122"/>
      <c r="M521" s="86"/>
      <c r="N521" s="79"/>
      <c r="P521" s="82"/>
      <c r="Q521" s="82"/>
    </row>
    <row r="522" spans="1:17" ht="14.4" x14ac:dyDescent="0.25">
      <c r="A522" s="992" t="s">
        <v>0</v>
      </c>
      <c r="B522" s="893" t="s">
        <v>398</v>
      </c>
      <c r="C522" s="893" t="s">
        <v>399</v>
      </c>
      <c r="D522" s="893" t="s">
        <v>400</v>
      </c>
      <c r="E522" s="892" t="s">
        <v>419</v>
      </c>
      <c r="F522" s="892"/>
      <c r="G522" s="892" t="s">
        <v>401</v>
      </c>
    </row>
    <row r="523" spans="1:17" ht="28.8" x14ac:dyDescent="0.25">
      <c r="A523" s="992"/>
      <c r="B523" s="893"/>
      <c r="C523" s="893"/>
      <c r="D523" s="893"/>
      <c r="E523" s="148" t="s">
        <v>402</v>
      </c>
      <c r="F523" s="148" t="s">
        <v>403</v>
      </c>
      <c r="G523" s="892"/>
    </row>
    <row r="524" spans="1:17" ht="14.4" x14ac:dyDescent="0.25">
      <c r="A524" s="814">
        <v>1</v>
      </c>
      <c r="B524" s="148">
        <v>2</v>
      </c>
      <c r="C524" s="148">
        <v>3</v>
      </c>
      <c r="D524" s="148">
        <v>4</v>
      </c>
      <c r="E524" s="148">
        <v>5</v>
      </c>
      <c r="F524" s="148">
        <v>6</v>
      </c>
      <c r="G524" s="148">
        <v>7</v>
      </c>
    </row>
    <row r="525" spans="1:17" ht="36.6" customHeight="1" x14ac:dyDescent="0.25">
      <c r="A525" s="996"/>
      <c r="B525" s="993" t="s">
        <v>358</v>
      </c>
      <c r="C525" s="993" t="s">
        <v>19</v>
      </c>
      <c r="D525" s="825" t="s">
        <v>1734</v>
      </c>
      <c r="E525" s="826">
        <f>SUMIFS(E39:E45,$G$39:$G$45,"Бюджет Санкт-Петербурга")</f>
        <v>98846</v>
      </c>
      <c r="F525" s="826">
        <f>SUMIFS(F39:F45,$G$39:$G$45,"Бюджет Санкт-Петербурга")</f>
        <v>98659.844200000007</v>
      </c>
      <c r="G525" s="812"/>
    </row>
    <row r="526" spans="1:17" ht="35.4" customHeight="1" x14ac:dyDescent="0.25">
      <c r="A526" s="997"/>
      <c r="B526" s="994"/>
      <c r="C526" s="994"/>
      <c r="D526" s="825" t="s">
        <v>1735</v>
      </c>
      <c r="E526" s="826">
        <f>SUMIFS(E32:E36,$G$32:$G$36,"Бюджет Санкт-Петербурга")</f>
        <v>1839913</v>
      </c>
      <c r="F526" s="826">
        <f>SUMIFS(F32:F36,$G$32:$G$36,"Бюджет Санкт-Петербурга")</f>
        <v>1818684.6880000001</v>
      </c>
      <c r="G526" s="812"/>
    </row>
    <row r="527" spans="1:17" ht="21" customHeight="1" x14ac:dyDescent="0.25">
      <c r="A527" s="997"/>
      <c r="B527" s="994"/>
      <c r="C527" s="994"/>
      <c r="D527" s="825" t="s">
        <v>1736</v>
      </c>
      <c r="E527" s="826">
        <f>SUMIFS(E9:E29,$G$9:$G$29,"Бюджет Санкт-Петербурга")</f>
        <v>776.90000000000009</v>
      </c>
      <c r="F527" s="826">
        <f>SUMIFS(F9:F29,$G$9:$G$29,"Бюджет Санкт-Петербурга")</f>
        <v>775.52700000000004</v>
      </c>
      <c r="G527" s="158">
        <f t="shared" ref="G527:G538" si="18">IF(E527&gt;0,ROUND(F527/E527,3),"-")</f>
        <v>0.998</v>
      </c>
    </row>
    <row r="528" spans="1:17" ht="14.4" x14ac:dyDescent="0.25">
      <c r="A528" s="997"/>
      <c r="B528" s="994"/>
      <c r="C528" s="994"/>
      <c r="D528" s="825" t="s">
        <v>1730</v>
      </c>
      <c r="E528" s="826">
        <f>SUMIFS(E46:E470,$G$46:$G$470,"Бюджет Санкт-Петербурга")</f>
        <v>20518340.300000001</v>
      </c>
      <c r="F528" s="826">
        <f>SUMIFS(F46:F470,$G$46:$G$470,"Бюджет Санкт-Петербурга")</f>
        <v>19772096.786299992</v>
      </c>
      <c r="G528" s="158">
        <f t="shared" si="18"/>
        <v>0.96399999999999997</v>
      </c>
    </row>
    <row r="529" spans="1:17" ht="14.4" x14ac:dyDescent="0.25">
      <c r="A529" s="997"/>
      <c r="B529" s="994"/>
      <c r="C529" s="995"/>
      <c r="D529" s="159" t="s">
        <v>407</v>
      </c>
      <c r="E529" s="827">
        <f>E527+E526+E525+E528</f>
        <v>22457876.199999999</v>
      </c>
      <c r="F529" s="827">
        <f>F527+F526+F525+F528</f>
        <v>21690216.845499992</v>
      </c>
      <c r="G529" s="158">
        <f t="shared" si="18"/>
        <v>0.96599999999999997</v>
      </c>
    </row>
    <row r="530" spans="1:17" ht="28.8" x14ac:dyDescent="0.25">
      <c r="A530" s="997"/>
      <c r="B530" s="994"/>
      <c r="C530" s="993" t="s">
        <v>113</v>
      </c>
      <c r="D530" s="825" t="s">
        <v>1734</v>
      </c>
      <c r="E530" s="826">
        <f>SUMIFS(E39:E45,$G$39:$G$45,"Федеральный бюджет")</f>
        <v>94969.7</v>
      </c>
      <c r="F530" s="826">
        <f>SUMIFS(F39:F45,$G$39:$G$45,"Федеральный бюджет")</f>
        <v>94790.844400000002</v>
      </c>
      <c r="G530" s="812"/>
    </row>
    <row r="531" spans="1:17" ht="28.8" x14ac:dyDescent="0.25">
      <c r="A531" s="997"/>
      <c r="B531" s="994"/>
      <c r="C531" s="994"/>
      <c r="D531" s="825" t="s">
        <v>1735</v>
      </c>
      <c r="E531" s="826">
        <f>SUMIFS(E32:E36,$G$32:$G$36,"Федеральный бюджет")</f>
        <v>0</v>
      </c>
      <c r="F531" s="826">
        <f>SUMIFS(F32:F36,$G$32:$G$36,"Федеральный бюджет")</f>
        <v>0</v>
      </c>
      <c r="G531" s="812"/>
    </row>
    <row r="532" spans="1:17" ht="21" customHeight="1" x14ac:dyDescent="0.25">
      <c r="A532" s="997"/>
      <c r="B532" s="994"/>
      <c r="C532" s="994"/>
      <c r="D532" s="825" t="s">
        <v>1736</v>
      </c>
      <c r="E532" s="826">
        <f>SUMIFS(E9:E29,$G$9:$G$29,"Федеральный бюджет")</f>
        <v>746.5</v>
      </c>
      <c r="F532" s="826">
        <f>SUMIFS(F9:F29,$G$9:$G$29,"Федеральный бюджет")</f>
        <v>745.18100000000004</v>
      </c>
      <c r="G532" s="158">
        <f t="shared" ref="G532" si="19">IF(E532&gt;0,ROUND(F532/E532,3),"-")</f>
        <v>0.998</v>
      </c>
    </row>
    <row r="533" spans="1:17" ht="14.4" x14ac:dyDescent="0.25">
      <c r="A533" s="997"/>
      <c r="B533" s="994"/>
      <c r="C533" s="994"/>
      <c r="D533" s="825" t="s">
        <v>1730</v>
      </c>
      <c r="E533" s="826">
        <f>SUMIFS(E46:E470,$G$46:$G$470,"Федеральный бюджет")</f>
        <v>2612159.6999999997</v>
      </c>
      <c r="F533" s="826">
        <f>SUMIFS(F46:F470,$G$46:$G$470,"Федеральный бюджет")</f>
        <v>2509062.5118999993</v>
      </c>
      <c r="G533" s="158">
        <f t="shared" si="18"/>
        <v>0.96099999999999997</v>
      </c>
    </row>
    <row r="534" spans="1:17" ht="14.4" x14ac:dyDescent="0.25">
      <c r="A534" s="997"/>
      <c r="B534" s="994"/>
      <c r="C534" s="995"/>
      <c r="D534" s="159" t="s">
        <v>407</v>
      </c>
      <c r="E534" s="827">
        <f>E530+E531+E532+E533</f>
        <v>2707875.9</v>
      </c>
      <c r="F534" s="827">
        <f>F530+F531+F532+F533</f>
        <v>2604598.5372999995</v>
      </c>
      <c r="G534" s="158">
        <f t="shared" si="18"/>
        <v>0.96199999999999997</v>
      </c>
    </row>
    <row r="535" spans="1:17" ht="14.4" x14ac:dyDescent="0.25">
      <c r="A535" s="997"/>
      <c r="B535" s="994"/>
      <c r="C535" s="889" t="s">
        <v>165</v>
      </c>
      <c r="D535" s="825" t="s">
        <v>1750</v>
      </c>
      <c r="E535" s="826">
        <v>0</v>
      </c>
      <c r="F535" s="826">
        <v>0</v>
      </c>
      <c r="G535" s="158" t="str">
        <f t="shared" si="18"/>
        <v>-</v>
      </c>
    </row>
    <row r="536" spans="1:17" ht="14.4" x14ac:dyDescent="0.25">
      <c r="A536" s="997"/>
      <c r="B536" s="994"/>
      <c r="C536" s="889"/>
      <c r="D536" s="825" t="s">
        <v>1730</v>
      </c>
      <c r="E536" s="826">
        <v>0</v>
      </c>
      <c r="F536" s="826">
        <v>0</v>
      </c>
      <c r="G536" s="158" t="str">
        <f t="shared" si="18"/>
        <v>-</v>
      </c>
    </row>
    <row r="537" spans="1:17" ht="14.4" x14ac:dyDescent="0.25">
      <c r="A537" s="997"/>
      <c r="B537" s="995"/>
      <c r="C537" s="889"/>
      <c r="D537" s="159" t="s">
        <v>407</v>
      </c>
      <c r="E537" s="827">
        <f>SUM(E535:E536)</f>
        <v>0</v>
      </c>
      <c r="F537" s="827">
        <f>SUM(F535:F536)</f>
        <v>0</v>
      </c>
      <c r="G537" s="158" t="str">
        <f t="shared" si="18"/>
        <v>-</v>
      </c>
    </row>
    <row r="538" spans="1:17" ht="14.4" x14ac:dyDescent="0.25">
      <c r="A538" s="998"/>
      <c r="B538" s="890" t="s">
        <v>408</v>
      </c>
      <c r="C538" s="890"/>
      <c r="D538" s="890"/>
      <c r="E538" s="827">
        <f>E529+E534</f>
        <v>25165752.099999998</v>
      </c>
      <c r="F538" s="827">
        <f>F529+F534</f>
        <v>24294815.38279999</v>
      </c>
      <c r="G538" s="158">
        <f t="shared" si="18"/>
        <v>0.96499999999999997</v>
      </c>
    </row>
    <row r="539" spans="1:17" x14ac:dyDescent="0.25">
      <c r="H539" s="84"/>
      <c r="J539" s="122"/>
      <c r="K539" s="122"/>
      <c r="M539" s="86"/>
      <c r="N539" s="79"/>
      <c r="P539" s="82"/>
      <c r="Q539" s="82"/>
    </row>
    <row r="540" spans="1:17" x14ac:dyDescent="0.25">
      <c r="H540" s="84"/>
      <c r="J540" s="122"/>
      <c r="K540" s="122"/>
      <c r="M540" s="86"/>
      <c r="N540" s="79"/>
      <c r="P540" s="82"/>
      <c r="Q540" s="82"/>
    </row>
    <row r="552" spans="4:4" x14ac:dyDescent="0.25">
      <c r="D552"/>
    </row>
    <row r="554" spans="4:4" x14ac:dyDescent="0.25">
      <c r="D554"/>
    </row>
    <row r="555" spans="4:4" x14ac:dyDescent="0.25">
      <c r="D555"/>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sheetData>
  <autoFilter ref="A3:R475"/>
  <sortState ref="D566:D583">
    <sortCondition ref="D566"/>
  </sortState>
  <mergeCells count="223">
    <mergeCell ref="H470:Q470"/>
    <mergeCell ref="F279:F294"/>
    <mergeCell ref="E362:E379"/>
    <mergeCell ref="B69:B75"/>
    <mergeCell ref="E69:E75"/>
    <mergeCell ref="B81:B86"/>
    <mergeCell ref="F151:F158"/>
    <mergeCell ref="E279:E294"/>
    <mergeCell ref="E271:E278"/>
    <mergeCell ref="F271:F278"/>
    <mergeCell ref="H198:H235"/>
    <mergeCell ref="I159:I197"/>
    <mergeCell ref="Q441:Q442"/>
    <mergeCell ref="E447:E448"/>
    <mergeCell ref="F447:F448"/>
    <mergeCell ref="G447:G448"/>
    <mergeCell ref="H447:H448"/>
    <mergeCell ref="I447:I448"/>
    <mergeCell ref="G380:G389"/>
    <mergeCell ref="G444:G445"/>
    <mergeCell ref="J440:O440"/>
    <mergeCell ref="H469:Q469"/>
    <mergeCell ref="I309:I321"/>
    <mergeCell ref="I322:I339"/>
    <mergeCell ref="A5:Q5"/>
    <mergeCell ref="A6:Q6"/>
    <mergeCell ref="A7:Q7"/>
    <mergeCell ref="A8:Q8"/>
    <mergeCell ref="H28:Q28"/>
    <mergeCell ref="H29:Q29"/>
    <mergeCell ref="A44:D44"/>
    <mergeCell ref="L16:L17"/>
    <mergeCell ref="M16:M17"/>
    <mergeCell ref="N16:N17"/>
    <mergeCell ref="O16:O17"/>
    <mergeCell ref="M26:M27"/>
    <mergeCell ref="N26:N27"/>
    <mergeCell ref="O26:O27"/>
    <mergeCell ref="H44:Q44"/>
    <mergeCell ref="J32:O32"/>
    <mergeCell ref="H33:H34"/>
    <mergeCell ref="A30:Q30"/>
    <mergeCell ref="A31:Q31"/>
    <mergeCell ref="A35:D35"/>
    <mergeCell ref="J9:O9"/>
    <mergeCell ref="B10:B27"/>
    <mergeCell ref="H35:Q35"/>
    <mergeCell ref="J16:J17"/>
    <mergeCell ref="P1:P2"/>
    <mergeCell ref="Q1:Q2"/>
    <mergeCell ref="A1:A2"/>
    <mergeCell ref="B1:B2"/>
    <mergeCell ref="C1:C2"/>
    <mergeCell ref="D1:D2"/>
    <mergeCell ref="J1:J2"/>
    <mergeCell ref="K1:N1"/>
    <mergeCell ref="A4:Q4"/>
    <mergeCell ref="E1:I1"/>
    <mergeCell ref="O1:O2"/>
    <mergeCell ref="C484:G484"/>
    <mergeCell ref="D482:E482"/>
    <mergeCell ref="I82:I86"/>
    <mergeCell ref="G279:G294"/>
    <mergeCell ref="F198:F235"/>
    <mergeCell ref="F295:F308"/>
    <mergeCell ref="E198:E235"/>
    <mergeCell ref="D483:E483"/>
    <mergeCell ref="E138:E150"/>
    <mergeCell ref="F138:F150"/>
    <mergeCell ref="E151:E158"/>
    <mergeCell ref="G340:G361"/>
    <mergeCell ref="G362:G379"/>
    <mergeCell ref="E380:E389"/>
    <mergeCell ref="F380:F389"/>
    <mergeCell ref="G236:G270"/>
    <mergeCell ref="E295:E308"/>
    <mergeCell ref="F322:F339"/>
    <mergeCell ref="A469:D469"/>
    <mergeCell ref="G390:G397"/>
    <mergeCell ref="G398:G423"/>
    <mergeCell ref="E398:E423"/>
    <mergeCell ref="A470:D470"/>
    <mergeCell ref="I340:I361"/>
    <mergeCell ref="C535:C537"/>
    <mergeCell ref="B538:D538"/>
    <mergeCell ref="D498:D499"/>
    <mergeCell ref="E498:F498"/>
    <mergeCell ref="A522:A523"/>
    <mergeCell ref="D522:D523"/>
    <mergeCell ref="E522:F522"/>
    <mergeCell ref="B522:B523"/>
    <mergeCell ref="C522:C523"/>
    <mergeCell ref="C525:C529"/>
    <mergeCell ref="C530:C534"/>
    <mergeCell ref="B525:B537"/>
    <mergeCell ref="A525:A538"/>
    <mergeCell ref="E521:G521"/>
    <mergeCell ref="G522:G523"/>
    <mergeCell ref="B450:B468"/>
    <mergeCell ref="B441:B442"/>
    <mergeCell ref="E441:E442"/>
    <mergeCell ref="F441:F442"/>
    <mergeCell ref="G441:G442"/>
    <mergeCell ref="H441:H442"/>
    <mergeCell ref="I441:I442"/>
    <mergeCell ref="E444:E445"/>
    <mergeCell ref="F444:F445"/>
    <mergeCell ref="J449:O449"/>
    <mergeCell ref="J446:O446"/>
    <mergeCell ref="H390:H397"/>
    <mergeCell ref="H398:H423"/>
    <mergeCell ref="H309:H321"/>
    <mergeCell ref="J443:O443"/>
    <mergeCell ref="B88:B423"/>
    <mergeCell ref="F398:F423"/>
    <mergeCell ref="E309:E321"/>
    <mergeCell ref="H236:H270"/>
    <mergeCell ref="H271:H278"/>
    <mergeCell ref="E322:E339"/>
    <mergeCell ref="E89:E110"/>
    <mergeCell ref="E111:E137"/>
    <mergeCell ref="E236:E270"/>
    <mergeCell ref="J438:O438"/>
    <mergeCell ref="J424:O424"/>
    <mergeCell ref="J426:O426"/>
    <mergeCell ref="B427:B437"/>
    <mergeCell ref="E77:E79"/>
    <mergeCell ref="J49:O49"/>
    <mergeCell ref="K16:K17"/>
    <mergeCell ref="A37:Q37"/>
    <mergeCell ref="A38:Q38"/>
    <mergeCell ref="I271:I278"/>
    <mergeCell ref="H362:H379"/>
    <mergeCell ref="B77:B79"/>
    <mergeCell ref="H45:Q45"/>
    <mergeCell ref="I33:I34"/>
    <mergeCell ref="G33:G34"/>
    <mergeCell ref="E33:E34"/>
    <mergeCell ref="J47:O47"/>
    <mergeCell ref="A46:Q46"/>
    <mergeCell ref="I198:I235"/>
    <mergeCell ref="I236:I270"/>
    <mergeCell ref="E159:E197"/>
    <mergeCell ref="I151:I158"/>
    <mergeCell ref="H69:H75"/>
    <mergeCell ref="G69:G75"/>
    <mergeCell ref="H36:Q36"/>
    <mergeCell ref="B40:B41"/>
    <mergeCell ref="F77:F79"/>
    <mergeCell ref="J80:O80"/>
    <mergeCell ref="B50:B67"/>
    <mergeCell ref="A28:D28"/>
    <mergeCell ref="I40:I41"/>
    <mergeCell ref="B33:B34"/>
    <mergeCell ref="F33:F34"/>
    <mergeCell ref="H42:Q42"/>
    <mergeCell ref="A43:D43"/>
    <mergeCell ref="H43:Q43"/>
    <mergeCell ref="A29:D29"/>
    <mergeCell ref="J39:O39"/>
    <mergeCell ref="A42:D42"/>
    <mergeCell ref="A36:D36"/>
    <mergeCell ref="A45:D45"/>
    <mergeCell ref="G309:G321"/>
    <mergeCell ref="I279:I294"/>
    <mergeCell ref="G82:G86"/>
    <mergeCell ref="H82:H86"/>
    <mergeCell ref="H295:H308"/>
    <mergeCell ref="F159:F197"/>
    <mergeCell ref="G89:G110"/>
    <mergeCell ref="F236:F270"/>
    <mergeCell ref="H151:H158"/>
    <mergeCell ref="I89:I110"/>
    <mergeCell ref="I111:I137"/>
    <mergeCell ref="I138:I150"/>
    <mergeCell ref="F89:F110"/>
    <mergeCell ref="H89:H110"/>
    <mergeCell ref="F111:F137"/>
    <mergeCell ref="H111:H137"/>
    <mergeCell ref="G198:G235"/>
    <mergeCell ref="H138:H150"/>
    <mergeCell ref="G151:G158"/>
    <mergeCell ref="Q284:Q286"/>
    <mergeCell ref="J68:O68"/>
    <mergeCell ref="F69:F75"/>
    <mergeCell ref="H159:H197"/>
    <mergeCell ref="G271:G278"/>
    <mergeCell ref="H279:H294"/>
    <mergeCell ref="J87:O87"/>
    <mergeCell ref="G138:G150"/>
    <mergeCell ref="G111:G137"/>
    <mergeCell ref="I77:I78"/>
    <mergeCell ref="Q77:Q78"/>
    <mergeCell ref="J76:O76"/>
    <mergeCell ref="F82:F86"/>
    <mergeCell ref="G159:G197"/>
    <mergeCell ref="H77:H79"/>
    <mergeCell ref="I69:I75"/>
    <mergeCell ref="G77:G79"/>
    <mergeCell ref="E82:E86"/>
    <mergeCell ref="E463:E464"/>
    <mergeCell ref="F463:F464"/>
    <mergeCell ref="G463:G464"/>
    <mergeCell ref="H463:H464"/>
    <mergeCell ref="I463:I464"/>
    <mergeCell ref="G322:G339"/>
    <mergeCell ref="E340:E361"/>
    <mergeCell ref="G295:G308"/>
    <mergeCell ref="H444:H445"/>
    <mergeCell ref="I444:I445"/>
    <mergeCell ref="I295:I308"/>
    <mergeCell ref="I380:I389"/>
    <mergeCell ref="I390:I397"/>
    <mergeCell ref="I398:I423"/>
    <mergeCell ref="H380:H389"/>
    <mergeCell ref="F390:F397"/>
    <mergeCell ref="F309:F321"/>
    <mergeCell ref="I362:I379"/>
    <mergeCell ref="F340:F361"/>
    <mergeCell ref="H340:H361"/>
    <mergeCell ref="H322:H339"/>
    <mergeCell ref="F362:F379"/>
    <mergeCell ref="E390:E397"/>
  </mergeCells>
  <conditionalFormatting sqref="G490:G492 G485:G487">
    <cfRule type="containsBlanks" dxfId="291" priority="62">
      <formula>LEN(TRIM(G485))=0</formula>
    </cfRule>
  </conditionalFormatting>
  <conditionalFormatting sqref="G488:G489">
    <cfRule type="containsBlanks" dxfId="290" priority="61">
      <formula>LEN(TRIM(G488))=0</formula>
    </cfRule>
  </conditionalFormatting>
  <conditionalFormatting sqref="G494:G495">
    <cfRule type="containsBlanks" dxfId="289" priority="60">
      <formula>LEN(TRIM(G494))=0</formula>
    </cfRule>
  </conditionalFormatting>
  <conditionalFormatting sqref="E527:F529 E533:F538">
    <cfRule type="containsBlanks" dxfId="288" priority="59">
      <formula>LEN(TRIM(E527))=0</formula>
    </cfRule>
  </conditionalFormatting>
  <conditionalFormatting sqref="M278:N284 M1:N3 M32:N34 M47:N47 M443:N443 M450:N465 M295:N327 M291:N293 M18:N22 M359:N377 M231:N266 M268:N268 M270:N274 M9:N16 M379:N437 M334:N353 M125:N226 M66:N75 M446:N448 M49:N64 M80:N117">
    <cfRule type="containsBlanks" dxfId="287" priority="58">
      <formula>LEN(TRIM(M1))=0</formula>
    </cfRule>
  </conditionalFormatting>
  <conditionalFormatting sqref="M285:N290">
    <cfRule type="containsBlanks" dxfId="286" priority="57">
      <formula>LEN(TRIM(M285))=0</formula>
    </cfRule>
  </conditionalFormatting>
  <conditionalFormatting sqref="M118:N124">
    <cfRule type="containsBlanks" dxfId="285" priority="56">
      <formula>LEN(TRIM(M118))=0</formula>
    </cfRule>
  </conditionalFormatting>
  <conditionalFormatting sqref="M277:N277">
    <cfRule type="containsBlanks" dxfId="284" priority="55">
      <formula>LEN(TRIM(M277))=0</formula>
    </cfRule>
  </conditionalFormatting>
  <conditionalFormatting sqref="M276:N276">
    <cfRule type="containsBlanks" dxfId="283" priority="54">
      <formula>LEN(TRIM(M276))=0</formula>
    </cfRule>
  </conditionalFormatting>
  <conditionalFormatting sqref="M275:N275">
    <cfRule type="containsBlanks" dxfId="282" priority="53">
      <formula>LEN(TRIM(M275))=0</formula>
    </cfRule>
  </conditionalFormatting>
  <conditionalFormatting sqref="M65:N65">
    <cfRule type="containsBlanks" dxfId="281" priority="52">
      <formula>LEN(TRIM(M65))=0</formula>
    </cfRule>
  </conditionalFormatting>
  <conditionalFormatting sqref="M269:N269">
    <cfRule type="containsBlanks" dxfId="280" priority="51">
      <formula>LEN(TRIM(M269))=0</formula>
    </cfRule>
  </conditionalFormatting>
  <conditionalFormatting sqref="M328:N333">
    <cfRule type="containsBlanks" dxfId="279" priority="50">
      <formula>LEN(TRIM(M328))=0</formula>
    </cfRule>
  </conditionalFormatting>
  <conditionalFormatting sqref="M378:N378">
    <cfRule type="containsBlanks" dxfId="278" priority="49">
      <formula>LEN(TRIM(M378))=0</formula>
    </cfRule>
  </conditionalFormatting>
  <conditionalFormatting sqref="M227:N230">
    <cfRule type="containsBlanks" dxfId="277" priority="48">
      <formula>LEN(TRIM(M227))=0</formula>
    </cfRule>
  </conditionalFormatting>
  <conditionalFormatting sqref="M48:N48">
    <cfRule type="containsBlanks" dxfId="276" priority="44">
      <formula>LEN(TRIM(M48))=0</formula>
    </cfRule>
  </conditionalFormatting>
  <conditionalFormatting sqref="M444:N444">
    <cfRule type="containsBlanks" dxfId="275" priority="43">
      <formula>LEN(TRIM(M444))=0</formula>
    </cfRule>
  </conditionalFormatting>
  <conditionalFormatting sqref="M5:N5">
    <cfRule type="containsBlanks" dxfId="274" priority="41">
      <formula>LEN(TRIM(M5))=0</formula>
    </cfRule>
  </conditionalFormatting>
  <conditionalFormatting sqref="M4:N4">
    <cfRule type="containsBlanks" dxfId="273" priority="40">
      <formula>LEN(TRIM(M4))=0</formula>
    </cfRule>
  </conditionalFormatting>
  <conditionalFormatting sqref="M6:N6">
    <cfRule type="containsBlanks" dxfId="272" priority="39">
      <formula>LEN(TRIM(M6))=0</formula>
    </cfRule>
  </conditionalFormatting>
  <conditionalFormatting sqref="M8:N8">
    <cfRule type="containsBlanks" dxfId="271" priority="38">
      <formula>LEN(TRIM(M8))=0</formula>
    </cfRule>
  </conditionalFormatting>
  <conditionalFormatting sqref="M7:N7">
    <cfRule type="containsBlanks" dxfId="270" priority="37">
      <formula>LEN(TRIM(M7))=0</formula>
    </cfRule>
  </conditionalFormatting>
  <conditionalFormatting sqref="M23:N26">
    <cfRule type="containsBlanks" dxfId="269" priority="34">
      <formula>LEN(TRIM(M23))=0</formula>
    </cfRule>
  </conditionalFormatting>
  <conditionalFormatting sqref="M31:N31">
    <cfRule type="containsBlanks" dxfId="268" priority="33">
      <formula>LEN(TRIM(M31))=0</formula>
    </cfRule>
  </conditionalFormatting>
  <conditionalFormatting sqref="M30:N30">
    <cfRule type="containsBlanks" dxfId="267" priority="32">
      <formula>LEN(TRIM(M30))=0</formula>
    </cfRule>
  </conditionalFormatting>
  <conditionalFormatting sqref="M38:N38">
    <cfRule type="containsBlanks" dxfId="266" priority="31">
      <formula>LEN(TRIM(M38))=0</formula>
    </cfRule>
  </conditionalFormatting>
  <conditionalFormatting sqref="M37:N37">
    <cfRule type="containsBlanks" dxfId="265" priority="29">
      <formula>LEN(TRIM(M37))=0</formula>
    </cfRule>
  </conditionalFormatting>
  <conditionalFormatting sqref="M46:N46">
    <cfRule type="containsBlanks" dxfId="264" priority="26">
      <formula>LEN(TRIM(M46))=0</formula>
    </cfRule>
  </conditionalFormatting>
  <conditionalFormatting sqref="M76:N77 M79:N79">
    <cfRule type="containsBlanks" dxfId="263" priority="25">
      <formula>LEN(TRIM(M76))=0</formula>
    </cfRule>
  </conditionalFormatting>
  <conditionalFormatting sqref="M445:N445">
    <cfRule type="containsBlanks" dxfId="262" priority="23">
      <formula>LEN(TRIM(M445))=0</formula>
    </cfRule>
  </conditionalFormatting>
  <conditionalFormatting sqref="M438:N439">
    <cfRule type="containsBlanks" dxfId="261" priority="22">
      <formula>LEN(TRIM(M438))=0</formula>
    </cfRule>
  </conditionalFormatting>
  <conditionalFormatting sqref="M440:N441">
    <cfRule type="containsBlanks" dxfId="260" priority="20">
      <formula>LEN(TRIM(M440))=0</formula>
    </cfRule>
  </conditionalFormatting>
  <conditionalFormatting sqref="M442:N442">
    <cfRule type="containsBlanks" dxfId="259" priority="19">
      <formula>LEN(TRIM(M442))=0</formula>
    </cfRule>
  </conditionalFormatting>
  <conditionalFormatting sqref="M449:N449 M466:N468">
    <cfRule type="containsBlanks" dxfId="258" priority="18">
      <formula>LEN(TRIM(M449))=0</formula>
    </cfRule>
  </conditionalFormatting>
  <conditionalFormatting sqref="M39:N41">
    <cfRule type="containsBlanks" dxfId="257" priority="15">
      <formula>LEN(TRIM(M39))=0</formula>
    </cfRule>
  </conditionalFormatting>
  <conditionalFormatting sqref="M357:N358">
    <cfRule type="containsBlanks" dxfId="256" priority="13">
      <formula>LEN(TRIM(M357))=0</formula>
    </cfRule>
  </conditionalFormatting>
  <conditionalFormatting sqref="M356:N356">
    <cfRule type="containsBlanks" dxfId="255" priority="12">
      <formula>LEN(TRIM(M356))=0</formula>
    </cfRule>
  </conditionalFormatting>
  <conditionalFormatting sqref="M354:N355">
    <cfRule type="containsBlanks" dxfId="254" priority="11">
      <formula>LEN(TRIM(M354))=0</formula>
    </cfRule>
  </conditionalFormatting>
  <conditionalFormatting sqref="M267:N267">
    <cfRule type="containsBlanks" dxfId="253" priority="10">
      <formula>LEN(TRIM(M267))=0</formula>
    </cfRule>
  </conditionalFormatting>
  <conditionalFormatting sqref="M78:N78">
    <cfRule type="containsBlanks" dxfId="252" priority="9">
      <formula>LEN(TRIM(M78))=0</formula>
    </cfRule>
  </conditionalFormatting>
  <conditionalFormatting sqref="E526:F526">
    <cfRule type="containsBlanks" dxfId="251" priority="6">
      <formula>LEN(TRIM(E526))=0</formula>
    </cfRule>
  </conditionalFormatting>
  <conditionalFormatting sqref="E525:F525">
    <cfRule type="containsBlanks" dxfId="250" priority="5">
      <formula>LEN(TRIM(E525))=0</formula>
    </cfRule>
  </conditionalFormatting>
  <conditionalFormatting sqref="E532:F532">
    <cfRule type="containsBlanks" dxfId="249" priority="4">
      <formula>LEN(TRIM(E532))=0</formula>
    </cfRule>
  </conditionalFormatting>
  <conditionalFormatting sqref="E531:F531">
    <cfRule type="containsBlanks" dxfId="248" priority="3">
      <formula>LEN(TRIM(E531))=0</formula>
    </cfRule>
  </conditionalFormatting>
  <conditionalFormatting sqref="E530:F530">
    <cfRule type="containsBlanks" dxfId="247" priority="2">
      <formula>LEN(TRIM(E530))=0</formula>
    </cfRule>
  </conditionalFormatting>
  <conditionalFormatting sqref="Q164">
    <cfRule type="containsBlanks" dxfId="246" priority="1">
      <formula>LEN(TRIM(Q164))=0</formula>
    </cfRule>
  </conditionalFormatting>
  <printOptions horizontalCentered="1"/>
  <pageMargins left="0.70866141732283472" right="0.70866141732283472" top="0.74803149606299213" bottom="0.74803149606299213" header="0.31496062992125984" footer="0.31496062992125984"/>
  <pageSetup paperSize="8" scale="62" firstPageNumber="94" fitToHeight="0" orientation="landscape" useFirstPageNumber="1" r:id="rId1"/>
  <headerFooter differentFirst="1" scaleWithDoc="0">
    <oddHeader>&amp;R&amp;"Times New Roman,обычный"&amp;12&amp;A</oddHeader>
    <oddFooter>&amp;C&amp;"Times New Roman,обычный"&amp;12&amp;P</oddFooter>
    <firstHeader>&amp;C&amp;"Times New Roman,обычный"&amp;12 3. Информация о выполнении плана-графика реализации государственной программы</firstHeader>
    <firstFooter>&amp;C&amp;"Times New Roman,обычный"&amp;12&amp;P</firstFooter>
  </headerFooter>
  <rowBreaks count="6" manualBreakCount="6">
    <brk id="29" max="16" man="1"/>
    <brk id="75" max="16" man="1"/>
    <brk id="86" max="16" man="1"/>
    <brk id="418" max="16" man="1"/>
    <brk id="441" max="16" man="1"/>
    <brk id="448"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23"/>
  <sheetViews>
    <sheetView view="pageBreakPreview" zoomScale="55" zoomScaleNormal="70" zoomScaleSheetLayoutView="55" workbookViewId="0">
      <pane ySplit="3" topLeftCell="A151" activePane="bottomLeft" state="frozen"/>
      <selection pane="bottomLeft" activeCell="I186" sqref="I186"/>
    </sheetView>
  </sheetViews>
  <sheetFormatPr defaultColWidth="9.28515625" defaultRowHeight="13.2" x14ac:dyDescent="0.25"/>
  <cols>
    <col min="1" max="1" width="10.28515625" style="99" customWidth="1"/>
    <col min="2" max="2" width="49.7109375" style="99" customWidth="1"/>
    <col min="3" max="3" width="14.7109375" style="198" customWidth="1"/>
    <col min="4" max="4" width="39.7109375" style="101" customWidth="1"/>
    <col min="5" max="6" width="18.85546875" style="111" customWidth="1"/>
    <col min="7" max="7" width="18" style="101" customWidth="1"/>
    <col min="8" max="8" width="12.28515625" style="181" customWidth="1"/>
    <col min="9" max="9" width="20" style="99" customWidth="1"/>
    <col min="10" max="10" width="39" style="99" customWidth="1"/>
    <col min="11" max="11" width="33.85546875" style="99" customWidth="1"/>
    <col min="12" max="12" width="18.28515625" style="449" customWidth="1"/>
    <col min="13" max="13" width="14.5703125" style="451" customWidth="1"/>
    <col min="14" max="14" width="14.140625" style="451" customWidth="1"/>
    <col min="15" max="15" width="18.85546875" style="82" customWidth="1"/>
    <col min="16" max="16" width="18.85546875" style="102" customWidth="1"/>
    <col min="17" max="17" width="31.42578125" style="99" customWidth="1"/>
    <col min="18" max="18" width="15.7109375" style="99" customWidth="1"/>
    <col min="19" max="19" width="9.28515625" style="99"/>
    <col min="20" max="25" width="24" style="99" customWidth="1"/>
    <col min="26" max="16384" width="9.28515625" style="99"/>
  </cols>
  <sheetData>
    <row r="1" spans="1:17" ht="29.4" customHeight="1" x14ac:dyDescent="0.25">
      <c r="A1" s="1010" t="s">
        <v>0</v>
      </c>
      <c r="B1" s="974" t="s">
        <v>1</v>
      </c>
      <c r="C1" s="1010" t="s">
        <v>2</v>
      </c>
      <c r="D1" s="974" t="s">
        <v>3</v>
      </c>
      <c r="E1" s="1012" t="s">
        <v>4</v>
      </c>
      <c r="F1" s="1013"/>
      <c r="G1" s="1013"/>
      <c r="H1" s="1013"/>
      <c r="I1" s="1014"/>
      <c r="J1" s="974" t="s">
        <v>5</v>
      </c>
      <c r="K1" s="974" t="s">
        <v>6</v>
      </c>
      <c r="L1" s="974"/>
      <c r="M1" s="974"/>
      <c r="N1" s="974"/>
      <c r="O1" s="974" t="s">
        <v>322</v>
      </c>
      <c r="P1" s="974" t="s">
        <v>802</v>
      </c>
      <c r="Q1" s="974" t="s">
        <v>803</v>
      </c>
    </row>
    <row r="2" spans="1:17" ht="118.8" x14ac:dyDescent="0.25">
      <c r="A2" s="1010"/>
      <c r="B2" s="974"/>
      <c r="C2" s="1010"/>
      <c r="D2" s="974"/>
      <c r="E2" s="114" t="s">
        <v>800</v>
      </c>
      <c r="F2" s="115" t="s">
        <v>801</v>
      </c>
      <c r="G2" s="462" t="s">
        <v>828</v>
      </c>
      <c r="H2" s="462" t="s">
        <v>799</v>
      </c>
      <c r="I2" s="462" t="s">
        <v>779</v>
      </c>
      <c r="J2" s="974"/>
      <c r="K2" s="68" t="s">
        <v>8</v>
      </c>
      <c r="L2" s="444" t="s">
        <v>9</v>
      </c>
      <c r="M2" s="112" t="s">
        <v>10</v>
      </c>
      <c r="N2" s="112" t="s">
        <v>716</v>
      </c>
      <c r="O2" s="974"/>
      <c r="P2" s="974"/>
      <c r="Q2" s="974"/>
    </row>
    <row r="3" spans="1:17" x14ac:dyDescent="0.25">
      <c r="A3" s="65" t="s">
        <v>11</v>
      </c>
      <c r="B3" s="70" t="s">
        <v>12</v>
      </c>
      <c r="C3" s="65" t="s">
        <v>13</v>
      </c>
      <c r="D3" s="68">
        <v>4</v>
      </c>
      <c r="E3" s="459" t="s">
        <v>14</v>
      </c>
      <c r="F3" s="163">
        <v>6</v>
      </c>
      <c r="G3" s="465" t="s">
        <v>15</v>
      </c>
      <c r="H3" s="464">
        <v>8</v>
      </c>
      <c r="I3" s="464">
        <v>9</v>
      </c>
      <c r="J3" s="68">
        <v>10</v>
      </c>
      <c r="K3" s="77">
        <v>11</v>
      </c>
      <c r="L3" s="445">
        <v>12</v>
      </c>
      <c r="M3" s="81" t="s">
        <v>100</v>
      </c>
      <c r="N3" s="81">
        <v>14</v>
      </c>
      <c r="O3" s="464">
        <v>15</v>
      </c>
      <c r="P3" s="464">
        <v>16</v>
      </c>
      <c r="Q3" s="466">
        <v>17</v>
      </c>
    </row>
    <row r="4" spans="1:17" ht="15.6" x14ac:dyDescent="0.25">
      <c r="A4" s="985" t="s">
        <v>118</v>
      </c>
      <c r="B4" s="983"/>
      <c r="C4" s="983"/>
      <c r="D4" s="983"/>
      <c r="E4" s="983"/>
      <c r="F4" s="983"/>
      <c r="G4" s="983"/>
      <c r="H4" s="983"/>
      <c r="I4" s="983"/>
      <c r="J4" s="983"/>
      <c r="K4" s="983"/>
      <c r="L4" s="983"/>
      <c r="M4" s="983"/>
      <c r="N4" s="983"/>
      <c r="O4" s="983"/>
      <c r="P4" s="983"/>
      <c r="Q4" s="984"/>
    </row>
    <row r="5" spans="1:17" s="304" customFormat="1" ht="15.6" x14ac:dyDescent="0.25">
      <c r="A5" s="985" t="s">
        <v>804</v>
      </c>
      <c r="B5" s="983"/>
      <c r="C5" s="983"/>
      <c r="D5" s="983"/>
      <c r="E5" s="983"/>
      <c r="F5" s="983"/>
      <c r="G5" s="983"/>
      <c r="H5" s="983"/>
      <c r="I5" s="983"/>
      <c r="J5" s="983"/>
      <c r="K5" s="983"/>
      <c r="L5" s="983"/>
      <c r="M5" s="983"/>
      <c r="N5" s="983"/>
      <c r="O5" s="983"/>
      <c r="P5" s="983"/>
      <c r="Q5" s="984"/>
    </row>
    <row r="6" spans="1:17" s="304" customFormat="1" ht="15.6" x14ac:dyDescent="0.25">
      <c r="A6" s="985" t="s">
        <v>805</v>
      </c>
      <c r="B6" s="983"/>
      <c r="C6" s="983"/>
      <c r="D6" s="983"/>
      <c r="E6" s="983"/>
      <c r="F6" s="983"/>
      <c r="G6" s="983"/>
      <c r="H6" s="983"/>
      <c r="I6" s="983"/>
      <c r="J6" s="983"/>
      <c r="K6" s="983"/>
      <c r="L6" s="983"/>
      <c r="M6" s="983"/>
      <c r="N6" s="983"/>
      <c r="O6" s="983"/>
      <c r="P6" s="983"/>
      <c r="Q6" s="984"/>
    </row>
    <row r="7" spans="1:17" s="304" customFormat="1" ht="15.6" x14ac:dyDescent="0.25">
      <c r="A7" s="985" t="s">
        <v>823</v>
      </c>
      <c r="B7" s="983"/>
      <c r="C7" s="983"/>
      <c r="D7" s="983"/>
      <c r="E7" s="983"/>
      <c r="F7" s="983"/>
      <c r="G7" s="983"/>
      <c r="H7" s="983"/>
      <c r="I7" s="983"/>
      <c r="J7" s="983"/>
      <c r="K7" s="983"/>
      <c r="L7" s="983"/>
      <c r="M7" s="983"/>
      <c r="N7" s="983"/>
      <c r="O7" s="983"/>
      <c r="P7" s="983"/>
      <c r="Q7" s="984"/>
    </row>
    <row r="8" spans="1:17" s="304" customFormat="1" ht="15.6" x14ac:dyDescent="0.25">
      <c r="A8" s="985" t="s">
        <v>405</v>
      </c>
      <c r="B8" s="983"/>
      <c r="C8" s="983"/>
      <c r="D8" s="983"/>
      <c r="E8" s="983"/>
      <c r="F8" s="983"/>
      <c r="G8" s="983"/>
      <c r="H8" s="983"/>
      <c r="I8" s="983"/>
      <c r="J8" s="983"/>
      <c r="K8" s="983"/>
      <c r="L8" s="983"/>
      <c r="M8" s="983"/>
      <c r="N8" s="983"/>
      <c r="O8" s="983"/>
      <c r="P8" s="983"/>
      <c r="Q8" s="984"/>
    </row>
    <row r="9" spans="1:17" s="82" customFormat="1" x14ac:dyDescent="0.25">
      <c r="A9" s="971" t="s">
        <v>809</v>
      </c>
      <c r="B9" s="972"/>
      <c r="C9" s="972"/>
      <c r="D9" s="973"/>
      <c r="E9" s="459" t="s">
        <v>352</v>
      </c>
      <c r="F9" s="459" t="s">
        <v>352</v>
      </c>
      <c r="G9" s="467"/>
      <c r="H9" s="976"/>
      <c r="I9" s="976"/>
      <c r="J9" s="976"/>
      <c r="K9" s="976"/>
      <c r="L9" s="976"/>
      <c r="M9" s="976"/>
      <c r="N9" s="976"/>
      <c r="O9" s="976"/>
      <c r="P9" s="976"/>
      <c r="Q9" s="977"/>
    </row>
    <row r="10" spans="1:17" s="82" customFormat="1" ht="29.4" customHeight="1" x14ac:dyDescent="0.25">
      <c r="A10" s="978" t="s">
        <v>824</v>
      </c>
      <c r="B10" s="972"/>
      <c r="C10" s="972"/>
      <c r="D10" s="973"/>
      <c r="E10" s="459" t="str">
        <f>E9</f>
        <v>-</v>
      </c>
      <c r="F10" s="463" t="str">
        <f>F9</f>
        <v>-</v>
      </c>
      <c r="G10" s="467"/>
      <c r="H10" s="976"/>
      <c r="I10" s="976"/>
      <c r="J10" s="976"/>
      <c r="K10" s="976"/>
      <c r="L10" s="976"/>
      <c r="M10" s="976"/>
      <c r="N10" s="976"/>
      <c r="O10" s="976"/>
      <c r="P10" s="976"/>
      <c r="Q10" s="977"/>
    </row>
    <row r="11" spans="1:17" s="304" customFormat="1" ht="15.6" customHeight="1" x14ac:dyDescent="0.25">
      <c r="A11" s="982" t="s">
        <v>825</v>
      </c>
      <c r="B11" s="983"/>
      <c r="C11" s="983"/>
      <c r="D11" s="983"/>
      <c r="E11" s="983"/>
      <c r="F11" s="983"/>
      <c r="G11" s="983"/>
      <c r="H11" s="983"/>
      <c r="I11" s="983"/>
      <c r="J11" s="983"/>
      <c r="K11" s="983"/>
      <c r="L11" s="983"/>
      <c r="M11" s="983"/>
      <c r="N11" s="983"/>
      <c r="O11" s="983"/>
      <c r="P11" s="983"/>
      <c r="Q11" s="984"/>
    </row>
    <row r="12" spans="1:17" s="304" customFormat="1" ht="15.6" x14ac:dyDescent="0.25">
      <c r="A12" s="985" t="s">
        <v>405</v>
      </c>
      <c r="B12" s="983"/>
      <c r="C12" s="983"/>
      <c r="D12" s="983"/>
      <c r="E12" s="983"/>
      <c r="F12" s="983"/>
      <c r="G12" s="983"/>
      <c r="H12" s="983"/>
      <c r="I12" s="983"/>
      <c r="J12" s="983"/>
      <c r="K12" s="983"/>
      <c r="L12" s="983"/>
      <c r="M12" s="983"/>
      <c r="N12" s="983"/>
      <c r="O12" s="983"/>
      <c r="P12" s="983"/>
      <c r="Q12" s="984"/>
    </row>
    <row r="13" spans="1:17" ht="39.6" x14ac:dyDescent="0.25">
      <c r="A13" s="65" t="s">
        <v>346</v>
      </c>
      <c r="B13" s="309" t="s">
        <v>506</v>
      </c>
      <c r="C13" s="514" t="s">
        <v>513</v>
      </c>
      <c r="D13" s="467" t="s">
        <v>18</v>
      </c>
      <c r="E13" s="460">
        <f>SUM(E14:E17)</f>
        <v>245434.8</v>
      </c>
      <c r="F13" s="460">
        <f>SUM(F14:F17)</f>
        <v>245434.8</v>
      </c>
      <c r="G13" s="502"/>
      <c r="H13" s="180">
        <f>F13*100%/E13</f>
        <v>1</v>
      </c>
      <c r="I13" s="3"/>
      <c r="J13" s="1039"/>
      <c r="K13" s="1040"/>
      <c r="L13" s="1040"/>
      <c r="M13" s="1040"/>
      <c r="N13" s="1040"/>
      <c r="O13" s="1041"/>
      <c r="P13" s="461">
        <f>SUM(O14:O17)/COUNTA(O14:O17)</f>
        <v>1</v>
      </c>
      <c r="Q13" s="8"/>
    </row>
    <row r="14" spans="1:17" ht="39.6" x14ac:dyDescent="0.25">
      <c r="A14" s="65"/>
      <c r="B14" s="989"/>
      <c r="C14" s="514" t="s">
        <v>513</v>
      </c>
      <c r="D14" s="467" t="s">
        <v>20</v>
      </c>
      <c r="E14" s="500">
        <v>237657.3</v>
      </c>
      <c r="F14" s="500">
        <v>237657.3</v>
      </c>
      <c r="G14" s="502" t="s">
        <v>113</v>
      </c>
      <c r="H14" s="180"/>
      <c r="I14" s="3"/>
      <c r="J14" s="859" t="s">
        <v>1773</v>
      </c>
      <c r="K14" s="859" t="s">
        <v>1051</v>
      </c>
      <c r="L14" s="464" t="s">
        <v>26</v>
      </c>
      <c r="M14" s="81">
        <v>33</v>
      </c>
      <c r="N14" s="81">
        <v>33</v>
      </c>
      <c r="O14" s="1">
        <f>IF((N14*100%/M14)&lt;=100%,(N14*100%/M14),100%)</f>
        <v>1</v>
      </c>
      <c r="P14" s="96"/>
      <c r="Q14" s="8"/>
    </row>
    <row r="15" spans="1:17" ht="37.799999999999997" customHeight="1" x14ac:dyDescent="0.25">
      <c r="A15" s="65"/>
      <c r="B15" s="969"/>
      <c r="C15" s="514" t="s">
        <v>513</v>
      </c>
      <c r="D15" s="502" t="s">
        <v>35</v>
      </c>
      <c r="E15" s="500">
        <v>2657.5</v>
      </c>
      <c r="F15" s="500">
        <v>2657.5</v>
      </c>
      <c r="G15" s="467" t="s">
        <v>113</v>
      </c>
      <c r="H15" s="180"/>
      <c r="I15" s="3"/>
      <c r="J15" s="628" t="s">
        <v>1774</v>
      </c>
      <c r="K15" s="628" t="s">
        <v>1051</v>
      </c>
      <c r="L15" s="464" t="s">
        <v>26</v>
      </c>
      <c r="M15" s="81">
        <v>16</v>
      </c>
      <c r="N15" s="81">
        <v>16</v>
      </c>
      <c r="O15" s="1">
        <f>IF((N15*100%/M15)&lt;=100%,(N15*100%/M15),100%)</f>
        <v>1</v>
      </c>
      <c r="P15" s="96"/>
      <c r="Q15" s="8"/>
    </row>
    <row r="16" spans="1:17" ht="31.8" customHeight="1" x14ac:dyDescent="0.25">
      <c r="A16" s="65"/>
      <c r="B16" s="969"/>
      <c r="C16" s="514" t="s">
        <v>513</v>
      </c>
      <c r="D16" s="502" t="s">
        <v>39</v>
      </c>
      <c r="E16" s="500">
        <v>620</v>
      </c>
      <c r="F16" s="500">
        <v>620</v>
      </c>
      <c r="G16" s="502" t="s">
        <v>113</v>
      </c>
      <c r="H16" s="180"/>
      <c r="I16" s="3"/>
      <c r="J16" s="547" t="s">
        <v>1775</v>
      </c>
      <c r="K16" s="547" t="s">
        <v>530</v>
      </c>
      <c r="L16" s="464" t="s">
        <v>26</v>
      </c>
      <c r="M16" s="81">
        <v>2</v>
      </c>
      <c r="N16" s="81">
        <v>2</v>
      </c>
      <c r="O16" s="1">
        <f>IF((N16*100%/M16)&lt;=100%,(N16*100%/M16),100%)</f>
        <v>1</v>
      </c>
      <c r="P16" s="96"/>
      <c r="Q16" s="8"/>
    </row>
    <row r="17" spans="1:17" ht="39.6" x14ac:dyDescent="0.25">
      <c r="A17" s="65"/>
      <c r="B17" s="969"/>
      <c r="C17" s="514" t="s">
        <v>513</v>
      </c>
      <c r="D17" s="467" t="s">
        <v>43</v>
      </c>
      <c r="E17" s="500">
        <v>4500</v>
      </c>
      <c r="F17" s="500">
        <v>4500</v>
      </c>
      <c r="G17" s="467" t="s">
        <v>113</v>
      </c>
      <c r="H17" s="180"/>
      <c r="I17" s="3"/>
      <c r="J17" s="644" t="s">
        <v>1776</v>
      </c>
      <c r="K17" s="644" t="s">
        <v>985</v>
      </c>
      <c r="L17" s="464" t="s">
        <v>26</v>
      </c>
      <c r="M17" s="81">
        <v>1</v>
      </c>
      <c r="N17" s="81">
        <v>1</v>
      </c>
      <c r="O17" s="1">
        <f>IF((N17*100%/M17)&lt;=100%,(N17*100%/M17),100%)</f>
        <v>1</v>
      </c>
      <c r="P17" s="96"/>
      <c r="Q17" s="8"/>
    </row>
    <row r="18" spans="1:17" s="82" customFormat="1" ht="26.4" x14ac:dyDescent="0.25">
      <c r="A18" s="971" t="s">
        <v>809</v>
      </c>
      <c r="B18" s="972"/>
      <c r="C18" s="972"/>
      <c r="D18" s="973"/>
      <c r="E18" s="459">
        <f>E13</f>
        <v>245434.8</v>
      </c>
      <c r="F18" s="459">
        <f>F13</f>
        <v>245434.8</v>
      </c>
      <c r="G18" s="467" t="s">
        <v>807</v>
      </c>
      <c r="H18" s="975" t="s">
        <v>810</v>
      </c>
      <c r="I18" s="976"/>
      <c r="J18" s="976"/>
      <c r="K18" s="976"/>
      <c r="L18" s="976"/>
      <c r="M18" s="976"/>
      <c r="N18" s="976"/>
      <c r="O18" s="976"/>
      <c r="P18" s="976"/>
      <c r="Q18" s="977"/>
    </row>
    <row r="19" spans="1:17" s="82" customFormat="1" ht="26.4" x14ac:dyDescent="0.25">
      <c r="A19" s="978" t="s">
        <v>816</v>
      </c>
      <c r="B19" s="979"/>
      <c r="C19" s="979"/>
      <c r="D19" s="980"/>
      <c r="E19" s="459">
        <f>E18</f>
        <v>245434.8</v>
      </c>
      <c r="F19" s="463">
        <f>F18</f>
        <v>245434.8</v>
      </c>
      <c r="G19" s="467" t="s">
        <v>807</v>
      </c>
      <c r="H19" s="975" t="s">
        <v>810</v>
      </c>
      <c r="I19" s="976"/>
      <c r="J19" s="976"/>
      <c r="K19" s="976"/>
      <c r="L19" s="976"/>
      <c r="M19" s="976"/>
      <c r="N19" s="976"/>
      <c r="O19" s="976"/>
      <c r="P19" s="976"/>
      <c r="Q19" s="977"/>
    </row>
    <row r="20" spans="1:17" s="304" customFormat="1" ht="15.6" x14ac:dyDescent="0.25">
      <c r="A20" s="982" t="s">
        <v>826</v>
      </c>
      <c r="B20" s="983"/>
      <c r="C20" s="983"/>
      <c r="D20" s="983"/>
      <c r="E20" s="983"/>
      <c r="F20" s="983"/>
      <c r="G20" s="983"/>
      <c r="H20" s="983"/>
      <c r="I20" s="983"/>
      <c r="J20" s="983"/>
      <c r="K20" s="983"/>
      <c r="L20" s="983"/>
      <c r="M20" s="983"/>
      <c r="N20" s="983"/>
      <c r="O20" s="983"/>
      <c r="P20" s="983"/>
      <c r="Q20" s="984"/>
    </row>
    <row r="21" spans="1:17" s="304" customFormat="1" ht="15.6" x14ac:dyDescent="0.25">
      <c r="A21" s="985" t="s">
        <v>405</v>
      </c>
      <c r="B21" s="983"/>
      <c r="C21" s="983"/>
      <c r="D21" s="983"/>
      <c r="E21" s="983"/>
      <c r="F21" s="983"/>
      <c r="G21" s="983"/>
      <c r="H21" s="983"/>
      <c r="I21" s="983"/>
      <c r="J21" s="983"/>
      <c r="K21" s="983"/>
      <c r="L21" s="983"/>
      <c r="M21" s="983"/>
      <c r="N21" s="983"/>
      <c r="O21" s="983"/>
      <c r="P21" s="983"/>
      <c r="Q21" s="984"/>
    </row>
    <row r="22" spans="1:17" ht="40.200000000000003" customHeight="1" x14ac:dyDescent="0.25">
      <c r="A22" s="65" t="s">
        <v>815</v>
      </c>
      <c r="B22" s="309" t="s">
        <v>507</v>
      </c>
      <c r="C22" s="514" t="s">
        <v>895</v>
      </c>
      <c r="D22" s="467" t="s">
        <v>18</v>
      </c>
      <c r="E22" s="459">
        <f>SUM(E23:E25)</f>
        <v>902431.7</v>
      </c>
      <c r="F22" s="459">
        <f>SUM(F23:F25)</f>
        <v>902431.65020000003</v>
      </c>
      <c r="G22" s="502"/>
      <c r="H22" s="180">
        <f>F22*100%/E22</f>
        <v>0.99999994481576837</v>
      </c>
      <c r="I22" s="3"/>
      <c r="J22" s="1023"/>
      <c r="K22" s="1024"/>
      <c r="L22" s="1024"/>
      <c r="M22" s="1024"/>
      <c r="N22" s="1024"/>
      <c r="O22" s="1025"/>
      <c r="P22" s="461">
        <f>SUM(O23:O25)/COUNTA(O23:O25)</f>
        <v>1</v>
      </c>
      <c r="Q22" s="8"/>
    </row>
    <row r="23" spans="1:17" ht="26.4" x14ac:dyDescent="0.25">
      <c r="A23" s="65"/>
      <c r="B23" s="989"/>
      <c r="C23" s="514" t="s">
        <v>895</v>
      </c>
      <c r="D23" s="467" t="s">
        <v>20</v>
      </c>
      <c r="E23" s="855">
        <v>886471.7</v>
      </c>
      <c r="F23" s="855">
        <v>886471.65020000003</v>
      </c>
      <c r="G23" s="852" t="s">
        <v>113</v>
      </c>
      <c r="H23" s="856">
        <f>F23*100%/E23</f>
        <v>0.99999994382223378</v>
      </c>
      <c r="I23" s="948"/>
      <c r="J23" s="859" t="s">
        <v>903</v>
      </c>
      <c r="K23" s="859" t="s">
        <v>530</v>
      </c>
      <c r="L23" s="464" t="s">
        <v>26</v>
      </c>
      <c r="M23" s="81">
        <v>34</v>
      </c>
      <c r="N23" s="81">
        <v>34</v>
      </c>
      <c r="O23" s="1">
        <f>IF((N23*100%/M23)&lt;=100%,(N23*100%/M23),100%)</f>
        <v>1</v>
      </c>
      <c r="P23" s="96"/>
      <c r="Q23" s="8"/>
    </row>
    <row r="24" spans="1:17" ht="26.4" x14ac:dyDescent="0.25">
      <c r="A24" s="65"/>
      <c r="B24" s="969"/>
      <c r="C24" s="514" t="s">
        <v>895</v>
      </c>
      <c r="D24" s="467" t="s">
        <v>39</v>
      </c>
      <c r="E24" s="990">
        <v>15960</v>
      </c>
      <c r="F24" s="990">
        <v>15960</v>
      </c>
      <c r="G24" s="942" t="s">
        <v>113</v>
      </c>
      <c r="H24" s="1019">
        <f>F24*100%/E24</f>
        <v>1</v>
      </c>
      <c r="I24" s="949"/>
      <c r="J24" s="547" t="s">
        <v>903</v>
      </c>
      <c r="K24" s="547" t="s">
        <v>530</v>
      </c>
      <c r="L24" s="464" t="s">
        <v>26</v>
      </c>
      <c r="M24" s="81">
        <v>1</v>
      </c>
      <c r="N24" s="81">
        <v>1</v>
      </c>
      <c r="O24" s="1">
        <f>IF((N24*100%/M24)&lt;=100%,(N24*100%/M24),100%)</f>
        <v>1</v>
      </c>
      <c r="P24" s="96"/>
      <c r="Q24" s="8"/>
    </row>
    <row r="25" spans="1:17" ht="26.4" x14ac:dyDescent="0.25">
      <c r="A25" s="65"/>
      <c r="B25" s="970"/>
      <c r="C25" s="514" t="s">
        <v>895</v>
      </c>
      <c r="D25" s="467" t="s">
        <v>39</v>
      </c>
      <c r="E25" s="991"/>
      <c r="F25" s="991"/>
      <c r="G25" s="943"/>
      <c r="H25" s="1020"/>
      <c r="I25" s="943"/>
      <c r="J25" s="547" t="s">
        <v>903</v>
      </c>
      <c r="K25" s="547" t="s">
        <v>530</v>
      </c>
      <c r="L25" s="464" t="s">
        <v>26</v>
      </c>
      <c r="M25" s="81">
        <v>1</v>
      </c>
      <c r="N25" s="81">
        <v>1</v>
      </c>
      <c r="O25" s="1">
        <f>IF((N25*100%/M25)&lt;=100%,(N25*100%/M25),100%)</f>
        <v>1</v>
      </c>
      <c r="P25" s="96"/>
      <c r="Q25" s="8"/>
    </row>
    <row r="26" spans="1:17" s="82" customFormat="1" ht="26.4" x14ac:dyDescent="0.25">
      <c r="A26" s="971" t="s">
        <v>809</v>
      </c>
      <c r="B26" s="972"/>
      <c r="C26" s="972"/>
      <c r="D26" s="973"/>
      <c r="E26" s="459">
        <f>E22</f>
        <v>902431.7</v>
      </c>
      <c r="F26" s="459">
        <f>F22</f>
        <v>902431.65020000003</v>
      </c>
      <c r="G26" s="467" t="s">
        <v>807</v>
      </c>
      <c r="H26" s="975" t="s">
        <v>810</v>
      </c>
      <c r="I26" s="976"/>
      <c r="J26" s="976"/>
      <c r="K26" s="976"/>
      <c r="L26" s="976"/>
      <c r="M26" s="976"/>
      <c r="N26" s="976"/>
      <c r="O26" s="976"/>
      <c r="P26" s="976"/>
      <c r="Q26" s="977"/>
    </row>
    <row r="27" spans="1:17" s="82" customFormat="1" ht="26.4" x14ac:dyDescent="0.25">
      <c r="A27" s="978" t="s">
        <v>814</v>
      </c>
      <c r="B27" s="979"/>
      <c r="C27" s="979"/>
      <c r="D27" s="980"/>
      <c r="E27" s="459">
        <f>E26</f>
        <v>902431.7</v>
      </c>
      <c r="F27" s="463">
        <f>F26</f>
        <v>902431.65020000003</v>
      </c>
      <c r="G27" s="467" t="s">
        <v>807</v>
      </c>
      <c r="H27" s="975" t="s">
        <v>810</v>
      </c>
      <c r="I27" s="976"/>
      <c r="J27" s="976"/>
      <c r="K27" s="976"/>
      <c r="L27" s="976"/>
      <c r="M27" s="976"/>
      <c r="N27" s="976"/>
      <c r="O27" s="976"/>
      <c r="P27" s="976"/>
      <c r="Q27" s="977"/>
    </row>
    <row r="28" spans="1:17" s="82" customFormat="1" ht="26.4" x14ac:dyDescent="0.25">
      <c r="A28" s="971" t="s">
        <v>818</v>
      </c>
      <c r="B28" s="972"/>
      <c r="C28" s="972"/>
      <c r="D28" s="973"/>
      <c r="E28" s="512">
        <f>SUM(E10,E19,E27)</f>
        <v>1147866.5</v>
      </c>
      <c r="F28" s="512">
        <f>SUM(F10,F19,F27)</f>
        <v>1147866.4502000001</v>
      </c>
      <c r="G28" s="467" t="s">
        <v>807</v>
      </c>
      <c r="H28" s="975" t="s">
        <v>810</v>
      </c>
      <c r="I28" s="976"/>
      <c r="J28" s="976"/>
      <c r="K28" s="976"/>
      <c r="L28" s="976"/>
      <c r="M28" s="976"/>
      <c r="N28" s="976"/>
      <c r="O28" s="976"/>
      <c r="P28" s="976"/>
      <c r="Q28" s="977"/>
    </row>
    <row r="29" spans="1:17" s="82" customFormat="1" ht="26.4" x14ac:dyDescent="0.25">
      <c r="A29" s="978" t="s">
        <v>827</v>
      </c>
      <c r="B29" s="979"/>
      <c r="C29" s="979"/>
      <c r="D29" s="980"/>
      <c r="E29" s="512">
        <f>E28</f>
        <v>1147866.5</v>
      </c>
      <c r="F29" s="512">
        <f>F28</f>
        <v>1147866.4502000001</v>
      </c>
      <c r="G29" s="467" t="s">
        <v>807</v>
      </c>
      <c r="H29" s="975" t="s">
        <v>810</v>
      </c>
      <c r="I29" s="976"/>
      <c r="J29" s="976"/>
      <c r="K29" s="976"/>
      <c r="L29" s="976"/>
      <c r="M29" s="976"/>
      <c r="N29" s="976"/>
      <c r="O29" s="976"/>
      <c r="P29" s="976"/>
      <c r="Q29" s="977"/>
    </row>
    <row r="30" spans="1:17" s="304" customFormat="1" ht="15.6" x14ac:dyDescent="0.25">
      <c r="A30" s="985" t="s">
        <v>820</v>
      </c>
      <c r="B30" s="983"/>
      <c r="C30" s="983"/>
      <c r="D30" s="983"/>
      <c r="E30" s="983"/>
      <c r="F30" s="983"/>
      <c r="G30" s="983"/>
      <c r="H30" s="983"/>
      <c r="I30" s="983"/>
      <c r="J30" s="983"/>
      <c r="K30" s="983"/>
      <c r="L30" s="983"/>
      <c r="M30" s="983"/>
      <c r="N30" s="983"/>
      <c r="O30" s="983"/>
      <c r="P30" s="983"/>
      <c r="Q30" s="984"/>
    </row>
    <row r="31" spans="1:17" ht="66.599999999999994" customHeight="1" x14ac:dyDescent="0.25">
      <c r="A31" s="65" t="s">
        <v>366</v>
      </c>
      <c r="B31" s="66" t="s">
        <v>309</v>
      </c>
      <c r="C31" s="65" t="s">
        <v>121</v>
      </c>
      <c r="D31" s="76" t="s">
        <v>18</v>
      </c>
      <c r="E31" s="73">
        <f>SUM(E32:E36)</f>
        <v>4780</v>
      </c>
      <c r="F31" s="186">
        <f>SUM(F32:F36)</f>
        <v>4736.7350000000006</v>
      </c>
      <c r="G31" s="76"/>
      <c r="H31" s="141">
        <f>F31*100%/E31</f>
        <v>0.9909487447698746</v>
      </c>
      <c r="I31" s="464"/>
      <c r="J31" s="961"/>
      <c r="K31" s="962"/>
      <c r="L31" s="962"/>
      <c r="M31" s="962"/>
      <c r="N31" s="962"/>
      <c r="O31" s="963"/>
      <c r="P31" s="326">
        <f>SUM(O32:O36)/COUNTA(O32:O36)</f>
        <v>1</v>
      </c>
      <c r="Q31" s="8"/>
    </row>
    <row r="32" spans="1:17" ht="82.95" customHeight="1" x14ac:dyDescent="0.25">
      <c r="A32" s="65"/>
      <c r="B32" s="969"/>
      <c r="C32" s="196" t="s">
        <v>121</v>
      </c>
      <c r="D32" s="54" t="s">
        <v>122</v>
      </c>
      <c r="E32" s="950">
        <v>1780</v>
      </c>
      <c r="F32" s="950">
        <v>1739</v>
      </c>
      <c r="G32" s="948" t="s">
        <v>19</v>
      </c>
      <c r="H32" s="957">
        <f>F32*100%/E32</f>
        <v>0.97696629213483144</v>
      </c>
      <c r="I32" s="942" t="s">
        <v>1522</v>
      </c>
      <c r="J32" s="724" t="s">
        <v>545</v>
      </c>
      <c r="K32" s="724" t="s">
        <v>547</v>
      </c>
      <c r="L32" s="723" t="s">
        <v>548</v>
      </c>
      <c r="M32" s="672">
        <v>3200</v>
      </c>
      <c r="N32" s="672">
        <v>3200</v>
      </c>
      <c r="O32" s="1">
        <f>IF((N32*100%/M32)&lt;=100%,(N32*100%/M32),100%)</f>
        <v>1</v>
      </c>
      <c r="P32" s="75"/>
      <c r="Q32" s="8"/>
    </row>
    <row r="33" spans="1:17" ht="83.4" customHeight="1" x14ac:dyDescent="0.25">
      <c r="A33" s="65"/>
      <c r="B33" s="969"/>
      <c r="C33" s="196" t="s">
        <v>121</v>
      </c>
      <c r="D33" s="54" t="s">
        <v>122</v>
      </c>
      <c r="E33" s="950"/>
      <c r="F33" s="950"/>
      <c r="G33" s="949"/>
      <c r="H33" s="957"/>
      <c r="I33" s="949"/>
      <c r="J33" s="724" t="s">
        <v>545</v>
      </c>
      <c r="K33" s="724" t="s">
        <v>549</v>
      </c>
      <c r="L33" s="723" t="s">
        <v>550</v>
      </c>
      <c r="M33" s="81">
        <v>22</v>
      </c>
      <c r="N33" s="81">
        <v>24</v>
      </c>
      <c r="O33" s="1">
        <f>IF((N33*100%/M33)&lt;=100%,(N33*100%/M33),100%)</f>
        <v>1</v>
      </c>
      <c r="P33" s="75"/>
      <c r="Q33" s="8"/>
    </row>
    <row r="34" spans="1:17" ht="51" customHeight="1" x14ac:dyDescent="0.25">
      <c r="A34" s="65"/>
      <c r="B34" s="969"/>
      <c r="C34" s="196" t="s">
        <v>121</v>
      </c>
      <c r="D34" s="54" t="s">
        <v>122</v>
      </c>
      <c r="E34" s="950"/>
      <c r="F34" s="950"/>
      <c r="G34" s="949"/>
      <c r="H34" s="957"/>
      <c r="I34" s="949"/>
      <c r="J34" s="724" t="s">
        <v>546</v>
      </c>
      <c r="K34" s="724" t="s">
        <v>123</v>
      </c>
      <c r="L34" s="723" t="s">
        <v>550</v>
      </c>
      <c r="M34" s="81">
        <v>1</v>
      </c>
      <c r="N34" s="81">
        <v>1</v>
      </c>
      <c r="O34" s="1">
        <f>IF((N34*100%/M34)&lt;=100%,(N34*100%/M34),100%)</f>
        <v>1</v>
      </c>
      <c r="P34" s="75"/>
      <c r="Q34" s="8"/>
    </row>
    <row r="35" spans="1:17" ht="51" customHeight="1" x14ac:dyDescent="0.25">
      <c r="A35" s="65"/>
      <c r="B35" s="969"/>
      <c r="C35" s="196" t="s">
        <v>121</v>
      </c>
      <c r="D35" s="54" t="s">
        <v>122</v>
      </c>
      <c r="E35" s="950"/>
      <c r="F35" s="950"/>
      <c r="G35" s="943"/>
      <c r="H35" s="957"/>
      <c r="I35" s="943"/>
      <c r="J35" s="724" t="s">
        <v>546</v>
      </c>
      <c r="K35" s="724" t="s">
        <v>551</v>
      </c>
      <c r="L35" s="723" t="s">
        <v>550</v>
      </c>
      <c r="M35" s="81">
        <v>3</v>
      </c>
      <c r="N35" s="81">
        <v>3</v>
      </c>
      <c r="O35" s="1">
        <f>IF((N35*100%/M35)&lt;=100%,(N35*100%/M35),100%)</f>
        <v>1</v>
      </c>
      <c r="P35" s="75"/>
      <c r="Q35" s="8"/>
    </row>
    <row r="36" spans="1:17" ht="316.8" x14ac:dyDescent="0.25">
      <c r="A36" s="65"/>
      <c r="B36" s="970"/>
      <c r="C36" s="196" t="s">
        <v>121</v>
      </c>
      <c r="D36" s="310" t="s">
        <v>501</v>
      </c>
      <c r="E36" s="305">
        <v>3000</v>
      </c>
      <c r="F36" s="306">
        <v>2997.7350000000001</v>
      </c>
      <c r="G36" s="310" t="s">
        <v>19</v>
      </c>
      <c r="H36" s="307">
        <f>F36*100%/E36</f>
        <v>0.99924500000000005</v>
      </c>
      <c r="I36" s="722" t="s">
        <v>1521</v>
      </c>
      <c r="J36" s="724" t="s">
        <v>1519</v>
      </c>
      <c r="K36" s="724" t="s">
        <v>1520</v>
      </c>
      <c r="L36" s="723" t="s">
        <v>23</v>
      </c>
      <c r="M36" s="81">
        <v>4</v>
      </c>
      <c r="N36" s="81">
        <v>4</v>
      </c>
      <c r="O36" s="1">
        <f>IF((N36*100%/M36)&lt;=100%,(N36*100%/M36),100%)</f>
        <v>1</v>
      </c>
      <c r="P36" s="307"/>
      <c r="Q36" s="8"/>
    </row>
    <row r="37" spans="1:17" ht="29.4" customHeight="1" x14ac:dyDescent="0.25">
      <c r="A37" s="65" t="s">
        <v>369</v>
      </c>
      <c r="B37" s="66" t="s">
        <v>124</v>
      </c>
      <c r="C37" s="65" t="s">
        <v>125</v>
      </c>
      <c r="D37" s="76" t="s">
        <v>18</v>
      </c>
      <c r="E37" s="73">
        <f>SUM(E38:E45)</f>
        <v>5247112.1999999993</v>
      </c>
      <c r="F37" s="186">
        <f>SUM(F38:F45)</f>
        <v>5229624.5908000004</v>
      </c>
      <c r="G37" s="76"/>
      <c r="H37" s="141">
        <f>F37*100%/E37</f>
        <v>0.9966671935850735</v>
      </c>
      <c r="I37" s="464"/>
      <c r="J37" s="961"/>
      <c r="K37" s="962"/>
      <c r="L37" s="962"/>
      <c r="M37" s="962"/>
      <c r="N37" s="962"/>
      <c r="O37" s="963"/>
      <c r="P37" s="443">
        <f>SUM(O38:O45)/COUNTA(O38:O45)</f>
        <v>0.92475167410714287</v>
      </c>
      <c r="Q37" s="49"/>
    </row>
    <row r="38" spans="1:17" ht="26.4" x14ac:dyDescent="0.25">
      <c r="A38" s="65"/>
      <c r="B38" s="989"/>
      <c r="C38" s="65" t="s">
        <v>125</v>
      </c>
      <c r="D38" s="76" t="s">
        <v>20</v>
      </c>
      <c r="E38" s="860">
        <v>4879771.2</v>
      </c>
      <c r="F38" s="860">
        <v>4862288.4896999998</v>
      </c>
      <c r="G38" s="857" t="s">
        <v>19</v>
      </c>
      <c r="H38" s="850">
        <f>F38*100%/E38</f>
        <v>0.99641730942221218</v>
      </c>
      <c r="I38" s="857"/>
      <c r="J38" s="859" t="s">
        <v>1771</v>
      </c>
      <c r="K38" s="859" t="s">
        <v>1770</v>
      </c>
      <c r="L38" s="851" t="s">
        <v>26</v>
      </c>
      <c r="M38" s="81">
        <v>5</v>
      </c>
      <c r="N38" s="81">
        <v>5</v>
      </c>
      <c r="O38" s="1">
        <f t="shared" ref="O38" si="0">IF((N38*100%/M38)&lt;=100%,(N38*100%/M38),100%)</f>
        <v>1</v>
      </c>
      <c r="P38" s="75"/>
      <c r="Q38" s="8"/>
    </row>
    <row r="39" spans="1:17" ht="132" x14ac:dyDescent="0.25">
      <c r="A39" s="65"/>
      <c r="B39" s="969"/>
      <c r="C39" s="65" t="s">
        <v>125</v>
      </c>
      <c r="D39" s="76" t="s">
        <v>32</v>
      </c>
      <c r="E39" s="1028">
        <v>82689.100000000006</v>
      </c>
      <c r="F39" s="1028">
        <v>82688.678700000004</v>
      </c>
      <c r="G39" s="1021" t="s">
        <v>19</v>
      </c>
      <c r="H39" s="957">
        <f>F39*100%/E39</f>
        <v>0.9999949050116641</v>
      </c>
      <c r="I39" s="1021"/>
      <c r="J39" s="677" t="s">
        <v>255</v>
      </c>
      <c r="K39" s="677" t="s">
        <v>101</v>
      </c>
      <c r="L39" s="676" t="s">
        <v>26</v>
      </c>
      <c r="M39" s="81">
        <v>9600</v>
      </c>
      <c r="N39" s="112">
        <v>7339</v>
      </c>
      <c r="O39" s="1">
        <f t="shared" ref="O39:O45" si="1">IF((N39*100%/M39)&lt;=100%,(N39*100%/M39),100%)</f>
        <v>0.76447916666666671</v>
      </c>
      <c r="P39" s="75"/>
      <c r="Q39" s="677" t="s">
        <v>1428</v>
      </c>
    </row>
    <row r="40" spans="1:17" ht="66" x14ac:dyDescent="0.25">
      <c r="A40" s="65"/>
      <c r="B40" s="969"/>
      <c r="C40" s="65" t="s">
        <v>125</v>
      </c>
      <c r="D40" s="76" t="s">
        <v>32</v>
      </c>
      <c r="E40" s="1028"/>
      <c r="F40" s="1028"/>
      <c r="G40" s="1022"/>
      <c r="H40" s="957"/>
      <c r="I40" s="1022"/>
      <c r="J40" s="677" t="s">
        <v>591</v>
      </c>
      <c r="K40" s="309" t="s">
        <v>209</v>
      </c>
      <c r="L40" s="676" t="s">
        <v>26</v>
      </c>
      <c r="M40" s="81">
        <v>2964</v>
      </c>
      <c r="N40" s="112">
        <v>4047</v>
      </c>
      <c r="O40" s="1">
        <f t="shared" si="1"/>
        <v>1</v>
      </c>
      <c r="P40" s="75"/>
      <c r="Q40" s="8"/>
    </row>
    <row r="41" spans="1:17" ht="26.4" x14ac:dyDescent="0.25">
      <c r="A41" s="65"/>
      <c r="B41" s="969"/>
      <c r="C41" s="65" t="s">
        <v>125</v>
      </c>
      <c r="D41" s="76" t="s">
        <v>33</v>
      </c>
      <c r="E41" s="939">
        <v>134329.29999999999</v>
      </c>
      <c r="F41" s="950">
        <v>134328.99040000001</v>
      </c>
      <c r="G41" s="1021" t="s">
        <v>19</v>
      </c>
      <c r="H41" s="957">
        <f>F41*100%/E41</f>
        <v>0.99999769521615922</v>
      </c>
      <c r="I41" s="1021"/>
      <c r="J41" s="662" t="s">
        <v>126</v>
      </c>
      <c r="K41" s="662" t="s">
        <v>1292</v>
      </c>
      <c r="L41" s="661" t="s">
        <v>578</v>
      </c>
      <c r="M41" s="81">
        <v>645</v>
      </c>
      <c r="N41" s="81">
        <v>851</v>
      </c>
      <c r="O41" s="1">
        <f t="shared" si="1"/>
        <v>1</v>
      </c>
      <c r="P41" s="75"/>
      <c r="Q41" s="8"/>
    </row>
    <row r="42" spans="1:17" ht="26.4" x14ac:dyDescent="0.25">
      <c r="A42" s="65"/>
      <c r="B42" s="969"/>
      <c r="C42" s="65" t="s">
        <v>125</v>
      </c>
      <c r="D42" s="76" t="s">
        <v>33</v>
      </c>
      <c r="E42" s="939"/>
      <c r="F42" s="950"/>
      <c r="G42" s="1022"/>
      <c r="H42" s="957"/>
      <c r="I42" s="1022"/>
      <c r="J42" s="662" t="s">
        <v>126</v>
      </c>
      <c r="K42" s="662" t="s">
        <v>200</v>
      </c>
      <c r="L42" s="661" t="s">
        <v>578</v>
      </c>
      <c r="M42" s="672">
        <v>1820</v>
      </c>
      <c r="N42" s="672">
        <v>2410</v>
      </c>
      <c r="O42" s="1">
        <f t="shared" si="1"/>
        <v>1</v>
      </c>
      <c r="P42" s="75"/>
      <c r="Q42" s="8"/>
    </row>
    <row r="43" spans="1:17" ht="91.95" customHeight="1" x14ac:dyDescent="0.25">
      <c r="A43" s="65"/>
      <c r="B43" s="969"/>
      <c r="C43" s="65" t="s">
        <v>125</v>
      </c>
      <c r="D43" s="76" t="s">
        <v>44</v>
      </c>
      <c r="E43" s="1028">
        <v>150322.6</v>
      </c>
      <c r="F43" s="1028">
        <v>150318.432</v>
      </c>
      <c r="G43" s="1042" t="s">
        <v>19</v>
      </c>
      <c r="H43" s="957">
        <f>F43*100%/E43</f>
        <v>0.9999722729649434</v>
      </c>
      <c r="I43" s="1042"/>
      <c r="J43" s="662" t="s">
        <v>235</v>
      </c>
      <c r="K43" s="662" t="s">
        <v>200</v>
      </c>
      <c r="L43" s="661" t="s">
        <v>26</v>
      </c>
      <c r="M43" s="81">
        <v>7410</v>
      </c>
      <c r="N43" s="81">
        <v>7410</v>
      </c>
      <c r="O43" s="1">
        <f t="shared" si="1"/>
        <v>1</v>
      </c>
      <c r="P43" s="75"/>
      <c r="Q43" s="8"/>
    </row>
    <row r="44" spans="1:17" ht="79.2" x14ac:dyDescent="0.25">
      <c r="A44" s="65"/>
      <c r="B44" s="969"/>
      <c r="C44" s="65" t="s">
        <v>125</v>
      </c>
      <c r="D44" s="76" t="s">
        <v>44</v>
      </c>
      <c r="E44" s="1028"/>
      <c r="F44" s="1028"/>
      <c r="G44" s="1043"/>
      <c r="H44" s="957"/>
      <c r="I44" s="1043"/>
      <c r="J44" s="662" t="s">
        <v>236</v>
      </c>
      <c r="K44" s="662" t="s">
        <v>205</v>
      </c>
      <c r="L44" s="661" t="s">
        <v>26</v>
      </c>
      <c r="M44" s="386">
        <v>784</v>
      </c>
      <c r="N44" s="386">
        <v>602</v>
      </c>
      <c r="O44" s="1">
        <f t="shared" si="1"/>
        <v>0.7678571428571429</v>
      </c>
      <c r="P44" s="75"/>
      <c r="Q44" s="58"/>
    </row>
    <row r="45" spans="1:17" ht="66" x14ac:dyDescent="0.25">
      <c r="A45" s="65"/>
      <c r="B45" s="970"/>
      <c r="C45" s="65" t="s">
        <v>125</v>
      </c>
      <c r="D45" s="76" t="s">
        <v>44</v>
      </c>
      <c r="E45" s="1028"/>
      <c r="F45" s="1028"/>
      <c r="G45" s="1044"/>
      <c r="H45" s="957"/>
      <c r="I45" s="1044"/>
      <c r="J45" s="662" t="s">
        <v>237</v>
      </c>
      <c r="K45" s="662" t="s">
        <v>101</v>
      </c>
      <c r="L45" s="661" t="s">
        <v>26</v>
      </c>
      <c r="M45" s="81">
        <v>19200</v>
      </c>
      <c r="N45" s="385">
        <v>16621</v>
      </c>
      <c r="O45" s="1">
        <f t="shared" si="1"/>
        <v>0.86567708333333337</v>
      </c>
      <c r="P45" s="75"/>
      <c r="Q45" s="58"/>
    </row>
    <row r="46" spans="1:17" ht="52.8" x14ac:dyDescent="0.25">
      <c r="A46" s="65" t="s">
        <v>1491</v>
      </c>
      <c r="B46" s="66" t="s">
        <v>127</v>
      </c>
      <c r="C46" s="65" t="s">
        <v>128</v>
      </c>
      <c r="D46" s="76" t="s">
        <v>18</v>
      </c>
      <c r="E46" s="73">
        <f>SUM(E47:E128)</f>
        <v>10651985.000000002</v>
      </c>
      <c r="F46" s="186">
        <f>SUM(F47:F128)</f>
        <v>10651985.000000002</v>
      </c>
      <c r="G46" s="76"/>
      <c r="H46" s="141">
        <f>F46*100%/E46</f>
        <v>1</v>
      </c>
      <c r="I46" s="464"/>
      <c r="J46" s="961"/>
      <c r="K46" s="962"/>
      <c r="L46" s="962"/>
      <c r="M46" s="962"/>
      <c r="N46" s="962"/>
      <c r="O46" s="963"/>
      <c r="P46" s="443">
        <f>SUM(O47:O128)/COUNTA(O47:O128)</f>
        <v>0.92614008267672521</v>
      </c>
      <c r="Q46" s="49"/>
    </row>
    <row r="47" spans="1:17" ht="52.8" x14ac:dyDescent="0.25">
      <c r="A47" s="65"/>
      <c r="B47" s="989"/>
      <c r="C47" s="65" t="s">
        <v>128</v>
      </c>
      <c r="D47" s="76" t="s">
        <v>20</v>
      </c>
      <c r="E47" s="847">
        <v>9920876.8000000007</v>
      </c>
      <c r="F47" s="848">
        <v>9920876.8000000007</v>
      </c>
      <c r="G47" s="858" t="s">
        <v>19</v>
      </c>
      <c r="H47" s="850">
        <f>F47*100%/E47</f>
        <v>1</v>
      </c>
      <c r="I47" s="858"/>
      <c r="J47" s="859" t="s">
        <v>21</v>
      </c>
      <c r="K47" s="859" t="s">
        <v>22</v>
      </c>
      <c r="L47" s="851" t="s">
        <v>23</v>
      </c>
      <c r="M47" s="81">
        <v>29</v>
      </c>
      <c r="N47" s="81">
        <v>29</v>
      </c>
      <c r="O47" s="1">
        <f>IF((N47*100%/M47)&lt;=100%,(N47*100%/M47),100%)</f>
        <v>1</v>
      </c>
      <c r="P47" s="96"/>
      <c r="Q47" s="8"/>
    </row>
    <row r="48" spans="1:17" ht="92.4" x14ac:dyDescent="0.25">
      <c r="A48" s="65"/>
      <c r="B48" s="969"/>
      <c r="C48" s="65" t="s">
        <v>128</v>
      </c>
      <c r="D48" s="76" t="s">
        <v>32</v>
      </c>
      <c r="E48" s="939">
        <v>61737.3</v>
      </c>
      <c r="F48" s="939">
        <v>61737.3</v>
      </c>
      <c r="G48" s="1034" t="s">
        <v>19</v>
      </c>
      <c r="H48" s="957">
        <f>F48*100%/E48</f>
        <v>1</v>
      </c>
      <c r="I48" s="1034"/>
      <c r="J48" s="677" t="s">
        <v>592</v>
      </c>
      <c r="K48" s="677" t="s">
        <v>593</v>
      </c>
      <c r="L48" s="676" t="s">
        <v>26</v>
      </c>
      <c r="M48" s="81">
        <v>8500</v>
      </c>
      <c r="N48" s="112">
        <v>8500</v>
      </c>
      <c r="O48" s="1">
        <f t="shared" ref="O48:O79" si="2">IF((N48*100%/M48)&lt;=100%,(N48*100%/M48),100%)</f>
        <v>1</v>
      </c>
      <c r="P48" s="96"/>
      <c r="Q48" s="8"/>
    </row>
    <row r="49" spans="1:17" ht="33.6" customHeight="1" x14ac:dyDescent="0.25">
      <c r="A49" s="65"/>
      <c r="B49" s="969"/>
      <c r="C49" s="65" t="s">
        <v>128</v>
      </c>
      <c r="D49" s="76" t="s">
        <v>32</v>
      </c>
      <c r="E49" s="939"/>
      <c r="F49" s="939"/>
      <c r="G49" s="1035"/>
      <c r="H49" s="957"/>
      <c r="I49" s="1035"/>
      <c r="J49" s="677" t="s">
        <v>587</v>
      </c>
      <c r="K49" s="677" t="s">
        <v>588</v>
      </c>
      <c r="L49" s="676" t="s">
        <v>51</v>
      </c>
      <c r="M49" s="81">
        <v>20435</v>
      </c>
      <c r="N49" s="112">
        <v>20435</v>
      </c>
      <c r="O49" s="1">
        <f t="shared" si="2"/>
        <v>1</v>
      </c>
      <c r="P49" s="96"/>
      <c r="Q49" s="8"/>
    </row>
    <row r="50" spans="1:17" ht="92.4" x14ac:dyDescent="0.25">
      <c r="A50" s="65"/>
      <c r="B50" s="969"/>
      <c r="C50" s="65" t="s">
        <v>128</v>
      </c>
      <c r="D50" s="76" t="s">
        <v>32</v>
      </c>
      <c r="E50" s="939"/>
      <c r="F50" s="939"/>
      <c r="G50" s="1036"/>
      <c r="H50" s="957"/>
      <c r="I50" s="1036"/>
      <c r="J50" s="677" t="s">
        <v>594</v>
      </c>
      <c r="K50" s="677" t="s">
        <v>562</v>
      </c>
      <c r="L50" s="676" t="s">
        <v>595</v>
      </c>
      <c r="M50" s="81">
        <v>11935</v>
      </c>
      <c r="N50" s="112">
        <v>11935</v>
      </c>
      <c r="O50" s="1">
        <f t="shared" si="2"/>
        <v>1</v>
      </c>
      <c r="P50" s="96"/>
      <c r="Q50" s="8"/>
    </row>
    <row r="51" spans="1:17" ht="76.5" customHeight="1" x14ac:dyDescent="0.25">
      <c r="A51" s="65"/>
      <c r="B51" s="969"/>
      <c r="C51" s="65" t="s">
        <v>128</v>
      </c>
      <c r="D51" s="76" t="s">
        <v>35</v>
      </c>
      <c r="E51" s="939">
        <v>114935.9</v>
      </c>
      <c r="F51" s="939">
        <v>114935.9</v>
      </c>
      <c r="G51" s="1021" t="s">
        <v>19</v>
      </c>
      <c r="H51" s="957">
        <f>F51*100%/E51</f>
        <v>1</v>
      </c>
      <c r="I51" s="1021"/>
      <c r="J51" s="628" t="s">
        <v>758</v>
      </c>
      <c r="K51" s="628" t="s">
        <v>562</v>
      </c>
      <c r="L51" s="627" t="s">
        <v>26</v>
      </c>
      <c r="M51" s="350">
        <v>120</v>
      </c>
      <c r="N51" s="350">
        <v>120</v>
      </c>
      <c r="O51" s="1">
        <f t="shared" si="2"/>
        <v>1</v>
      </c>
      <c r="P51" s="96"/>
      <c r="Q51" s="8"/>
    </row>
    <row r="52" spans="1:17" ht="52.8" x14ac:dyDescent="0.25">
      <c r="A52" s="65"/>
      <c r="B52" s="969"/>
      <c r="C52" s="65" t="s">
        <v>128</v>
      </c>
      <c r="D52" s="76" t="s">
        <v>35</v>
      </c>
      <c r="E52" s="939"/>
      <c r="F52" s="939"/>
      <c r="G52" s="1026"/>
      <c r="H52" s="957"/>
      <c r="I52" s="1026"/>
      <c r="J52" s="313" t="s">
        <v>570</v>
      </c>
      <c r="K52" s="313" t="s">
        <v>562</v>
      </c>
      <c r="L52" s="627" t="s">
        <v>26</v>
      </c>
      <c r="M52" s="81">
        <v>120</v>
      </c>
      <c r="N52" s="350">
        <v>120</v>
      </c>
      <c r="O52" s="1">
        <f t="shared" si="2"/>
        <v>1</v>
      </c>
      <c r="P52" s="96"/>
      <c r="Q52" s="8"/>
    </row>
    <row r="53" spans="1:17" ht="56.4" customHeight="1" x14ac:dyDescent="0.25">
      <c r="A53" s="65"/>
      <c r="B53" s="969"/>
      <c r="C53" s="65" t="s">
        <v>128</v>
      </c>
      <c r="D53" s="76" t="s">
        <v>35</v>
      </c>
      <c r="E53" s="939"/>
      <c r="F53" s="939"/>
      <c r="G53" s="1026"/>
      <c r="H53" s="957"/>
      <c r="I53" s="1026"/>
      <c r="J53" s="313" t="s">
        <v>207</v>
      </c>
      <c r="K53" s="313" t="s">
        <v>463</v>
      </c>
      <c r="L53" s="627" t="s">
        <v>26</v>
      </c>
      <c r="M53" s="350">
        <v>1</v>
      </c>
      <c r="N53" s="350">
        <v>1</v>
      </c>
      <c r="O53" s="1">
        <f t="shared" si="2"/>
        <v>1</v>
      </c>
      <c r="P53" s="96"/>
      <c r="Q53" s="8"/>
    </row>
    <row r="54" spans="1:17" ht="105.6" x14ac:dyDescent="0.25">
      <c r="A54" s="65"/>
      <c r="B54" s="969"/>
      <c r="C54" s="65" t="s">
        <v>128</v>
      </c>
      <c r="D54" s="76" t="s">
        <v>35</v>
      </c>
      <c r="E54" s="939"/>
      <c r="F54" s="939"/>
      <c r="G54" s="1026"/>
      <c r="H54" s="957"/>
      <c r="I54" s="1026"/>
      <c r="J54" s="313" t="s">
        <v>1052</v>
      </c>
      <c r="K54" s="313" t="s">
        <v>70</v>
      </c>
      <c r="L54" s="627" t="s">
        <v>26</v>
      </c>
      <c r="M54" s="350">
        <v>5300</v>
      </c>
      <c r="N54" s="350">
        <v>5300</v>
      </c>
      <c r="O54" s="1">
        <f t="shared" si="2"/>
        <v>1</v>
      </c>
      <c r="P54" s="96"/>
      <c r="Q54" s="8"/>
    </row>
    <row r="55" spans="1:17" ht="105.6" x14ac:dyDescent="0.25">
      <c r="A55" s="65"/>
      <c r="B55" s="969"/>
      <c r="C55" s="65" t="s">
        <v>128</v>
      </c>
      <c r="D55" s="76" t="s">
        <v>35</v>
      </c>
      <c r="E55" s="939"/>
      <c r="F55" s="939"/>
      <c r="G55" s="1026"/>
      <c r="H55" s="957"/>
      <c r="I55" s="1026"/>
      <c r="J55" s="313" t="s">
        <v>1053</v>
      </c>
      <c r="K55" s="313" t="s">
        <v>70</v>
      </c>
      <c r="L55" s="627" t="s">
        <v>26</v>
      </c>
      <c r="M55" s="81">
        <v>31043</v>
      </c>
      <c r="N55" s="350">
        <v>31043</v>
      </c>
      <c r="O55" s="1">
        <f t="shared" si="2"/>
        <v>1</v>
      </c>
      <c r="P55" s="96"/>
      <c r="Q55" s="8"/>
    </row>
    <row r="56" spans="1:17" ht="105.6" x14ac:dyDescent="0.25">
      <c r="A56" s="65"/>
      <c r="B56" s="969"/>
      <c r="C56" s="65" t="s">
        <v>128</v>
      </c>
      <c r="D56" s="76" t="s">
        <v>35</v>
      </c>
      <c r="E56" s="939"/>
      <c r="F56" s="939"/>
      <c r="G56" s="1026"/>
      <c r="H56" s="957"/>
      <c r="I56" s="1026"/>
      <c r="J56" s="313" t="s">
        <v>1054</v>
      </c>
      <c r="K56" s="313" t="s">
        <v>70</v>
      </c>
      <c r="L56" s="627" t="s">
        <v>26</v>
      </c>
      <c r="M56" s="81">
        <v>133916</v>
      </c>
      <c r="N56" s="350">
        <v>278364</v>
      </c>
      <c r="O56" s="1">
        <f t="shared" si="2"/>
        <v>1</v>
      </c>
      <c r="P56" s="96"/>
      <c r="Q56" s="8"/>
    </row>
    <row r="57" spans="1:17" ht="123.6" customHeight="1" x14ac:dyDescent="0.25">
      <c r="A57" s="65"/>
      <c r="B57" s="969"/>
      <c r="C57" s="65" t="s">
        <v>128</v>
      </c>
      <c r="D57" s="76" t="s">
        <v>38</v>
      </c>
      <c r="E57" s="939">
        <v>148355.9</v>
      </c>
      <c r="F57" s="939">
        <v>148355.9</v>
      </c>
      <c r="G57" s="1021" t="s">
        <v>19</v>
      </c>
      <c r="H57" s="957">
        <f>F57*100%/E57</f>
        <v>1</v>
      </c>
      <c r="I57" s="1021"/>
      <c r="J57" s="595" t="s">
        <v>557</v>
      </c>
      <c r="K57" s="592" t="s">
        <v>209</v>
      </c>
      <c r="L57" s="592" t="s">
        <v>553</v>
      </c>
      <c r="M57" s="592">
        <v>13679</v>
      </c>
      <c r="N57" s="593">
        <v>11603</v>
      </c>
      <c r="O57" s="1">
        <f t="shared" si="2"/>
        <v>0.84823452006725641</v>
      </c>
      <c r="P57" s="96"/>
      <c r="Q57" s="1045" t="s">
        <v>970</v>
      </c>
    </row>
    <row r="58" spans="1:17" ht="135" customHeight="1" x14ac:dyDescent="0.25">
      <c r="A58" s="65"/>
      <c r="B58" s="969"/>
      <c r="C58" s="65" t="s">
        <v>128</v>
      </c>
      <c r="D58" s="76" t="s">
        <v>38</v>
      </c>
      <c r="E58" s="939"/>
      <c r="F58" s="939"/>
      <c r="G58" s="1026"/>
      <c r="H58" s="957"/>
      <c r="I58" s="1026"/>
      <c r="J58" s="595" t="s">
        <v>558</v>
      </c>
      <c r="K58" s="592" t="s">
        <v>209</v>
      </c>
      <c r="L58" s="592" t="s">
        <v>553</v>
      </c>
      <c r="M58" s="592">
        <v>2736</v>
      </c>
      <c r="N58" s="593">
        <v>1321</v>
      </c>
      <c r="O58" s="1">
        <f t="shared" si="2"/>
        <v>0.4828216374269006</v>
      </c>
      <c r="P58" s="96"/>
      <c r="Q58" s="1046"/>
    </row>
    <row r="59" spans="1:17" ht="118.8" x14ac:dyDescent="0.25">
      <c r="A59" s="65"/>
      <c r="B59" s="969"/>
      <c r="C59" s="65" t="s">
        <v>128</v>
      </c>
      <c r="D59" s="76" t="s">
        <v>38</v>
      </c>
      <c r="E59" s="939"/>
      <c r="F59" s="939"/>
      <c r="G59" s="1026"/>
      <c r="H59" s="957"/>
      <c r="I59" s="1026"/>
      <c r="J59" s="595" t="s">
        <v>559</v>
      </c>
      <c r="K59" s="592" t="s">
        <v>209</v>
      </c>
      <c r="L59" s="592" t="s">
        <v>553</v>
      </c>
      <c r="M59" s="592">
        <v>1778</v>
      </c>
      <c r="N59" s="593">
        <v>1649</v>
      </c>
      <c r="O59" s="1">
        <f t="shared" si="2"/>
        <v>0.9274465691788526</v>
      </c>
      <c r="P59" s="96"/>
      <c r="Q59" s="1047"/>
    </row>
    <row r="60" spans="1:17" ht="118.8" x14ac:dyDescent="0.25">
      <c r="A60" s="65"/>
      <c r="B60" s="969"/>
      <c r="C60" s="65" t="s">
        <v>128</v>
      </c>
      <c r="D60" s="76" t="s">
        <v>38</v>
      </c>
      <c r="E60" s="939"/>
      <c r="F60" s="939"/>
      <c r="G60" s="1026"/>
      <c r="H60" s="957"/>
      <c r="I60" s="1026"/>
      <c r="J60" s="595" t="s">
        <v>560</v>
      </c>
      <c r="K60" s="592" t="s">
        <v>209</v>
      </c>
      <c r="L60" s="592" t="s">
        <v>553</v>
      </c>
      <c r="M60" s="592">
        <v>10961</v>
      </c>
      <c r="N60" s="593">
        <v>11156</v>
      </c>
      <c r="O60" s="1">
        <f t="shared" si="2"/>
        <v>1</v>
      </c>
      <c r="P60" s="96"/>
      <c r="Q60" s="599" t="s">
        <v>967</v>
      </c>
    </row>
    <row r="61" spans="1:17" ht="95.4" customHeight="1" x14ac:dyDescent="0.25">
      <c r="A61" s="65"/>
      <c r="B61" s="969"/>
      <c r="C61" s="65" t="s">
        <v>128</v>
      </c>
      <c r="D61" s="76" t="s">
        <v>38</v>
      </c>
      <c r="E61" s="939"/>
      <c r="F61" s="939"/>
      <c r="G61" s="1026"/>
      <c r="H61" s="957"/>
      <c r="I61" s="1026"/>
      <c r="J61" s="594" t="s">
        <v>561</v>
      </c>
      <c r="K61" s="592" t="s">
        <v>562</v>
      </c>
      <c r="L61" s="592" t="s">
        <v>553</v>
      </c>
      <c r="M61" s="592">
        <v>24</v>
      </c>
      <c r="N61" s="593">
        <v>25</v>
      </c>
      <c r="O61" s="1">
        <f t="shared" si="2"/>
        <v>1</v>
      </c>
      <c r="P61" s="96"/>
      <c r="Q61" s="599" t="s">
        <v>967</v>
      </c>
    </row>
    <row r="62" spans="1:17" ht="95.4" customHeight="1" x14ac:dyDescent="0.25">
      <c r="A62" s="65"/>
      <c r="B62" s="969"/>
      <c r="C62" s="65" t="s">
        <v>128</v>
      </c>
      <c r="D62" s="76" t="s">
        <v>38</v>
      </c>
      <c r="E62" s="939"/>
      <c r="F62" s="939"/>
      <c r="G62" s="1026"/>
      <c r="H62" s="957"/>
      <c r="I62" s="1026"/>
      <c r="J62" s="595" t="s">
        <v>563</v>
      </c>
      <c r="K62" s="592" t="s">
        <v>562</v>
      </c>
      <c r="L62" s="592" t="s">
        <v>553</v>
      </c>
      <c r="M62" s="592">
        <v>42</v>
      </c>
      <c r="N62" s="593">
        <v>19</v>
      </c>
      <c r="O62" s="1">
        <f t="shared" si="2"/>
        <v>0.45238095238095238</v>
      </c>
      <c r="P62" s="96"/>
      <c r="Q62" s="1045" t="s">
        <v>970</v>
      </c>
    </row>
    <row r="63" spans="1:17" ht="109.95" customHeight="1" x14ac:dyDescent="0.25">
      <c r="A63" s="65"/>
      <c r="B63" s="969"/>
      <c r="C63" s="65" t="s">
        <v>128</v>
      </c>
      <c r="D63" s="76" t="s">
        <v>38</v>
      </c>
      <c r="E63" s="939"/>
      <c r="F63" s="939"/>
      <c r="G63" s="1026"/>
      <c r="H63" s="957"/>
      <c r="I63" s="1026"/>
      <c r="J63" s="595" t="s">
        <v>564</v>
      </c>
      <c r="K63" s="592" t="s">
        <v>562</v>
      </c>
      <c r="L63" s="592" t="s">
        <v>553</v>
      </c>
      <c r="M63" s="592">
        <v>42</v>
      </c>
      <c r="N63" s="593">
        <v>33</v>
      </c>
      <c r="O63" s="1">
        <f t="shared" si="2"/>
        <v>0.7857142857142857</v>
      </c>
      <c r="P63" s="96"/>
      <c r="Q63" s="1046"/>
    </row>
    <row r="64" spans="1:17" ht="96" customHeight="1" x14ac:dyDescent="0.25">
      <c r="A64" s="65"/>
      <c r="B64" s="969"/>
      <c r="C64" s="65" t="s">
        <v>128</v>
      </c>
      <c r="D64" s="76" t="s">
        <v>38</v>
      </c>
      <c r="E64" s="939"/>
      <c r="F64" s="939"/>
      <c r="G64" s="1026"/>
      <c r="H64" s="957"/>
      <c r="I64" s="1026"/>
      <c r="J64" s="597" t="s">
        <v>565</v>
      </c>
      <c r="K64" s="592" t="s">
        <v>562</v>
      </c>
      <c r="L64" s="592" t="s">
        <v>553</v>
      </c>
      <c r="M64" s="592">
        <v>35</v>
      </c>
      <c r="N64" s="593">
        <v>8</v>
      </c>
      <c r="O64" s="1">
        <f t="shared" si="2"/>
        <v>0.22857142857142856</v>
      </c>
      <c r="P64" s="96"/>
      <c r="Q64" s="1046"/>
    </row>
    <row r="65" spans="1:17" ht="80.400000000000006" customHeight="1" x14ac:dyDescent="0.25">
      <c r="A65" s="65"/>
      <c r="B65" s="969"/>
      <c r="C65" s="65" t="s">
        <v>128</v>
      </c>
      <c r="D65" s="76" t="s">
        <v>38</v>
      </c>
      <c r="E65" s="939"/>
      <c r="F65" s="939"/>
      <c r="G65" s="1026"/>
      <c r="H65" s="957"/>
      <c r="I65" s="1026"/>
      <c r="J65" s="595" t="s">
        <v>273</v>
      </c>
      <c r="K65" s="592" t="s">
        <v>335</v>
      </c>
      <c r="L65" s="592" t="s">
        <v>553</v>
      </c>
      <c r="M65" s="592">
        <v>230</v>
      </c>
      <c r="N65" s="593">
        <v>207</v>
      </c>
      <c r="O65" s="1">
        <f t="shared" si="2"/>
        <v>0.9</v>
      </c>
      <c r="P65" s="96"/>
      <c r="Q65" s="1046"/>
    </row>
    <row r="66" spans="1:17" ht="81.599999999999994" customHeight="1" x14ac:dyDescent="0.25">
      <c r="A66" s="65"/>
      <c r="B66" s="969"/>
      <c r="C66" s="65" t="s">
        <v>128</v>
      </c>
      <c r="D66" s="76" t="s">
        <v>38</v>
      </c>
      <c r="E66" s="939"/>
      <c r="F66" s="939"/>
      <c r="G66" s="1026"/>
      <c r="H66" s="957"/>
      <c r="I66" s="1026"/>
      <c r="J66" s="595" t="s">
        <v>566</v>
      </c>
      <c r="K66" s="592" t="s">
        <v>567</v>
      </c>
      <c r="L66" s="592" t="s">
        <v>568</v>
      </c>
      <c r="M66" s="592">
        <v>7820</v>
      </c>
      <c r="N66" s="593">
        <v>5854</v>
      </c>
      <c r="O66" s="1">
        <f t="shared" si="2"/>
        <v>0.74859335038363173</v>
      </c>
      <c r="P66" s="96"/>
      <c r="Q66" s="1046"/>
    </row>
    <row r="67" spans="1:17" ht="56.4" customHeight="1" x14ac:dyDescent="0.25">
      <c r="A67" s="65"/>
      <c r="B67" s="969"/>
      <c r="C67" s="65" t="s">
        <v>128</v>
      </c>
      <c r="D67" s="76" t="s">
        <v>38</v>
      </c>
      <c r="E67" s="939"/>
      <c r="F67" s="939"/>
      <c r="G67" s="1026"/>
      <c r="H67" s="957"/>
      <c r="I67" s="1026"/>
      <c r="J67" s="595" t="s">
        <v>569</v>
      </c>
      <c r="K67" s="592" t="s">
        <v>567</v>
      </c>
      <c r="L67" s="592" t="s">
        <v>568</v>
      </c>
      <c r="M67" s="592">
        <v>3400</v>
      </c>
      <c r="N67" s="593">
        <v>3111</v>
      </c>
      <c r="O67" s="1">
        <f t="shared" si="2"/>
        <v>0.91500000000000004</v>
      </c>
      <c r="P67" s="96"/>
      <c r="Q67" s="1046"/>
    </row>
    <row r="68" spans="1:17" ht="52.8" x14ac:dyDescent="0.25">
      <c r="A68" s="65"/>
      <c r="B68" s="969"/>
      <c r="C68" s="65" t="s">
        <v>128</v>
      </c>
      <c r="D68" s="76" t="s">
        <v>38</v>
      </c>
      <c r="E68" s="939"/>
      <c r="F68" s="939"/>
      <c r="G68" s="1026"/>
      <c r="H68" s="957"/>
      <c r="I68" s="1026"/>
      <c r="J68" s="595" t="s">
        <v>570</v>
      </c>
      <c r="K68" s="592" t="s">
        <v>567</v>
      </c>
      <c r="L68" s="592" t="s">
        <v>568</v>
      </c>
      <c r="M68" s="592">
        <v>8160</v>
      </c>
      <c r="N68" s="593">
        <v>8083</v>
      </c>
      <c r="O68" s="1">
        <f t="shared" si="2"/>
        <v>0.99056372549019611</v>
      </c>
      <c r="P68" s="96"/>
      <c r="Q68" s="1046"/>
    </row>
    <row r="69" spans="1:17" ht="30.6" customHeight="1" x14ac:dyDescent="0.25">
      <c r="A69" s="65"/>
      <c r="B69" s="969"/>
      <c r="C69" s="65" t="s">
        <v>128</v>
      </c>
      <c r="D69" s="76" t="s">
        <v>38</v>
      </c>
      <c r="E69" s="939"/>
      <c r="F69" s="939"/>
      <c r="G69" s="1026"/>
      <c r="H69" s="957"/>
      <c r="I69" s="1026"/>
      <c r="J69" s="595" t="s">
        <v>571</v>
      </c>
      <c r="K69" s="592" t="s">
        <v>337</v>
      </c>
      <c r="L69" s="592" t="s">
        <v>572</v>
      </c>
      <c r="M69" s="592">
        <v>30940</v>
      </c>
      <c r="N69" s="593">
        <v>21521</v>
      </c>
      <c r="O69" s="1">
        <f t="shared" si="2"/>
        <v>0.69557207498383966</v>
      </c>
      <c r="P69" s="96"/>
      <c r="Q69" s="1046"/>
    </row>
    <row r="70" spans="1:17" ht="36.6" customHeight="1" x14ac:dyDescent="0.25">
      <c r="A70" s="65"/>
      <c r="B70" s="969"/>
      <c r="C70" s="65" t="s">
        <v>128</v>
      </c>
      <c r="D70" s="76" t="s">
        <v>38</v>
      </c>
      <c r="E70" s="939"/>
      <c r="F70" s="939"/>
      <c r="G70" s="1026"/>
      <c r="H70" s="957"/>
      <c r="I70" s="1026"/>
      <c r="J70" s="598" t="s">
        <v>573</v>
      </c>
      <c r="K70" s="592" t="s">
        <v>337</v>
      </c>
      <c r="L70" s="592" t="s">
        <v>572</v>
      </c>
      <c r="M70" s="596">
        <v>8500</v>
      </c>
      <c r="N70" s="596">
        <v>8233</v>
      </c>
      <c r="O70" s="1">
        <f t="shared" si="2"/>
        <v>0.96858823529411764</v>
      </c>
      <c r="P70" s="96"/>
      <c r="Q70" s="1047"/>
    </row>
    <row r="71" spans="1:17" ht="70.95" customHeight="1" x14ac:dyDescent="0.25">
      <c r="A71" s="65"/>
      <c r="B71" s="969"/>
      <c r="C71" s="65" t="s">
        <v>128</v>
      </c>
      <c r="D71" s="76" t="s">
        <v>39</v>
      </c>
      <c r="E71" s="990">
        <v>192127.6</v>
      </c>
      <c r="F71" s="990">
        <v>192127.6</v>
      </c>
      <c r="G71" s="1030" t="s">
        <v>19</v>
      </c>
      <c r="H71" s="1019">
        <f>F71*100%/E71</f>
        <v>1</v>
      </c>
      <c r="I71" s="1030"/>
      <c r="J71" s="547" t="s">
        <v>904</v>
      </c>
      <c r="K71" s="547" t="s">
        <v>905</v>
      </c>
      <c r="L71" s="546" t="s">
        <v>636</v>
      </c>
      <c r="M71" s="81">
        <v>34265</v>
      </c>
      <c r="N71" s="81">
        <v>34265</v>
      </c>
      <c r="O71" s="1">
        <f t="shared" si="2"/>
        <v>1</v>
      </c>
      <c r="P71" s="96"/>
      <c r="Q71" s="8"/>
    </row>
    <row r="72" spans="1:17" ht="69.599999999999994" customHeight="1" x14ac:dyDescent="0.25">
      <c r="A72" s="65"/>
      <c r="B72" s="969"/>
      <c r="C72" s="65" t="s">
        <v>128</v>
      </c>
      <c r="D72" s="76" t="s">
        <v>39</v>
      </c>
      <c r="E72" s="1029"/>
      <c r="F72" s="1029"/>
      <c r="G72" s="1031"/>
      <c r="H72" s="1020"/>
      <c r="I72" s="1031"/>
      <c r="J72" s="547" t="s">
        <v>906</v>
      </c>
      <c r="K72" s="547" t="s">
        <v>905</v>
      </c>
      <c r="L72" s="546" t="s">
        <v>636</v>
      </c>
      <c r="M72" s="81">
        <v>3700</v>
      </c>
      <c r="N72" s="81">
        <v>3700</v>
      </c>
      <c r="O72" s="1">
        <f t="shared" si="2"/>
        <v>1</v>
      </c>
      <c r="P72" s="96"/>
      <c r="Q72" s="8"/>
    </row>
    <row r="73" spans="1:17" ht="67.95" customHeight="1" x14ac:dyDescent="0.25">
      <c r="A73" s="65"/>
      <c r="B73" s="969"/>
      <c r="C73" s="65" t="s">
        <v>128</v>
      </c>
      <c r="D73" s="76" t="s">
        <v>39</v>
      </c>
      <c r="E73" s="1029"/>
      <c r="F73" s="1029"/>
      <c r="G73" s="1031"/>
      <c r="H73" s="1020"/>
      <c r="I73" s="1031"/>
      <c r="J73" s="547" t="s">
        <v>907</v>
      </c>
      <c r="K73" s="547" t="s">
        <v>905</v>
      </c>
      <c r="L73" s="546" t="s">
        <v>636</v>
      </c>
      <c r="M73" s="81">
        <v>740</v>
      </c>
      <c r="N73" s="81">
        <v>740</v>
      </c>
      <c r="O73" s="1">
        <f t="shared" si="2"/>
        <v>1</v>
      </c>
      <c r="P73" s="96"/>
      <c r="Q73" s="8"/>
    </row>
    <row r="74" spans="1:17" ht="67.2" customHeight="1" x14ac:dyDescent="0.25">
      <c r="A74" s="65"/>
      <c r="B74" s="969"/>
      <c r="C74" s="65" t="s">
        <v>128</v>
      </c>
      <c r="D74" s="76" t="s">
        <v>39</v>
      </c>
      <c r="E74" s="1029"/>
      <c r="F74" s="1029"/>
      <c r="G74" s="1031"/>
      <c r="H74" s="1020"/>
      <c r="I74" s="1031"/>
      <c r="J74" s="547" t="s">
        <v>908</v>
      </c>
      <c r="K74" s="547" t="s">
        <v>905</v>
      </c>
      <c r="L74" s="546" t="s">
        <v>636</v>
      </c>
      <c r="M74" s="81">
        <v>12000</v>
      </c>
      <c r="N74" s="81">
        <v>12000</v>
      </c>
      <c r="O74" s="1">
        <f t="shared" si="2"/>
        <v>1</v>
      </c>
      <c r="P74" s="96"/>
      <c r="Q74" s="8"/>
    </row>
    <row r="75" spans="1:17" ht="39.6" x14ac:dyDescent="0.25">
      <c r="A75" s="65"/>
      <c r="B75" s="969"/>
      <c r="C75" s="65" t="s">
        <v>128</v>
      </c>
      <c r="D75" s="76" t="s">
        <v>39</v>
      </c>
      <c r="E75" s="1029"/>
      <c r="F75" s="1029"/>
      <c r="G75" s="1031"/>
      <c r="H75" s="1020"/>
      <c r="I75" s="1031"/>
      <c r="J75" s="547" t="s">
        <v>909</v>
      </c>
      <c r="K75" s="547" t="s">
        <v>905</v>
      </c>
      <c r="L75" s="546" t="s">
        <v>636</v>
      </c>
      <c r="M75" s="81">
        <v>17600</v>
      </c>
      <c r="N75" s="81">
        <v>17600</v>
      </c>
      <c r="O75" s="1">
        <f t="shared" si="2"/>
        <v>1</v>
      </c>
      <c r="P75" s="96"/>
      <c r="Q75" s="8"/>
    </row>
    <row r="76" spans="1:17" ht="39.6" x14ac:dyDescent="0.25">
      <c r="A76" s="65"/>
      <c r="B76" s="969"/>
      <c r="C76" s="65" t="s">
        <v>128</v>
      </c>
      <c r="D76" s="76" t="s">
        <v>39</v>
      </c>
      <c r="E76" s="1029"/>
      <c r="F76" s="1029"/>
      <c r="G76" s="1031"/>
      <c r="H76" s="1020"/>
      <c r="I76" s="1031"/>
      <c r="J76" s="547" t="s">
        <v>910</v>
      </c>
      <c r="K76" s="547" t="s">
        <v>905</v>
      </c>
      <c r="L76" s="546" t="s">
        <v>636</v>
      </c>
      <c r="M76" s="81">
        <v>16500</v>
      </c>
      <c r="N76" s="81">
        <v>16500</v>
      </c>
      <c r="O76" s="1">
        <f t="shared" si="2"/>
        <v>1</v>
      </c>
      <c r="P76" s="96"/>
      <c r="Q76" s="8"/>
    </row>
    <row r="77" spans="1:17" ht="26.4" x14ac:dyDescent="0.25">
      <c r="A77" s="65"/>
      <c r="B77" s="969"/>
      <c r="C77" s="65" t="s">
        <v>128</v>
      </c>
      <c r="D77" s="76" t="s">
        <v>39</v>
      </c>
      <c r="E77" s="1029"/>
      <c r="F77" s="1029"/>
      <c r="G77" s="1031"/>
      <c r="H77" s="1020"/>
      <c r="I77" s="1031"/>
      <c r="J77" s="547" t="s">
        <v>911</v>
      </c>
      <c r="K77" s="547" t="s">
        <v>929</v>
      </c>
      <c r="L77" s="546" t="s">
        <v>26</v>
      </c>
      <c r="M77" s="81">
        <v>79800</v>
      </c>
      <c r="N77" s="81">
        <v>341590</v>
      </c>
      <c r="O77" s="1">
        <f t="shared" si="2"/>
        <v>1</v>
      </c>
      <c r="P77" s="96"/>
      <c r="Q77" s="8"/>
    </row>
    <row r="78" spans="1:17" ht="66" x14ac:dyDescent="0.25">
      <c r="A78" s="65"/>
      <c r="B78" s="969"/>
      <c r="C78" s="65" t="s">
        <v>128</v>
      </c>
      <c r="D78" s="76" t="s">
        <v>39</v>
      </c>
      <c r="E78" s="1029"/>
      <c r="F78" s="1029"/>
      <c r="G78" s="1031"/>
      <c r="H78" s="1020"/>
      <c r="I78" s="1031"/>
      <c r="J78" s="547" t="s">
        <v>531</v>
      </c>
      <c r="K78" s="547" t="s">
        <v>532</v>
      </c>
      <c r="L78" s="546" t="s">
        <v>51</v>
      </c>
      <c r="M78" s="81">
        <v>20</v>
      </c>
      <c r="N78" s="81">
        <v>20</v>
      </c>
      <c r="O78" s="1">
        <f t="shared" si="2"/>
        <v>1</v>
      </c>
      <c r="P78" s="96"/>
      <c r="Q78" s="8"/>
    </row>
    <row r="79" spans="1:17" ht="66" x14ac:dyDescent="0.25">
      <c r="A79" s="65"/>
      <c r="B79" s="969"/>
      <c r="C79" s="65" t="s">
        <v>128</v>
      </c>
      <c r="D79" s="356" t="s">
        <v>39</v>
      </c>
      <c r="E79" s="1029"/>
      <c r="F79" s="1029"/>
      <c r="G79" s="1031"/>
      <c r="H79" s="1020"/>
      <c r="I79" s="1031"/>
      <c r="J79" s="547" t="s">
        <v>533</v>
      </c>
      <c r="K79" s="547" t="s">
        <v>532</v>
      </c>
      <c r="L79" s="546" t="s">
        <v>51</v>
      </c>
      <c r="M79" s="81">
        <v>20</v>
      </c>
      <c r="N79" s="81">
        <v>20</v>
      </c>
      <c r="O79" s="1">
        <f t="shared" si="2"/>
        <v>1</v>
      </c>
      <c r="P79" s="96"/>
      <c r="Q79" s="8"/>
    </row>
    <row r="80" spans="1:17" ht="66" x14ac:dyDescent="0.25">
      <c r="A80" s="65"/>
      <c r="B80" s="969"/>
      <c r="C80" s="65" t="s">
        <v>128</v>
      </c>
      <c r="D80" s="356" t="s">
        <v>39</v>
      </c>
      <c r="E80" s="1029"/>
      <c r="F80" s="1029"/>
      <c r="G80" s="1031"/>
      <c r="H80" s="1020"/>
      <c r="I80" s="1031"/>
      <c r="J80" s="547" t="s">
        <v>534</v>
      </c>
      <c r="K80" s="547" t="s">
        <v>532</v>
      </c>
      <c r="L80" s="546" t="s">
        <v>51</v>
      </c>
      <c r="M80" s="81">
        <v>45</v>
      </c>
      <c r="N80" s="81">
        <v>45</v>
      </c>
      <c r="O80" s="1">
        <f t="shared" ref="O80:O128" si="3">IF((N80*100%/M80)&lt;=100%,(N80*100%/M80),100%)</f>
        <v>1</v>
      </c>
      <c r="P80" s="96"/>
      <c r="Q80" s="8"/>
    </row>
    <row r="81" spans="1:17" ht="66" x14ac:dyDescent="0.25">
      <c r="A81" s="65"/>
      <c r="B81" s="969"/>
      <c r="C81" s="65" t="s">
        <v>128</v>
      </c>
      <c r="D81" s="356" t="s">
        <v>39</v>
      </c>
      <c r="E81" s="1029"/>
      <c r="F81" s="1029"/>
      <c r="G81" s="1031"/>
      <c r="H81" s="1020"/>
      <c r="I81" s="1031"/>
      <c r="J81" s="547" t="s">
        <v>535</v>
      </c>
      <c r="K81" s="547" t="s">
        <v>532</v>
      </c>
      <c r="L81" s="546" t="s">
        <v>51</v>
      </c>
      <c r="M81" s="81">
        <v>47</v>
      </c>
      <c r="N81" s="81">
        <v>47</v>
      </c>
      <c r="O81" s="1">
        <f t="shared" si="3"/>
        <v>1</v>
      </c>
      <c r="P81" s="96"/>
      <c r="Q81" s="8"/>
    </row>
    <row r="82" spans="1:17" ht="79.2" x14ac:dyDescent="0.25">
      <c r="A82" s="65"/>
      <c r="B82" s="969"/>
      <c r="C82" s="65" t="s">
        <v>128</v>
      </c>
      <c r="D82" s="356" t="s">
        <v>39</v>
      </c>
      <c r="E82" s="1029"/>
      <c r="F82" s="1029"/>
      <c r="G82" s="1031"/>
      <c r="H82" s="1020"/>
      <c r="I82" s="1031"/>
      <c r="J82" s="547" t="s">
        <v>536</v>
      </c>
      <c r="K82" s="547" t="s">
        <v>532</v>
      </c>
      <c r="L82" s="546" t="s">
        <v>51</v>
      </c>
      <c r="M82" s="81">
        <v>200</v>
      </c>
      <c r="N82" s="81">
        <v>200</v>
      </c>
      <c r="O82" s="1">
        <f t="shared" si="3"/>
        <v>1</v>
      </c>
      <c r="P82" s="96"/>
      <c r="Q82" s="8"/>
    </row>
    <row r="83" spans="1:17" ht="66" x14ac:dyDescent="0.25">
      <c r="A83" s="65"/>
      <c r="B83" s="969"/>
      <c r="C83" s="65" t="s">
        <v>128</v>
      </c>
      <c r="D83" s="356" t="s">
        <v>39</v>
      </c>
      <c r="E83" s="1029"/>
      <c r="F83" s="1029"/>
      <c r="G83" s="1031"/>
      <c r="H83" s="1020"/>
      <c r="I83" s="1031"/>
      <c r="J83" s="547" t="s">
        <v>537</v>
      </c>
      <c r="K83" s="547" t="s">
        <v>532</v>
      </c>
      <c r="L83" s="546" t="s">
        <v>51</v>
      </c>
      <c r="M83" s="81">
        <v>46</v>
      </c>
      <c r="N83" s="81">
        <v>46</v>
      </c>
      <c r="O83" s="1">
        <f t="shared" si="3"/>
        <v>1</v>
      </c>
      <c r="P83" s="96"/>
      <c r="Q83" s="8"/>
    </row>
    <row r="84" spans="1:17" ht="66" x14ac:dyDescent="0.25">
      <c r="A84" s="65"/>
      <c r="B84" s="969"/>
      <c r="C84" s="65" t="s">
        <v>128</v>
      </c>
      <c r="D84" s="356" t="s">
        <v>39</v>
      </c>
      <c r="E84" s="1029"/>
      <c r="F84" s="1029"/>
      <c r="G84" s="1031"/>
      <c r="H84" s="1020"/>
      <c r="I84" s="1031"/>
      <c r="J84" s="547" t="s">
        <v>538</v>
      </c>
      <c r="K84" s="547" t="s">
        <v>532</v>
      </c>
      <c r="L84" s="546" t="s">
        <v>51</v>
      </c>
      <c r="M84" s="81">
        <v>6</v>
      </c>
      <c r="N84" s="81">
        <v>6</v>
      </c>
      <c r="O84" s="1">
        <f t="shared" si="3"/>
        <v>1</v>
      </c>
      <c r="P84" s="96"/>
      <c r="Q84" s="8"/>
    </row>
    <row r="85" spans="1:17" ht="69.599999999999994" customHeight="1" x14ac:dyDescent="0.25">
      <c r="A85" s="65"/>
      <c r="B85" s="969"/>
      <c r="C85" s="65" t="s">
        <v>128</v>
      </c>
      <c r="D85" s="356" t="s">
        <v>39</v>
      </c>
      <c r="E85" s="1029"/>
      <c r="F85" s="1029"/>
      <c r="G85" s="1031"/>
      <c r="H85" s="1020"/>
      <c r="I85" s="1031"/>
      <c r="J85" s="547" t="s">
        <v>539</v>
      </c>
      <c r="K85" s="547" t="s">
        <v>532</v>
      </c>
      <c r="L85" s="546" t="s">
        <v>51</v>
      </c>
      <c r="M85" s="81">
        <v>15</v>
      </c>
      <c r="N85" s="81">
        <v>15</v>
      </c>
      <c r="O85" s="1">
        <f t="shared" si="3"/>
        <v>1</v>
      </c>
      <c r="P85" s="96"/>
      <c r="Q85" s="8"/>
    </row>
    <row r="86" spans="1:17" ht="69.599999999999994" customHeight="1" x14ac:dyDescent="0.25">
      <c r="A86" s="65"/>
      <c r="B86" s="969"/>
      <c r="C86" s="65" t="s">
        <v>128</v>
      </c>
      <c r="D86" s="356" t="s">
        <v>39</v>
      </c>
      <c r="E86" s="1029"/>
      <c r="F86" s="1029"/>
      <c r="G86" s="1031"/>
      <c r="H86" s="1020"/>
      <c r="I86" s="1031"/>
      <c r="J86" s="547" t="s">
        <v>540</v>
      </c>
      <c r="K86" s="547" t="s">
        <v>532</v>
      </c>
      <c r="L86" s="546" t="s">
        <v>51</v>
      </c>
      <c r="M86" s="81">
        <v>104</v>
      </c>
      <c r="N86" s="81">
        <v>104</v>
      </c>
      <c r="O86" s="1">
        <f t="shared" si="3"/>
        <v>1</v>
      </c>
      <c r="P86" s="96"/>
      <c r="Q86" s="8"/>
    </row>
    <row r="87" spans="1:17" ht="69.599999999999994" customHeight="1" x14ac:dyDescent="0.25">
      <c r="A87" s="65"/>
      <c r="B87" s="969"/>
      <c r="C87" s="65" t="s">
        <v>128</v>
      </c>
      <c r="D87" s="356" t="s">
        <v>39</v>
      </c>
      <c r="E87" s="1029"/>
      <c r="F87" s="1029"/>
      <c r="G87" s="1031"/>
      <c r="H87" s="1020"/>
      <c r="I87" s="1031"/>
      <c r="J87" s="547" t="s">
        <v>541</v>
      </c>
      <c r="K87" s="547" t="s">
        <v>532</v>
      </c>
      <c r="L87" s="546" t="s">
        <v>51</v>
      </c>
      <c r="M87" s="81">
        <v>9</v>
      </c>
      <c r="N87" s="81">
        <v>9</v>
      </c>
      <c r="O87" s="1">
        <f t="shared" si="3"/>
        <v>1</v>
      </c>
      <c r="P87" s="96"/>
      <c r="Q87" s="8"/>
    </row>
    <row r="88" spans="1:17" ht="69.599999999999994" customHeight="1" x14ac:dyDescent="0.25">
      <c r="A88" s="65"/>
      <c r="B88" s="969"/>
      <c r="C88" s="65" t="s">
        <v>128</v>
      </c>
      <c r="D88" s="356" t="s">
        <v>39</v>
      </c>
      <c r="E88" s="1029"/>
      <c r="F88" s="1029"/>
      <c r="G88" s="1031"/>
      <c r="H88" s="1020"/>
      <c r="I88" s="1031"/>
      <c r="J88" s="547" t="s">
        <v>912</v>
      </c>
      <c r="K88" s="547" t="s">
        <v>532</v>
      </c>
      <c r="L88" s="546" t="s">
        <v>51</v>
      </c>
      <c r="M88" s="81">
        <v>281</v>
      </c>
      <c r="N88" s="81">
        <v>281</v>
      </c>
      <c r="O88" s="1">
        <f t="shared" si="3"/>
        <v>1</v>
      </c>
      <c r="P88" s="96"/>
      <c r="Q88" s="8"/>
    </row>
    <row r="89" spans="1:17" ht="66" x14ac:dyDescent="0.25">
      <c r="A89" s="65"/>
      <c r="B89" s="969"/>
      <c r="C89" s="65" t="s">
        <v>128</v>
      </c>
      <c r="D89" s="356" t="s">
        <v>39</v>
      </c>
      <c r="E89" s="1029"/>
      <c r="F89" s="1029"/>
      <c r="G89" s="1031"/>
      <c r="H89" s="1020"/>
      <c r="I89" s="1031"/>
      <c r="J89" s="547" t="s">
        <v>913</v>
      </c>
      <c r="K89" s="547" t="s">
        <v>532</v>
      </c>
      <c r="L89" s="546" t="s">
        <v>636</v>
      </c>
      <c r="M89" s="81">
        <v>45</v>
      </c>
      <c r="N89" s="81">
        <v>45</v>
      </c>
      <c r="O89" s="1">
        <f t="shared" si="3"/>
        <v>1</v>
      </c>
      <c r="P89" s="96"/>
      <c r="Q89" s="8"/>
    </row>
    <row r="90" spans="1:17" ht="69" customHeight="1" x14ac:dyDescent="0.25">
      <c r="A90" s="65"/>
      <c r="B90" s="969"/>
      <c r="C90" s="65" t="s">
        <v>128</v>
      </c>
      <c r="D90" s="356" t="s">
        <v>39</v>
      </c>
      <c r="E90" s="1029"/>
      <c r="F90" s="1029"/>
      <c r="G90" s="1031"/>
      <c r="H90" s="1020"/>
      <c r="I90" s="1031"/>
      <c r="J90" s="547" t="s">
        <v>914</v>
      </c>
      <c r="K90" s="547" t="s">
        <v>532</v>
      </c>
      <c r="L90" s="546" t="s">
        <v>636</v>
      </c>
      <c r="M90" s="81">
        <v>10</v>
      </c>
      <c r="N90" s="81">
        <v>10</v>
      </c>
      <c r="O90" s="1">
        <f t="shared" si="3"/>
        <v>1</v>
      </c>
      <c r="P90" s="96"/>
      <c r="Q90" s="8"/>
    </row>
    <row r="91" spans="1:17" ht="69" customHeight="1" x14ac:dyDescent="0.25">
      <c r="A91" s="65"/>
      <c r="B91" s="969"/>
      <c r="C91" s="65" t="s">
        <v>128</v>
      </c>
      <c r="D91" s="356" t="s">
        <v>39</v>
      </c>
      <c r="E91" s="1029"/>
      <c r="F91" s="1029"/>
      <c r="G91" s="1031"/>
      <c r="H91" s="1020"/>
      <c r="I91" s="1031"/>
      <c r="J91" s="547" t="s">
        <v>915</v>
      </c>
      <c r="K91" s="547" t="s">
        <v>532</v>
      </c>
      <c r="L91" s="546" t="s">
        <v>636</v>
      </c>
      <c r="M91" s="81">
        <v>145</v>
      </c>
      <c r="N91" s="81">
        <v>145</v>
      </c>
      <c r="O91" s="1">
        <f t="shared" si="3"/>
        <v>1</v>
      </c>
      <c r="P91" s="96"/>
      <c r="Q91" s="8"/>
    </row>
    <row r="92" spans="1:17" ht="69" customHeight="1" x14ac:dyDescent="0.25">
      <c r="A92" s="65"/>
      <c r="B92" s="969"/>
      <c r="C92" s="65" t="s">
        <v>128</v>
      </c>
      <c r="D92" s="356" t="s">
        <v>39</v>
      </c>
      <c r="E92" s="1029"/>
      <c r="F92" s="1029"/>
      <c r="G92" s="1031"/>
      <c r="H92" s="1020"/>
      <c r="I92" s="1031"/>
      <c r="J92" s="547" t="s">
        <v>916</v>
      </c>
      <c r="K92" s="547" t="s">
        <v>532</v>
      </c>
      <c r="L92" s="546" t="s">
        <v>636</v>
      </c>
      <c r="M92" s="81">
        <v>56</v>
      </c>
      <c r="N92" s="81">
        <v>56</v>
      </c>
      <c r="O92" s="1">
        <f t="shared" si="3"/>
        <v>1</v>
      </c>
      <c r="P92" s="96"/>
      <c r="Q92" s="8"/>
    </row>
    <row r="93" spans="1:17" ht="66" x14ac:dyDescent="0.25">
      <c r="A93" s="65"/>
      <c r="B93" s="969"/>
      <c r="C93" s="65" t="s">
        <v>128</v>
      </c>
      <c r="D93" s="356" t="s">
        <v>39</v>
      </c>
      <c r="E93" s="1029"/>
      <c r="F93" s="1029"/>
      <c r="G93" s="1031"/>
      <c r="H93" s="1020"/>
      <c r="I93" s="1031"/>
      <c r="J93" s="547" t="s">
        <v>917</v>
      </c>
      <c r="K93" s="547" t="s">
        <v>532</v>
      </c>
      <c r="L93" s="546" t="s">
        <v>51</v>
      </c>
      <c r="M93" s="81">
        <v>307</v>
      </c>
      <c r="N93" s="81">
        <v>307</v>
      </c>
      <c r="O93" s="1">
        <f t="shared" si="3"/>
        <v>1</v>
      </c>
      <c r="P93" s="96"/>
      <c r="Q93" s="8"/>
    </row>
    <row r="94" spans="1:17" ht="66" x14ac:dyDescent="0.25">
      <c r="A94" s="65"/>
      <c r="B94" s="969"/>
      <c r="C94" s="65" t="s">
        <v>128</v>
      </c>
      <c r="D94" s="547" t="s">
        <v>39</v>
      </c>
      <c r="E94" s="1029"/>
      <c r="F94" s="1029"/>
      <c r="G94" s="1031"/>
      <c r="H94" s="1020"/>
      <c r="I94" s="1031"/>
      <c r="J94" s="547" t="s">
        <v>542</v>
      </c>
      <c r="K94" s="547" t="s">
        <v>532</v>
      </c>
      <c r="L94" s="546" t="s">
        <v>51</v>
      </c>
      <c r="M94" s="81">
        <v>180</v>
      </c>
      <c r="N94" s="81">
        <v>180</v>
      </c>
      <c r="O94" s="1">
        <f t="shared" si="3"/>
        <v>1</v>
      </c>
      <c r="P94" s="96"/>
      <c r="Q94" s="8"/>
    </row>
    <row r="95" spans="1:17" ht="66" x14ac:dyDescent="0.25">
      <c r="A95" s="65"/>
      <c r="B95" s="969"/>
      <c r="C95" s="65" t="s">
        <v>128</v>
      </c>
      <c r="D95" s="547" t="s">
        <v>39</v>
      </c>
      <c r="E95" s="1029"/>
      <c r="F95" s="1029"/>
      <c r="G95" s="1031"/>
      <c r="H95" s="1020"/>
      <c r="I95" s="1031"/>
      <c r="J95" s="547" t="s">
        <v>543</v>
      </c>
      <c r="K95" s="547" t="s">
        <v>532</v>
      </c>
      <c r="L95" s="546" t="s">
        <v>51</v>
      </c>
      <c r="M95" s="81">
        <v>117</v>
      </c>
      <c r="N95" s="81">
        <v>117</v>
      </c>
      <c r="O95" s="1">
        <f t="shared" si="3"/>
        <v>1</v>
      </c>
      <c r="P95" s="96"/>
      <c r="Q95" s="8"/>
    </row>
    <row r="96" spans="1:17" ht="66" x14ac:dyDescent="0.25">
      <c r="A96" s="65"/>
      <c r="B96" s="969"/>
      <c r="C96" s="65" t="s">
        <v>128</v>
      </c>
      <c r="D96" s="547" t="s">
        <v>39</v>
      </c>
      <c r="E96" s="1029"/>
      <c r="F96" s="1029"/>
      <c r="G96" s="1031"/>
      <c r="H96" s="1020"/>
      <c r="I96" s="1031"/>
      <c r="J96" s="547" t="s">
        <v>918</v>
      </c>
      <c r="K96" s="547" t="s">
        <v>532</v>
      </c>
      <c r="L96" s="546" t="s">
        <v>51</v>
      </c>
      <c r="M96" s="81">
        <v>50</v>
      </c>
      <c r="N96" s="81">
        <v>50</v>
      </c>
      <c r="O96" s="1">
        <f t="shared" si="3"/>
        <v>1</v>
      </c>
      <c r="P96" s="96"/>
      <c r="Q96" s="8"/>
    </row>
    <row r="97" spans="1:17" ht="66" x14ac:dyDescent="0.25">
      <c r="A97" s="65"/>
      <c r="B97" s="969"/>
      <c r="C97" s="65" t="s">
        <v>128</v>
      </c>
      <c r="D97" s="547" t="s">
        <v>39</v>
      </c>
      <c r="E97" s="1029"/>
      <c r="F97" s="1029"/>
      <c r="G97" s="1031"/>
      <c r="H97" s="1020"/>
      <c r="I97" s="1031"/>
      <c r="J97" s="547" t="s">
        <v>919</v>
      </c>
      <c r="K97" s="547" t="s">
        <v>532</v>
      </c>
      <c r="L97" s="546" t="s">
        <v>51</v>
      </c>
      <c r="M97" s="81">
        <v>1</v>
      </c>
      <c r="N97" s="81">
        <v>1</v>
      </c>
      <c r="O97" s="1">
        <f t="shared" si="3"/>
        <v>1</v>
      </c>
      <c r="P97" s="96"/>
      <c r="Q97" s="8"/>
    </row>
    <row r="98" spans="1:17" ht="66" x14ac:dyDescent="0.25">
      <c r="A98" s="65"/>
      <c r="B98" s="969"/>
      <c r="C98" s="65" t="s">
        <v>128</v>
      </c>
      <c r="D98" s="547" t="s">
        <v>39</v>
      </c>
      <c r="E98" s="1029"/>
      <c r="F98" s="1029"/>
      <c r="G98" s="1031"/>
      <c r="H98" s="1020"/>
      <c r="I98" s="1031"/>
      <c r="J98" s="547" t="s">
        <v>920</v>
      </c>
      <c r="K98" s="547" t="s">
        <v>532</v>
      </c>
      <c r="L98" s="546" t="s">
        <v>51</v>
      </c>
      <c r="M98" s="81">
        <v>2</v>
      </c>
      <c r="N98" s="81">
        <v>2</v>
      </c>
      <c r="O98" s="1">
        <f t="shared" si="3"/>
        <v>1</v>
      </c>
      <c r="P98" s="96"/>
      <c r="Q98" s="8"/>
    </row>
    <row r="99" spans="1:17" ht="66" x14ac:dyDescent="0.25">
      <c r="A99" s="65"/>
      <c r="B99" s="969"/>
      <c r="C99" s="65" t="s">
        <v>128</v>
      </c>
      <c r="D99" s="547" t="s">
        <v>39</v>
      </c>
      <c r="E99" s="1029"/>
      <c r="F99" s="1029"/>
      <c r="G99" s="1031"/>
      <c r="H99" s="1020"/>
      <c r="I99" s="1031"/>
      <c r="J99" s="547" t="s">
        <v>921</v>
      </c>
      <c r="K99" s="547" t="s">
        <v>532</v>
      </c>
      <c r="L99" s="546" t="s">
        <v>51</v>
      </c>
      <c r="M99" s="81">
        <v>8</v>
      </c>
      <c r="N99" s="81">
        <v>8</v>
      </c>
      <c r="O99" s="1">
        <f t="shared" si="3"/>
        <v>1</v>
      </c>
      <c r="P99" s="96"/>
      <c r="Q99" s="8"/>
    </row>
    <row r="100" spans="1:17" ht="66" x14ac:dyDescent="0.25">
      <c r="A100" s="65"/>
      <c r="B100" s="969"/>
      <c r="C100" s="65" t="s">
        <v>128</v>
      </c>
      <c r="D100" s="547" t="s">
        <v>39</v>
      </c>
      <c r="E100" s="1029"/>
      <c r="F100" s="1029"/>
      <c r="G100" s="1031"/>
      <c r="H100" s="1020"/>
      <c r="I100" s="1031"/>
      <c r="J100" s="547" t="s">
        <v>922</v>
      </c>
      <c r="K100" s="547" t="s">
        <v>532</v>
      </c>
      <c r="L100" s="546" t="s">
        <v>51</v>
      </c>
      <c r="M100" s="81">
        <v>1</v>
      </c>
      <c r="N100" s="81">
        <v>1</v>
      </c>
      <c r="O100" s="1">
        <f t="shared" si="3"/>
        <v>1</v>
      </c>
      <c r="P100" s="96"/>
      <c r="Q100" s="8"/>
    </row>
    <row r="101" spans="1:17" ht="66" x14ac:dyDescent="0.25">
      <c r="A101" s="65"/>
      <c r="B101" s="969"/>
      <c r="C101" s="65" t="s">
        <v>128</v>
      </c>
      <c r="D101" s="547" t="s">
        <v>39</v>
      </c>
      <c r="E101" s="1029"/>
      <c r="F101" s="1029"/>
      <c r="G101" s="1031"/>
      <c r="H101" s="1020"/>
      <c r="I101" s="1031"/>
      <c r="J101" s="547" t="s">
        <v>923</v>
      </c>
      <c r="K101" s="547" t="s">
        <v>532</v>
      </c>
      <c r="L101" s="546" t="s">
        <v>51</v>
      </c>
      <c r="M101" s="81">
        <v>100</v>
      </c>
      <c r="N101" s="81">
        <v>100</v>
      </c>
      <c r="O101" s="1">
        <f t="shared" si="3"/>
        <v>1</v>
      </c>
      <c r="P101" s="96"/>
      <c r="Q101" s="8"/>
    </row>
    <row r="102" spans="1:17" ht="66" x14ac:dyDescent="0.25">
      <c r="A102" s="65"/>
      <c r="B102" s="969"/>
      <c r="C102" s="65" t="s">
        <v>128</v>
      </c>
      <c r="D102" s="547" t="s">
        <v>39</v>
      </c>
      <c r="E102" s="1029"/>
      <c r="F102" s="1029"/>
      <c r="G102" s="1031"/>
      <c r="H102" s="1020"/>
      <c r="I102" s="1031"/>
      <c r="J102" s="547" t="s">
        <v>924</v>
      </c>
      <c r="K102" s="547" t="s">
        <v>532</v>
      </c>
      <c r="L102" s="546" t="s">
        <v>51</v>
      </c>
      <c r="M102" s="81">
        <v>64</v>
      </c>
      <c r="N102" s="81">
        <v>64</v>
      </c>
      <c r="O102" s="1">
        <f t="shared" si="3"/>
        <v>1</v>
      </c>
      <c r="P102" s="96"/>
      <c r="Q102" s="8"/>
    </row>
    <row r="103" spans="1:17" ht="66" x14ac:dyDescent="0.25">
      <c r="A103" s="65"/>
      <c r="B103" s="969"/>
      <c r="C103" s="65" t="s">
        <v>128</v>
      </c>
      <c r="D103" s="547" t="s">
        <v>39</v>
      </c>
      <c r="E103" s="1029"/>
      <c r="F103" s="1029"/>
      <c r="G103" s="1031"/>
      <c r="H103" s="1020"/>
      <c r="I103" s="1031"/>
      <c r="J103" s="547" t="s">
        <v>925</v>
      </c>
      <c r="K103" s="547" t="s">
        <v>532</v>
      </c>
      <c r="L103" s="546" t="s">
        <v>51</v>
      </c>
      <c r="M103" s="81">
        <v>4</v>
      </c>
      <c r="N103" s="81">
        <v>4</v>
      </c>
      <c r="O103" s="1">
        <f t="shared" si="3"/>
        <v>1</v>
      </c>
      <c r="P103" s="96"/>
      <c r="Q103" s="8"/>
    </row>
    <row r="104" spans="1:17" ht="66" x14ac:dyDescent="0.25">
      <c r="A104" s="65"/>
      <c r="B104" s="969"/>
      <c r="C104" s="65" t="s">
        <v>128</v>
      </c>
      <c r="D104" s="547" t="s">
        <v>39</v>
      </c>
      <c r="E104" s="1029"/>
      <c r="F104" s="1029"/>
      <c r="G104" s="1031"/>
      <c r="H104" s="1020"/>
      <c r="I104" s="1031"/>
      <c r="J104" s="547" t="s">
        <v>544</v>
      </c>
      <c r="K104" s="547" t="s">
        <v>532</v>
      </c>
      <c r="L104" s="546" t="s">
        <v>51</v>
      </c>
      <c r="M104" s="81">
        <v>77</v>
      </c>
      <c r="N104" s="81">
        <v>77</v>
      </c>
      <c r="O104" s="1">
        <f t="shared" si="3"/>
        <v>1</v>
      </c>
      <c r="P104" s="96"/>
      <c r="Q104" s="8"/>
    </row>
    <row r="105" spans="1:17" ht="66" x14ac:dyDescent="0.25">
      <c r="A105" s="65"/>
      <c r="B105" s="969"/>
      <c r="C105" s="65" t="s">
        <v>128</v>
      </c>
      <c r="D105" s="547" t="s">
        <v>39</v>
      </c>
      <c r="E105" s="1029"/>
      <c r="F105" s="1029"/>
      <c r="G105" s="1031"/>
      <c r="H105" s="1020"/>
      <c r="I105" s="1031"/>
      <c r="J105" s="547" t="s">
        <v>926</v>
      </c>
      <c r="K105" s="547" t="s">
        <v>532</v>
      </c>
      <c r="L105" s="546" t="s">
        <v>51</v>
      </c>
      <c r="M105" s="81">
        <v>37</v>
      </c>
      <c r="N105" s="81">
        <v>37</v>
      </c>
      <c r="O105" s="1">
        <f t="shared" si="3"/>
        <v>1</v>
      </c>
      <c r="P105" s="96"/>
      <c r="Q105" s="8"/>
    </row>
    <row r="106" spans="1:17" ht="66" x14ac:dyDescent="0.25">
      <c r="A106" s="65"/>
      <c r="B106" s="969"/>
      <c r="C106" s="65" t="s">
        <v>128</v>
      </c>
      <c r="D106" s="356" t="s">
        <v>39</v>
      </c>
      <c r="E106" s="1029"/>
      <c r="F106" s="1029"/>
      <c r="G106" s="1031"/>
      <c r="H106" s="1020"/>
      <c r="I106" s="1031"/>
      <c r="J106" s="547" t="s">
        <v>927</v>
      </c>
      <c r="K106" s="547" t="s">
        <v>532</v>
      </c>
      <c r="L106" s="546" t="s">
        <v>51</v>
      </c>
      <c r="M106" s="81">
        <v>17</v>
      </c>
      <c r="N106" s="81">
        <v>17</v>
      </c>
      <c r="O106" s="1">
        <f t="shared" si="3"/>
        <v>1</v>
      </c>
      <c r="P106" s="96"/>
      <c r="Q106" s="8"/>
    </row>
    <row r="107" spans="1:17" ht="66" x14ac:dyDescent="0.25">
      <c r="A107" s="65"/>
      <c r="B107" s="969"/>
      <c r="C107" s="65" t="s">
        <v>128</v>
      </c>
      <c r="D107" s="547" t="s">
        <v>39</v>
      </c>
      <c r="E107" s="991"/>
      <c r="F107" s="991"/>
      <c r="G107" s="1032"/>
      <c r="H107" s="945"/>
      <c r="I107" s="1032"/>
      <c r="J107" s="547" t="s">
        <v>928</v>
      </c>
      <c r="K107" s="547" t="s">
        <v>532</v>
      </c>
      <c r="L107" s="546" t="s">
        <v>51</v>
      </c>
      <c r="M107" s="81">
        <v>0</v>
      </c>
      <c r="N107" s="81">
        <v>0</v>
      </c>
      <c r="O107" s="1" t="s">
        <v>352</v>
      </c>
      <c r="P107" s="96"/>
      <c r="Q107" s="8"/>
    </row>
    <row r="108" spans="1:17" ht="94.2" customHeight="1" x14ac:dyDescent="0.25">
      <c r="A108" s="65"/>
      <c r="B108" s="969"/>
      <c r="C108" s="65" t="s">
        <v>128</v>
      </c>
      <c r="D108" s="547" t="s">
        <v>40</v>
      </c>
      <c r="E108" s="1033">
        <v>112098.3</v>
      </c>
      <c r="F108" s="1033">
        <v>112098.3</v>
      </c>
      <c r="G108" s="1037" t="s">
        <v>19</v>
      </c>
      <c r="H108" s="944">
        <f>F108*100%/E108</f>
        <v>1</v>
      </c>
      <c r="I108" s="1038" t="s">
        <v>1472</v>
      </c>
      <c r="J108" s="688" t="s">
        <v>274</v>
      </c>
      <c r="K108" s="688" t="s">
        <v>101</v>
      </c>
      <c r="L108" s="687" t="s">
        <v>68</v>
      </c>
      <c r="M108" s="81">
        <v>12075</v>
      </c>
      <c r="N108" s="81">
        <v>12075</v>
      </c>
      <c r="O108" s="1">
        <f t="shared" si="3"/>
        <v>1</v>
      </c>
      <c r="P108" s="96"/>
      <c r="Q108" s="8"/>
    </row>
    <row r="109" spans="1:17" ht="79.8" customHeight="1" x14ac:dyDescent="0.25">
      <c r="A109" s="65"/>
      <c r="B109" s="969"/>
      <c r="C109" s="65" t="s">
        <v>128</v>
      </c>
      <c r="D109" s="547" t="s">
        <v>40</v>
      </c>
      <c r="E109" s="1029"/>
      <c r="F109" s="1029"/>
      <c r="G109" s="1026"/>
      <c r="H109" s="1020"/>
      <c r="I109" s="1031"/>
      <c r="J109" s="688" t="s">
        <v>275</v>
      </c>
      <c r="K109" s="688" t="s">
        <v>92</v>
      </c>
      <c r="L109" s="687" t="s">
        <v>26</v>
      </c>
      <c r="M109" s="81">
        <v>1</v>
      </c>
      <c r="N109" s="81">
        <v>1</v>
      </c>
      <c r="O109" s="1">
        <f t="shared" si="3"/>
        <v>1</v>
      </c>
      <c r="P109" s="96"/>
      <c r="Q109" s="8"/>
    </row>
    <row r="110" spans="1:17" ht="114.6" customHeight="1" x14ac:dyDescent="0.25">
      <c r="A110" s="65"/>
      <c r="B110" s="969"/>
      <c r="C110" s="65" t="s">
        <v>128</v>
      </c>
      <c r="D110" s="547" t="s">
        <v>40</v>
      </c>
      <c r="E110" s="991"/>
      <c r="F110" s="991"/>
      <c r="G110" s="1022"/>
      <c r="H110" s="945"/>
      <c r="I110" s="1032"/>
      <c r="J110" s="688" t="s">
        <v>87</v>
      </c>
      <c r="K110" s="688" t="s">
        <v>72</v>
      </c>
      <c r="L110" s="687" t="s">
        <v>51</v>
      </c>
      <c r="M110" s="81">
        <v>282</v>
      </c>
      <c r="N110" s="81">
        <v>282</v>
      </c>
      <c r="O110" s="1">
        <f t="shared" si="3"/>
        <v>1</v>
      </c>
      <c r="P110" s="96"/>
      <c r="Q110" s="8"/>
    </row>
    <row r="111" spans="1:17" ht="224.4" x14ac:dyDescent="0.25">
      <c r="A111" s="65"/>
      <c r="B111" s="969"/>
      <c r="C111" s="65" t="s">
        <v>128</v>
      </c>
      <c r="D111" s="547" t="s">
        <v>43</v>
      </c>
      <c r="E111" s="939">
        <v>101853.2</v>
      </c>
      <c r="F111" s="939">
        <v>101853.2</v>
      </c>
      <c r="G111" s="1021" t="s">
        <v>19</v>
      </c>
      <c r="H111" s="957">
        <f>F111*100%/E111</f>
        <v>1</v>
      </c>
      <c r="I111" s="950"/>
      <c r="J111" s="644" t="s">
        <v>1148</v>
      </c>
      <c r="K111" s="644" t="s">
        <v>70</v>
      </c>
      <c r="L111" s="643" t="s">
        <v>26</v>
      </c>
      <c r="M111" s="81">
        <v>20000</v>
      </c>
      <c r="N111" s="81">
        <v>20000</v>
      </c>
      <c r="O111" s="1">
        <f t="shared" si="3"/>
        <v>1</v>
      </c>
      <c r="P111" s="96"/>
      <c r="Q111" s="8"/>
    </row>
    <row r="112" spans="1:17" ht="224.4" x14ac:dyDescent="0.25">
      <c r="A112" s="65"/>
      <c r="B112" s="969"/>
      <c r="C112" s="65" t="s">
        <v>128</v>
      </c>
      <c r="D112" s="644" t="s">
        <v>43</v>
      </c>
      <c r="E112" s="939"/>
      <c r="F112" s="939"/>
      <c r="G112" s="1026"/>
      <c r="H112" s="957"/>
      <c r="I112" s="950"/>
      <c r="J112" s="644" t="s">
        <v>1148</v>
      </c>
      <c r="K112" s="658" t="s">
        <v>209</v>
      </c>
      <c r="L112" s="643" t="s">
        <v>26</v>
      </c>
      <c r="M112" s="81">
        <v>20000</v>
      </c>
      <c r="N112" s="81">
        <v>20000</v>
      </c>
      <c r="O112" s="1">
        <f t="shared" ref="O112:O119" si="4">IF((N112*100%/M112)&lt;=100%,(N112*100%/M112),100%)</f>
        <v>1</v>
      </c>
      <c r="P112" s="96"/>
      <c r="Q112" s="8"/>
    </row>
    <row r="113" spans="1:17" ht="250.8" x14ac:dyDescent="0.25">
      <c r="A113" s="65"/>
      <c r="B113" s="969"/>
      <c r="C113" s="65" t="s">
        <v>128</v>
      </c>
      <c r="D113" s="644" t="s">
        <v>43</v>
      </c>
      <c r="E113" s="939"/>
      <c r="F113" s="939"/>
      <c r="G113" s="1026"/>
      <c r="H113" s="957"/>
      <c r="I113" s="950"/>
      <c r="J113" s="644" t="s">
        <v>1149</v>
      </c>
      <c r="K113" s="644" t="s">
        <v>209</v>
      </c>
      <c r="L113" s="643" t="s">
        <v>26</v>
      </c>
      <c r="M113" s="81">
        <v>0</v>
      </c>
      <c r="N113" s="81">
        <v>0</v>
      </c>
      <c r="O113" s="1" t="s">
        <v>352</v>
      </c>
      <c r="P113" s="96"/>
      <c r="Q113" s="8"/>
    </row>
    <row r="114" spans="1:17" ht="250.8" x14ac:dyDescent="0.25">
      <c r="A114" s="65"/>
      <c r="B114" s="969"/>
      <c r="C114" s="65" t="s">
        <v>128</v>
      </c>
      <c r="D114" s="644" t="s">
        <v>43</v>
      </c>
      <c r="E114" s="939"/>
      <c r="F114" s="939"/>
      <c r="G114" s="1026"/>
      <c r="H114" s="957"/>
      <c r="I114" s="950"/>
      <c r="J114" s="644" t="s">
        <v>1149</v>
      </c>
      <c r="K114" s="658" t="s">
        <v>600</v>
      </c>
      <c r="L114" s="643" t="s">
        <v>51</v>
      </c>
      <c r="M114" s="81">
        <v>0</v>
      </c>
      <c r="N114" s="81">
        <v>0</v>
      </c>
      <c r="O114" s="1" t="s">
        <v>352</v>
      </c>
      <c r="P114" s="96"/>
      <c r="Q114" s="8"/>
    </row>
    <row r="115" spans="1:17" ht="264" x14ac:dyDescent="0.25">
      <c r="A115" s="65"/>
      <c r="B115" s="969"/>
      <c r="C115" s="65" t="s">
        <v>128</v>
      </c>
      <c r="D115" s="644" t="s">
        <v>43</v>
      </c>
      <c r="E115" s="939"/>
      <c r="F115" s="939"/>
      <c r="G115" s="1026"/>
      <c r="H115" s="957"/>
      <c r="I115" s="950"/>
      <c r="J115" s="644" t="s">
        <v>1150</v>
      </c>
      <c r="K115" s="658" t="s">
        <v>282</v>
      </c>
      <c r="L115" s="643" t="s">
        <v>51</v>
      </c>
      <c r="M115" s="81">
        <v>75000</v>
      </c>
      <c r="N115" s="81">
        <v>75000</v>
      </c>
      <c r="O115" s="1">
        <f t="shared" si="4"/>
        <v>1</v>
      </c>
      <c r="P115" s="96"/>
      <c r="Q115" s="8"/>
    </row>
    <row r="116" spans="1:17" ht="264" x14ac:dyDescent="0.25">
      <c r="A116" s="65"/>
      <c r="B116" s="969"/>
      <c r="C116" s="65" t="s">
        <v>128</v>
      </c>
      <c r="D116" s="644" t="s">
        <v>43</v>
      </c>
      <c r="E116" s="939"/>
      <c r="F116" s="939"/>
      <c r="G116" s="1026"/>
      <c r="H116" s="957"/>
      <c r="I116" s="950"/>
      <c r="J116" s="644" t="s">
        <v>1150</v>
      </c>
      <c r="K116" s="658" t="s">
        <v>209</v>
      </c>
      <c r="L116" s="643" t="s">
        <v>26</v>
      </c>
      <c r="M116" s="81">
        <v>13500</v>
      </c>
      <c r="N116" s="81">
        <v>13500</v>
      </c>
      <c r="O116" s="1">
        <f t="shared" si="4"/>
        <v>1</v>
      </c>
      <c r="P116" s="96"/>
      <c r="Q116" s="8"/>
    </row>
    <row r="117" spans="1:17" ht="250.8" x14ac:dyDescent="0.25">
      <c r="A117" s="65"/>
      <c r="B117" s="969"/>
      <c r="C117" s="65" t="s">
        <v>128</v>
      </c>
      <c r="D117" s="644" t="s">
        <v>43</v>
      </c>
      <c r="E117" s="939"/>
      <c r="F117" s="939"/>
      <c r="G117" s="1026"/>
      <c r="H117" s="957"/>
      <c r="I117" s="950"/>
      <c r="J117" s="644" t="s">
        <v>1141</v>
      </c>
      <c r="K117" s="644" t="s">
        <v>282</v>
      </c>
      <c r="L117" s="643" t="s">
        <v>51</v>
      </c>
      <c r="M117" s="81">
        <v>99000</v>
      </c>
      <c r="N117" s="81">
        <v>99000</v>
      </c>
      <c r="O117" s="1">
        <f t="shared" si="4"/>
        <v>1</v>
      </c>
      <c r="P117" s="96"/>
      <c r="Q117" s="8"/>
    </row>
    <row r="118" spans="1:17" ht="250.8" x14ac:dyDescent="0.25">
      <c r="A118" s="65"/>
      <c r="B118" s="969"/>
      <c r="C118" s="65" t="s">
        <v>128</v>
      </c>
      <c r="D118" s="644" t="s">
        <v>43</v>
      </c>
      <c r="E118" s="939"/>
      <c r="F118" s="939"/>
      <c r="G118" s="1026"/>
      <c r="H118" s="957"/>
      <c r="I118" s="950"/>
      <c r="J118" s="644" t="s">
        <v>1141</v>
      </c>
      <c r="K118" s="644" t="s">
        <v>209</v>
      </c>
      <c r="L118" s="643" t="s">
        <v>26</v>
      </c>
      <c r="M118" s="81">
        <v>6850</v>
      </c>
      <c r="N118" s="81">
        <v>6850</v>
      </c>
      <c r="O118" s="1">
        <f t="shared" si="4"/>
        <v>1</v>
      </c>
      <c r="P118" s="96"/>
      <c r="Q118" s="8"/>
    </row>
    <row r="119" spans="1:17" ht="158.4" x14ac:dyDescent="0.25">
      <c r="A119" s="65"/>
      <c r="B119" s="969"/>
      <c r="C119" s="65" t="s">
        <v>128</v>
      </c>
      <c r="D119" s="644" t="s">
        <v>43</v>
      </c>
      <c r="E119" s="939"/>
      <c r="F119" s="939"/>
      <c r="G119" s="1026"/>
      <c r="H119" s="957"/>
      <c r="I119" s="950"/>
      <c r="J119" s="644" t="s">
        <v>1142</v>
      </c>
      <c r="K119" s="644" t="s">
        <v>282</v>
      </c>
      <c r="L119" s="643" t="s">
        <v>51</v>
      </c>
      <c r="M119" s="81">
        <v>74700</v>
      </c>
      <c r="N119" s="81">
        <v>74700</v>
      </c>
      <c r="O119" s="1">
        <f t="shared" si="4"/>
        <v>1</v>
      </c>
      <c r="P119" s="96"/>
      <c r="Q119" s="8"/>
    </row>
    <row r="120" spans="1:17" ht="63.75" customHeight="1" x14ac:dyDescent="0.25">
      <c r="A120" s="65"/>
      <c r="B120" s="969"/>
      <c r="C120" s="65" t="s">
        <v>128</v>
      </c>
      <c r="D120" s="547" t="s">
        <v>43</v>
      </c>
      <c r="E120" s="939"/>
      <c r="F120" s="939"/>
      <c r="G120" s="1026"/>
      <c r="H120" s="957"/>
      <c r="I120" s="950"/>
      <c r="J120" s="644" t="s">
        <v>1142</v>
      </c>
      <c r="K120" s="658" t="s">
        <v>209</v>
      </c>
      <c r="L120" s="643" t="s">
        <v>26</v>
      </c>
      <c r="M120" s="81">
        <v>16050</v>
      </c>
      <c r="N120" s="81">
        <v>16050</v>
      </c>
      <c r="O120" s="1">
        <f t="shared" si="3"/>
        <v>1</v>
      </c>
      <c r="P120" s="96"/>
      <c r="Q120" s="8"/>
    </row>
    <row r="121" spans="1:17" ht="105.6" customHeight="1" x14ac:dyDescent="0.25">
      <c r="A121" s="65"/>
      <c r="B121" s="969"/>
      <c r="C121" s="65" t="s">
        <v>128</v>
      </c>
      <c r="D121" s="547" t="s">
        <v>43</v>
      </c>
      <c r="E121" s="939"/>
      <c r="F121" s="939"/>
      <c r="G121" s="1026"/>
      <c r="H121" s="957"/>
      <c r="I121" s="950"/>
      <c r="J121" s="644" t="s">
        <v>1139</v>
      </c>
      <c r="K121" s="644" t="s">
        <v>209</v>
      </c>
      <c r="L121" s="643" t="s">
        <v>26</v>
      </c>
      <c r="M121" s="81">
        <v>1450</v>
      </c>
      <c r="N121" s="81">
        <v>1450</v>
      </c>
      <c r="O121" s="1">
        <f t="shared" si="3"/>
        <v>1</v>
      </c>
      <c r="P121" s="96"/>
      <c r="Q121" s="8"/>
    </row>
    <row r="122" spans="1:17" ht="92.4" customHeight="1" x14ac:dyDescent="0.25">
      <c r="A122" s="65"/>
      <c r="B122" s="969"/>
      <c r="C122" s="65" t="s">
        <v>128</v>
      </c>
      <c r="D122" s="547" t="s">
        <v>43</v>
      </c>
      <c r="E122" s="939"/>
      <c r="F122" s="939"/>
      <c r="G122" s="1026"/>
      <c r="H122" s="957"/>
      <c r="I122" s="950"/>
      <c r="J122" s="644" t="s">
        <v>1151</v>
      </c>
      <c r="K122" s="658" t="s">
        <v>101</v>
      </c>
      <c r="L122" s="643" t="s">
        <v>26</v>
      </c>
      <c r="M122" s="81">
        <v>2410</v>
      </c>
      <c r="N122" s="81">
        <v>2410</v>
      </c>
      <c r="O122" s="1">
        <f t="shared" si="3"/>
        <v>1</v>
      </c>
      <c r="P122" s="96"/>
      <c r="Q122" s="8"/>
    </row>
    <row r="123" spans="1:17" ht="76.5" customHeight="1" x14ac:dyDescent="0.25">
      <c r="A123" s="65"/>
      <c r="B123" s="969"/>
      <c r="C123" s="65" t="s">
        <v>128</v>
      </c>
      <c r="D123" s="547" t="s">
        <v>43</v>
      </c>
      <c r="E123" s="939"/>
      <c r="F123" s="939"/>
      <c r="G123" s="1026"/>
      <c r="H123" s="957"/>
      <c r="I123" s="950"/>
      <c r="J123" s="644" t="s">
        <v>1151</v>
      </c>
      <c r="K123" s="658" t="s">
        <v>1152</v>
      </c>
      <c r="L123" s="643" t="s">
        <v>26</v>
      </c>
      <c r="M123" s="81">
        <v>99</v>
      </c>
      <c r="N123" s="81">
        <v>99</v>
      </c>
      <c r="O123" s="1">
        <f t="shared" si="3"/>
        <v>1</v>
      </c>
      <c r="P123" s="96"/>
      <c r="Q123" s="8"/>
    </row>
    <row r="124" spans="1:17" ht="79.2" customHeight="1" x14ac:dyDescent="0.25">
      <c r="A124" s="65"/>
      <c r="B124" s="969"/>
      <c r="C124" s="65" t="s">
        <v>128</v>
      </c>
      <c r="D124" s="547" t="s">
        <v>43</v>
      </c>
      <c r="E124" s="939"/>
      <c r="F124" s="939"/>
      <c r="G124" s="1026"/>
      <c r="H124" s="957"/>
      <c r="I124" s="950"/>
      <c r="J124" s="644" t="s">
        <v>1153</v>
      </c>
      <c r="K124" s="658" t="s">
        <v>101</v>
      </c>
      <c r="L124" s="643" t="s">
        <v>26</v>
      </c>
      <c r="M124" s="81">
        <v>540</v>
      </c>
      <c r="N124" s="81">
        <v>540</v>
      </c>
      <c r="O124" s="1">
        <f t="shared" si="3"/>
        <v>1</v>
      </c>
      <c r="P124" s="96"/>
      <c r="Q124" s="8"/>
    </row>
    <row r="125" spans="1:17" ht="51" customHeight="1" x14ac:dyDescent="0.25">
      <c r="A125" s="65"/>
      <c r="B125" s="969"/>
      <c r="C125" s="65" t="s">
        <v>128</v>
      </c>
      <c r="D125" s="76" t="s">
        <v>43</v>
      </c>
      <c r="E125" s="939"/>
      <c r="F125" s="939"/>
      <c r="G125" s="1026"/>
      <c r="H125" s="957"/>
      <c r="I125" s="950"/>
      <c r="J125" s="644" t="s">
        <v>1153</v>
      </c>
      <c r="K125" s="644" t="s">
        <v>1152</v>
      </c>
      <c r="L125" s="643" t="s">
        <v>26</v>
      </c>
      <c r="M125" s="81">
        <v>19</v>
      </c>
      <c r="N125" s="81">
        <v>19</v>
      </c>
      <c r="O125" s="1">
        <f t="shared" si="3"/>
        <v>1</v>
      </c>
      <c r="P125" s="96"/>
      <c r="Q125" s="8"/>
    </row>
    <row r="126" spans="1:17" ht="51" customHeight="1" x14ac:dyDescent="0.25">
      <c r="A126" s="65"/>
      <c r="B126" s="969"/>
      <c r="C126" s="65" t="s">
        <v>128</v>
      </c>
      <c r="D126" s="644" t="s">
        <v>43</v>
      </c>
      <c r="E126" s="939"/>
      <c r="F126" s="939"/>
      <c r="G126" s="1026"/>
      <c r="H126" s="957"/>
      <c r="I126" s="950"/>
      <c r="J126" s="644" t="s">
        <v>1154</v>
      </c>
      <c r="K126" s="644" t="s">
        <v>101</v>
      </c>
      <c r="L126" s="643" t="s">
        <v>26</v>
      </c>
      <c r="M126" s="81">
        <v>2950</v>
      </c>
      <c r="N126" s="81">
        <v>2950</v>
      </c>
      <c r="O126" s="1">
        <f t="shared" si="3"/>
        <v>1</v>
      </c>
      <c r="P126" s="96"/>
      <c r="Q126" s="8"/>
    </row>
    <row r="127" spans="1:17" ht="132" x14ac:dyDescent="0.25">
      <c r="A127" s="65"/>
      <c r="B127" s="969"/>
      <c r="C127" s="65" t="s">
        <v>128</v>
      </c>
      <c r="D127" s="400" t="s">
        <v>43</v>
      </c>
      <c r="E127" s="939"/>
      <c r="F127" s="939"/>
      <c r="G127" s="1026"/>
      <c r="H127" s="957"/>
      <c r="I127" s="950"/>
      <c r="J127" s="644" t="s">
        <v>1154</v>
      </c>
      <c r="K127" s="644" t="s">
        <v>1155</v>
      </c>
      <c r="L127" s="643" t="s">
        <v>51</v>
      </c>
      <c r="M127" s="81">
        <v>118</v>
      </c>
      <c r="N127" s="81">
        <v>118</v>
      </c>
      <c r="O127" s="1">
        <f t="shared" si="3"/>
        <v>1</v>
      </c>
      <c r="P127" s="96"/>
      <c r="Q127" s="8"/>
    </row>
    <row r="128" spans="1:17" ht="237.6" x14ac:dyDescent="0.25">
      <c r="A128" s="65"/>
      <c r="B128" s="970"/>
      <c r="C128" s="65" t="s">
        <v>128</v>
      </c>
      <c r="D128" s="76" t="s">
        <v>43</v>
      </c>
      <c r="E128" s="939"/>
      <c r="F128" s="939"/>
      <c r="G128" s="1022"/>
      <c r="H128" s="957"/>
      <c r="I128" s="950"/>
      <c r="J128" s="644" t="s">
        <v>1156</v>
      </c>
      <c r="K128" s="644" t="s">
        <v>70</v>
      </c>
      <c r="L128" s="643" t="s">
        <v>26</v>
      </c>
      <c r="M128" s="81">
        <v>170000</v>
      </c>
      <c r="N128" s="81">
        <v>170000</v>
      </c>
      <c r="O128" s="1">
        <f t="shared" si="3"/>
        <v>1</v>
      </c>
      <c r="P128" s="96"/>
      <c r="Q128" s="8"/>
    </row>
    <row r="129" spans="1:17" ht="52.8" x14ac:dyDescent="0.25">
      <c r="A129" s="65" t="s">
        <v>1492</v>
      </c>
      <c r="B129" s="66" t="s">
        <v>310</v>
      </c>
      <c r="C129" s="65" t="s">
        <v>130</v>
      </c>
      <c r="D129" s="76" t="s">
        <v>18</v>
      </c>
      <c r="E129" s="73">
        <f>SUM(E130)</f>
        <v>492263.1</v>
      </c>
      <c r="F129" s="73">
        <f>SUM(F130)</f>
        <v>492258.70039999997</v>
      </c>
      <c r="G129" s="76"/>
      <c r="H129" s="141">
        <f>F129*100%/E129</f>
        <v>0.99999106250295822</v>
      </c>
      <c r="I129" s="464"/>
      <c r="J129" s="961"/>
      <c r="K129" s="962"/>
      <c r="L129" s="962"/>
      <c r="M129" s="962"/>
      <c r="N129" s="962"/>
      <c r="O129" s="963"/>
      <c r="P129" s="75">
        <f>SUM(O130:O132)/COUNTA(O130:O132)</f>
        <v>0.98506167285269741</v>
      </c>
      <c r="Q129" s="8"/>
    </row>
    <row r="130" spans="1:17" ht="52.8" x14ac:dyDescent="0.25">
      <c r="A130" s="65"/>
      <c r="B130" s="974"/>
      <c r="C130" s="65" t="s">
        <v>130</v>
      </c>
      <c r="D130" s="76" t="s">
        <v>20</v>
      </c>
      <c r="E130" s="950">
        <v>492263.1</v>
      </c>
      <c r="F130" s="950">
        <v>492258.70039999997</v>
      </c>
      <c r="G130" s="1021" t="s">
        <v>19</v>
      </c>
      <c r="H130" s="957">
        <f>F130*100%/E130</f>
        <v>0.99999106250295822</v>
      </c>
      <c r="I130" s="1021"/>
      <c r="J130" s="859" t="s">
        <v>21</v>
      </c>
      <c r="K130" s="859" t="s">
        <v>22</v>
      </c>
      <c r="L130" s="851" t="s">
        <v>23</v>
      </c>
      <c r="M130" s="81">
        <v>11</v>
      </c>
      <c r="N130" s="81">
        <v>11</v>
      </c>
      <c r="O130" s="1">
        <f>IF((N130*100%/M130)&lt;=100%,(N130*100%/M130),100%)</f>
        <v>1</v>
      </c>
      <c r="P130" s="75"/>
      <c r="Q130" s="8"/>
    </row>
    <row r="131" spans="1:17" ht="52.8" x14ac:dyDescent="0.25">
      <c r="A131" s="65"/>
      <c r="B131" s="974"/>
      <c r="C131" s="65" t="s">
        <v>130</v>
      </c>
      <c r="D131" s="76" t="s">
        <v>20</v>
      </c>
      <c r="E131" s="950"/>
      <c r="F131" s="950"/>
      <c r="G131" s="1026"/>
      <c r="H131" s="957"/>
      <c r="I131" s="1026"/>
      <c r="J131" s="738" t="s">
        <v>131</v>
      </c>
      <c r="K131" s="738" t="s">
        <v>132</v>
      </c>
      <c r="L131" s="737" t="s">
        <v>133</v>
      </c>
      <c r="M131" s="672">
        <v>35564</v>
      </c>
      <c r="N131" s="189">
        <v>33970.199999999997</v>
      </c>
      <c r="O131" s="1">
        <f t="shared" ref="O131:O132" si="5">IF((N131*100%/M131)&lt;=100%,(N131*100%/M131),100%)</f>
        <v>0.95518501855809235</v>
      </c>
      <c r="P131" s="75"/>
      <c r="Q131" s="8"/>
    </row>
    <row r="132" spans="1:17" ht="39.6" x14ac:dyDescent="0.25">
      <c r="A132" s="65"/>
      <c r="B132" s="974"/>
      <c r="C132" s="65" t="s">
        <v>130</v>
      </c>
      <c r="D132" s="76" t="s">
        <v>20</v>
      </c>
      <c r="E132" s="950"/>
      <c r="F132" s="950"/>
      <c r="G132" s="1022"/>
      <c r="H132" s="957"/>
      <c r="I132" s="1022"/>
      <c r="J132" s="738" t="s">
        <v>134</v>
      </c>
      <c r="K132" s="738" t="s">
        <v>135</v>
      </c>
      <c r="L132" s="737" t="s">
        <v>136</v>
      </c>
      <c r="M132" s="672">
        <v>26289</v>
      </c>
      <c r="N132" s="672">
        <v>29272</v>
      </c>
      <c r="O132" s="1">
        <f t="shared" si="5"/>
        <v>1</v>
      </c>
      <c r="P132" s="75"/>
      <c r="Q132" s="8"/>
    </row>
    <row r="133" spans="1:17" ht="26.4" x14ac:dyDescent="0.25">
      <c r="A133" s="65" t="s">
        <v>1493</v>
      </c>
      <c r="B133" s="66" t="s">
        <v>137</v>
      </c>
      <c r="C133" s="65" t="s">
        <v>138</v>
      </c>
      <c r="D133" s="76" t="s">
        <v>18</v>
      </c>
      <c r="E133" s="73">
        <f>SUM(E134)</f>
        <v>824843.5</v>
      </c>
      <c r="F133" s="74">
        <f>SUM(F134)</f>
        <v>817433.04229999997</v>
      </c>
      <c r="G133" s="76"/>
      <c r="H133" s="141">
        <f t="shared" ref="H133:H138" si="6">F133*100%/E133</f>
        <v>0.99101592277807848</v>
      </c>
      <c r="I133" s="464"/>
      <c r="J133" s="961"/>
      <c r="K133" s="962"/>
      <c r="L133" s="962"/>
      <c r="M133" s="962"/>
      <c r="N133" s="962"/>
      <c r="O133" s="963"/>
      <c r="P133" s="75">
        <f>SUM(O134)/COUNTA(O134)</f>
        <v>1</v>
      </c>
      <c r="Q133" s="8"/>
    </row>
    <row r="134" spans="1:17" ht="26.4" x14ac:dyDescent="0.25">
      <c r="A134" s="65"/>
      <c r="B134" s="66"/>
      <c r="C134" s="65" t="s">
        <v>138</v>
      </c>
      <c r="D134" s="76" t="s">
        <v>20</v>
      </c>
      <c r="E134" s="495">
        <v>824843.5</v>
      </c>
      <c r="F134" s="495">
        <v>817433.04229999997</v>
      </c>
      <c r="G134" s="76" t="s">
        <v>19</v>
      </c>
      <c r="H134" s="141">
        <f t="shared" si="6"/>
        <v>0.99101592277807848</v>
      </c>
      <c r="I134" s="464"/>
      <c r="J134" s="738" t="s">
        <v>139</v>
      </c>
      <c r="K134" s="738" t="s">
        <v>132</v>
      </c>
      <c r="L134" s="737" t="s">
        <v>133</v>
      </c>
      <c r="M134" s="672">
        <v>22859</v>
      </c>
      <c r="N134" s="189">
        <v>23380.400000000001</v>
      </c>
      <c r="O134" s="1">
        <f>IF((N134*100%/M134)&lt;=100%,(N134*100%/M134),100%)</f>
        <v>1</v>
      </c>
      <c r="P134" s="75"/>
      <c r="Q134" s="8"/>
    </row>
    <row r="135" spans="1:17" ht="26.4" x14ac:dyDescent="0.25">
      <c r="A135" s="65" t="s">
        <v>1494</v>
      </c>
      <c r="B135" s="66" t="s">
        <v>195</v>
      </c>
      <c r="C135" s="65" t="s">
        <v>140</v>
      </c>
      <c r="D135" s="76" t="s">
        <v>18</v>
      </c>
      <c r="E135" s="73">
        <f>SUM(E136)</f>
        <v>96918.399999999994</v>
      </c>
      <c r="F135" s="73">
        <f>SUM(F136)</f>
        <v>96809.076199999996</v>
      </c>
      <c r="G135" s="76"/>
      <c r="H135" s="141">
        <f t="shared" si="6"/>
        <v>0.99887200160134715</v>
      </c>
      <c r="I135" s="464"/>
      <c r="J135" s="961"/>
      <c r="K135" s="962"/>
      <c r="L135" s="962"/>
      <c r="M135" s="962"/>
      <c r="N135" s="962"/>
      <c r="O135" s="963"/>
      <c r="P135" s="75">
        <f>SUM(O136)/COUNTA(O136)</f>
        <v>1</v>
      </c>
      <c r="Q135" s="8"/>
    </row>
    <row r="136" spans="1:17" ht="39.6" x14ac:dyDescent="0.25">
      <c r="A136" s="65"/>
      <c r="B136" s="66"/>
      <c r="C136" s="65" t="s">
        <v>140</v>
      </c>
      <c r="D136" s="76" t="s">
        <v>20</v>
      </c>
      <c r="E136" s="495">
        <v>96918.399999999994</v>
      </c>
      <c r="F136" s="495">
        <v>96809.076199999996</v>
      </c>
      <c r="G136" s="76" t="s">
        <v>19</v>
      </c>
      <c r="H136" s="141">
        <f t="shared" si="6"/>
        <v>0.99887200160134715</v>
      </c>
      <c r="I136" s="464"/>
      <c r="J136" s="859" t="s">
        <v>195</v>
      </c>
      <c r="K136" s="859" t="s">
        <v>141</v>
      </c>
      <c r="L136" s="851" t="s">
        <v>26</v>
      </c>
      <c r="M136" s="81">
        <v>366</v>
      </c>
      <c r="N136" s="81">
        <v>366</v>
      </c>
      <c r="O136" s="1">
        <f>IF((N136*100%/M136)&lt;=100%,(N136*100%/M136),100%)</f>
        <v>1</v>
      </c>
      <c r="P136" s="75"/>
      <c r="Q136" s="8"/>
    </row>
    <row r="137" spans="1:17" ht="66" x14ac:dyDescent="0.25">
      <c r="A137" s="65" t="s">
        <v>1495</v>
      </c>
      <c r="B137" s="309" t="s">
        <v>311</v>
      </c>
      <c r="C137" s="65" t="s">
        <v>1756</v>
      </c>
      <c r="D137" s="328" t="s">
        <v>18</v>
      </c>
      <c r="E137" s="325">
        <f>SUM(E138)</f>
        <v>276463.3</v>
      </c>
      <c r="F137" s="325">
        <f>SUM(F138)</f>
        <v>276463.3</v>
      </c>
      <c r="G137" s="328"/>
      <c r="H137" s="326">
        <f t="shared" si="6"/>
        <v>1</v>
      </c>
      <c r="I137" s="464"/>
      <c r="J137" s="961"/>
      <c r="K137" s="962"/>
      <c r="L137" s="962"/>
      <c r="M137" s="962"/>
      <c r="N137" s="962"/>
      <c r="O137" s="963"/>
      <c r="P137" s="326">
        <f>SUM(O138:O138)/COUNTA(O138:O138)</f>
        <v>0.95015000000000005</v>
      </c>
      <c r="Q137" s="8"/>
    </row>
    <row r="138" spans="1:17" ht="82.8" customHeight="1" x14ac:dyDescent="0.25">
      <c r="A138" s="65"/>
      <c r="B138" s="851"/>
      <c r="C138" s="65" t="s">
        <v>1756</v>
      </c>
      <c r="D138" s="328" t="s">
        <v>20</v>
      </c>
      <c r="E138" s="847">
        <v>276463.3</v>
      </c>
      <c r="F138" s="847">
        <v>276463.3</v>
      </c>
      <c r="G138" s="858" t="s">
        <v>19</v>
      </c>
      <c r="H138" s="850">
        <f t="shared" si="6"/>
        <v>1</v>
      </c>
      <c r="I138" s="848"/>
      <c r="J138" s="859" t="s">
        <v>196</v>
      </c>
      <c r="K138" s="859" t="s">
        <v>50</v>
      </c>
      <c r="L138" s="851" t="s">
        <v>26</v>
      </c>
      <c r="M138" s="81">
        <v>20000</v>
      </c>
      <c r="N138" s="81">
        <v>19003</v>
      </c>
      <c r="O138" s="1">
        <f>IF((N138*100%/M138)&lt;=100%,(N138*100%/M138),100%)</f>
        <v>0.95015000000000005</v>
      </c>
      <c r="P138" s="326"/>
      <c r="Q138" s="431" t="s">
        <v>1772</v>
      </c>
    </row>
    <row r="139" spans="1:17" ht="39.6" x14ac:dyDescent="0.25">
      <c r="A139" s="65" t="s">
        <v>1496</v>
      </c>
      <c r="B139" s="309" t="s">
        <v>514</v>
      </c>
      <c r="C139" s="65" t="s">
        <v>439</v>
      </c>
      <c r="D139" s="192" t="s">
        <v>18</v>
      </c>
      <c r="E139" s="296">
        <f>SUM(E140)</f>
        <v>181480</v>
      </c>
      <c r="F139" s="296">
        <f>SUM(F140)</f>
        <v>179888.894</v>
      </c>
      <c r="G139" s="5"/>
      <c r="H139" s="180">
        <f t="shared" ref="H139:H151" si="7">F139*100%/E139</f>
        <v>0.99123260965395632</v>
      </c>
      <c r="I139" s="3"/>
      <c r="J139" s="961"/>
      <c r="K139" s="962"/>
      <c r="L139" s="962"/>
      <c r="M139" s="962"/>
      <c r="N139" s="962"/>
      <c r="O139" s="963"/>
      <c r="P139" s="435" t="s">
        <v>352</v>
      </c>
      <c r="Q139" s="8"/>
    </row>
    <row r="140" spans="1:17" ht="52.8" x14ac:dyDescent="0.25">
      <c r="A140" s="65"/>
      <c r="B140" s="294"/>
      <c r="C140" s="65" t="s">
        <v>439</v>
      </c>
      <c r="D140" s="295" t="s">
        <v>20</v>
      </c>
      <c r="E140" s="500">
        <v>181480</v>
      </c>
      <c r="F140" s="500">
        <v>179888.894</v>
      </c>
      <c r="G140" s="295" t="s">
        <v>19</v>
      </c>
      <c r="H140" s="293">
        <f t="shared" si="7"/>
        <v>0.99123260965395632</v>
      </c>
      <c r="I140" s="464"/>
      <c r="J140" s="870" t="s">
        <v>514</v>
      </c>
      <c r="K140" s="870" t="s">
        <v>141</v>
      </c>
      <c r="L140" s="866" t="s">
        <v>26</v>
      </c>
      <c r="M140" s="81" t="s">
        <v>352</v>
      </c>
      <c r="N140" s="81" t="s">
        <v>352</v>
      </c>
      <c r="O140" s="1" t="s">
        <v>352</v>
      </c>
      <c r="P140" s="293"/>
      <c r="Q140" s="8"/>
    </row>
    <row r="141" spans="1:17" ht="52.8" x14ac:dyDescent="0.25">
      <c r="A141" s="65" t="s">
        <v>1497</v>
      </c>
      <c r="B141" s="309" t="s">
        <v>515</v>
      </c>
      <c r="C141" s="65" t="s">
        <v>516</v>
      </c>
      <c r="D141" s="467" t="s">
        <v>18</v>
      </c>
      <c r="E141" s="459">
        <f>SUM(E142:E143)</f>
        <v>35063.4</v>
      </c>
      <c r="F141" s="495">
        <f>SUM(F142:F143)</f>
        <v>35063.4</v>
      </c>
      <c r="G141" s="467"/>
      <c r="H141" s="461">
        <f t="shared" si="7"/>
        <v>1</v>
      </c>
      <c r="I141" s="464"/>
      <c r="J141" s="961"/>
      <c r="K141" s="962"/>
      <c r="L141" s="962"/>
      <c r="M141" s="962"/>
      <c r="N141" s="962"/>
      <c r="O141" s="963"/>
      <c r="P141" s="461" t="s">
        <v>352</v>
      </c>
      <c r="Q141" s="8"/>
    </row>
    <row r="142" spans="1:17" ht="26.4" x14ac:dyDescent="0.25">
      <c r="A142" s="65"/>
      <c r="B142" s="974"/>
      <c r="C142" s="197" t="s">
        <v>516</v>
      </c>
      <c r="D142" s="467" t="s">
        <v>20</v>
      </c>
      <c r="E142" s="495">
        <v>27319.5</v>
      </c>
      <c r="F142" s="495">
        <v>27319.5</v>
      </c>
      <c r="G142" s="492" t="s">
        <v>19</v>
      </c>
      <c r="H142" s="515">
        <f t="shared" si="7"/>
        <v>1</v>
      </c>
      <c r="I142" s="950"/>
      <c r="J142" s="870" t="s">
        <v>49</v>
      </c>
      <c r="K142" s="870" t="s">
        <v>22</v>
      </c>
      <c r="L142" s="866" t="s">
        <v>23</v>
      </c>
      <c r="M142" s="81">
        <v>1</v>
      </c>
      <c r="N142" s="81">
        <v>1</v>
      </c>
      <c r="O142" s="1">
        <f>IF((N142*100%/M142)&lt;=100%,(N142*100%/M142),100%)</f>
        <v>1</v>
      </c>
      <c r="P142" s="461"/>
      <c r="Q142" s="8"/>
    </row>
    <row r="143" spans="1:17" ht="39.6" x14ac:dyDescent="0.25">
      <c r="A143" s="65"/>
      <c r="B143" s="974"/>
      <c r="C143" s="197" t="s">
        <v>516</v>
      </c>
      <c r="D143" s="467" t="s">
        <v>20</v>
      </c>
      <c r="E143" s="495">
        <v>7743.9</v>
      </c>
      <c r="F143" s="495">
        <v>7743.9</v>
      </c>
      <c r="G143" s="467" t="s">
        <v>113</v>
      </c>
      <c r="H143" s="515">
        <f t="shared" si="7"/>
        <v>1</v>
      </c>
      <c r="I143" s="950"/>
      <c r="J143" s="870" t="s">
        <v>302</v>
      </c>
      <c r="K143" s="870" t="s">
        <v>65</v>
      </c>
      <c r="L143" s="866" t="s">
        <v>26</v>
      </c>
      <c r="M143" s="81" t="s">
        <v>352</v>
      </c>
      <c r="N143" s="81" t="s">
        <v>352</v>
      </c>
      <c r="O143" s="1" t="s">
        <v>352</v>
      </c>
      <c r="P143" s="461"/>
      <c r="Q143" s="8"/>
    </row>
    <row r="144" spans="1:17" ht="79.2" x14ac:dyDescent="0.25">
      <c r="A144" s="65" t="s">
        <v>1498</v>
      </c>
      <c r="B144" s="309" t="s">
        <v>518</v>
      </c>
      <c r="C144" s="197" t="s">
        <v>517</v>
      </c>
      <c r="D144" s="323" t="s">
        <v>18</v>
      </c>
      <c r="E144" s="73">
        <f>SUM(E145:E146)</f>
        <v>150059.20000000001</v>
      </c>
      <c r="F144" s="495">
        <f>SUM(F145:F146)</f>
        <v>150059.20000000001</v>
      </c>
      <c r="G144" s="76"/>
      <c r="H144" s="141">
        <f t="shared" si="7"/>
        <v>1</v>
      </c>
      <c r="I144" s="464"/>
      <c r="J144" s="961"/>
      <c r="K144" s="962"/>
      <c r="L144" s="962"/>
      <c r="M144" s="962"/>
      <c r="N144" s="962"/>
      <c r="O144" s="963"/>
      <c r="P144" s="96" t="s">
        <v>352</v>
      </c>
      <c r="Q144" s="8"/>
    </row>
    <row r="145" spans="1:18" ht="34.200000000000003" customHeight="1" x14ac:dyDescent="0.25">
      <c r="A145" s="65"/>
      <c r="B145" s="989"/>
      <c r="C145" s="197" t="s">
        <v>517</v>
      </c>
      <c r="D145" s="76" t="s">
        <v>20</v>
      </c>
      <c r="E145" s="495">
        <v>113354.7</v>
      </c>
      <c r="F145" s="495">
        <v>113354.7</v>
      </c>
      <c r="G145" s="491" t="s">
        <v>19</v>
      </c>
      <c r="H145" s="515">
        <f t="shared" si="7"/>
        <v>1</v>
      </c>
      <c r="I145" s="948"/>
      <c r="J145" s="870" t="s">
        <v>414</v>
      </c>
      <c r="K145" s="870" t="s">
        <v>120</v>
      </c>
      <c r="L145" s="464" t="s">
        <v>26</v>
      </c>
      <c r="M145" s="81" t="s">
        <v>352</v>
      </c>
      <c r="N145" s="81" t="s">
        <v>352</v>
      </c>
      <c r="O145" s="1" t="s">
        <v>352</v>
      </c>
      <c r="P145" s="96"/>
      <c r="Q145" s="8"/>
    </row>
    <row r="146" spans="1:18" ht="34.200000000000003" customHeight="1" x14ac:dyDescent="0.25">
      <c r="A146" s="65"/>
      <c r="B146" s="970"/>
      <c r="C146" s="197" t="s">
        <v>517</v>
      </c>
      <c r="D146" s="131" t="s">
        <v>20</v>
      </c>
      <c r="E146" s="495">
        <v>36704.5</v>
      </c>
      <c r="F146" s="495">
        <v>36704.5</v>
      </c>
      <c r="G146" s="467" t="s">
        <v>113</v>
      </c>
      <c r="H146" s="515">
        <f t="shared" si="7"/>
        <v>1</v>
      </c>
      <c r="I146" s="943"/>
      <c r="J146" s="870" t="s">
        <v>415</v>
      </c>
      <c r="K146" s="870" t="s">
        <v>416</v>
      </c>
      <c r="L146" s="464" t="s">
        <v>26</v>
      </c>
      <c r="M146" s="81">
        <v>1335</v>
      </c>
      <c r="N146" s="81">
        <v>1335</v>
      </c>
      <c r="O146" s="1">
        <f t="shared" ref="O146" si="8">IF((N146*100%/M146)&lt;=100%,(N146*100%/M146),100%)</f>
        <v>1</v>
      </c>
      <c r="P146" s="96"/>
      <c r="Q146" s="8"/>
    </row>
    <row r="147" spans="1:18" ht="39.6" x14ac:dyDescent="0.25">
      <c r="A147" s="65" t="s">
        <v>1499</v>
      </c>
      <c r="B147" s="309" t="s">
        <v>519</v>
      </c>
      <c r="C147" s="197" t="s">
        <v>520</v>
      </c>
      <c r="D147" s="323" t="s">
        <v>18</v>
      </c>
      <c r="E147" s="4">
        <f>SUM(E148:E149)</f>
        <v>14717</v>
      </c>
      <c r="F147" s="4">
        <f>SUM(F148:F149)</f>
        <v>14717</v>
      </c>
      <c r="G147" s="76"/>
      <c r="H147" s="180">
        <f t="shared" si="7"/>
        <v>1</v>
      </c>
      <c r="I147" s="467"/>
      <c r="J147" s="1039"/>
      <c r="K147" s="1040"/>
      <c r="L147" s="1040"/>
      <c r="M147" s="1040"/>
      <c r="N147" s="1040"/>
      <c r="O147" s="1041"/>
      <c r="P147" s="862">
        <f>SUM(O148:O149)/COUNTA(O148:O149)</f>
        <v>1</v>
      </c>
      <c r="Q147" s="8"/>
    </row>
    <row r="148" spans="1:18" ht="26.4" x14ac:dyDescent="0.25">
      <c r="A148" s="65"/>
      <c r="B148" s="989"/>
      <c r="C148" s="197" t="s">
        <v>520</v>
      </c>
      <c r="D148" s="467" t="s">
        <v>20</v>
      </c>
      <c r="E148" s="4">
        <v>9271.7000000000007</v>
      </c>
      <c r="F148" s="4">
        <v>9271.7000000000007</v>
      </c>
      <c r="G148" s="491" t="s">
        <v>19</v>
      </c>
      <c r="H148" s="180">
        <f t="shared" si="7"/>
        <v>1</v>
      </c>
      <c r="I148" s="467"/>
      <c r="J148" s="870" t="s">
        <v>49</v>
      </c>
      <c r="K148" s="870" t="s">
        <v>22</v>
      </c>
      <c r="L148" s="866" t="s">
        <v>23</v>
      </c>
      <c r="M148" s="81">
        <v>2</v>
      </c>
      <c r="N148" s="81">
        <v>2</v>
      </c>
      <c r="O148" s="877">
        <f t="shared" ref="O148:O149" si="9">IF((N148*100%/M148)&lt;=100%,(N148*100%/M148),100%)</f>
        <v>1</v>
      </c>
      <c r="P148" s="96"/>
      <c r="Q148" s="8"/>
    </row>
    <row r="149" spans="1:18" ht="26.4" x14ac:dyDescent="0.25">
      <c r="A149" s="65"/>
      <c r="B149" s="970"/>
      <c r="C149" s="197" t="s">
        <v>520</v>
      </c>
      <c r="D149" s="323" t="s">
        <v>20</v>
      </c>
      <c r="E149" s="4">
        <v>5445.3</v>
      </c>
      <c r="F149" s="4">
        <v>5445.3</v>
      </c>
      <c r="G149" s="323" t="s">
        <v>113</v>
      </c>
      <c r="H149" s="180">
        <f t="shared" si="7"/>
        <v>1</v>
      </c>
      <c r="I149" s="467"/>
      <c r="J149" s="870" t="s">
        <v>1783</v>
      </c>
      <c r="K149" s="870" t="s">
        <v>1784</v>
      </c>
      <c r="L149" s="866" t="s">
        <v>26</v>
      </c>
      <c r="M149" s="81">
        <v>141</v>
      </c>
      <c r="N149" s="81">
        <v>141</v>
      </c>
      <c r="O149" s="1">
        <f t="shared" si="9"/>
        <v>1</v>
      </c>
      <c r="P149" s="321"/>
      <c r="Q149" s="8"/>
    </row>
    <row r="150" spans="1:18" s="82" customFormat="1" ht="52.95" customHeight="1" x14ac:dyDescent="0.25">
      <c r="A150" s="65" t="s">
        <v>1501</v>
      </c>
      <c r="B150" s="144" t="s">
        <v>831</v>
      </c>
      <c r="C150" s="65" t="s">
        <v>142</v>
      </c>
      <c r="D150" s="143" t="s">
        <v>18</v>
      </c>
      <c r="E150" s="138">
        <f>SUM(E151:E155)</f>
        <v>2889290.5</v>
      </c>
      <c r="F150" s="138">
        <f>SUM(F151:F155)</f>
        <v>2888790.2757000001</v>
      </c>
      <c r="G150" s="143"/>
      <c r="H150" s="141">
        <f t="shared" si="7"/>
        <v>0.99982686950308397</v>
      </c>
      <c r="I150" s="464"/>
      <c r="J150" s="961"/>
      <c r="K150" s="962"/>
      <c r="L150" s="962"/>
      <c r="M150" s="962"/>
      <c r="N150" s="962"/>
      <c r="O150" s="963"/>
      <c r="P150" s="141">
        <f>SUM(O151:O155)/COUNTA(O151:O155)</f>
        <v>0.99997391417764447</v>
      </c>
      <c r="Q150" s="8"/>
      <c r="R150" s="99"/>
    </row>
    <row r="151" spans="1:18" s="82" customFormat="1" ht="26.4" x14ac:dyDescent="0.25">
      <c r="A151" s="65"/>
      <c r="B151" s="974"/>
      <c r="C151" s="65" t="s">
        <v>142</v>
      </c>
      <c r="D151" s="143" t="s">
        <v>20</v>
      </c>
      <c r="E151" s="759">
        <v>2037484.6</v>
      </c>
      <c r="F151" s="759">
        <v>2037041.81</v>
      </c>
      <c r="G151" s="491" t="s">
        <v>19</v>
      </c>
      <c r="H151" s="515">
        <f t="shared" si="7"/>
        <v>0.99978267811202104</v>
      </c>
      <c r="I151" s="1027"/>
      <c r="J151" s="859" t="s">
        <v>930</v>
      </c>
      <c r="K151" s="859" t="s">
        <v>1777</v>
      </c>
      <c r="L151" s="851" t="s">
        <v>51</v>
      </c>
      <c r="M151" s="672">
        <v>7667</v>
      </c>
      <c r="N151" s="672">
        <v>7666</v>
      </c>
      <c r="O151" s="1">
        <f>IF((N151*100%/M151)&lt;=100%,(N151*100%/M151),100%)</f>
        <v>0.99986957088822226</v>
      </c>
      <c r="P151" s="141"/>
      <c r="Q151" s="8"/>
      <c r="R151" s="99"/>
    </row>
    <row r="152" spans="1:18" s="82" customFormat="1" ht="26.4" x14ac:dyDescent="0.25">
      <c r="A152" s="65"/>
      <c r="B152" s="974"/>
      <c r="C152" s="65" t="s">
        <v>142</v>
      </c>
      <c r="D152" s="760" t="s">
        <v>20</v>
      </c>
      <c r="E152" s="759">
        <v>263372.90000000002</v>
      </c>
      <c r="F152" s="759">
        <v>263315.64</v>
      </c>
      <c r="G152" s="467" t="s">
        <v>113</v>
      </c>
      <c r="H152" s="515">
        <f t="shared" ref="H152:H159" si="10">F152*100%/E152</f>
        <v>0.99978258962862154</v>
      </c>
      <c r="I152" s="974"/>
      <c r="J152" s="859" t="s">
        <v>930</v>
      </c>
      <c r="K152" s="859" t="s">
        <v>1777</v>
      </c>
      <c r="L152" s="851" t="s">
        <v>51</v>
      </c>
      <c r="M152" s="81">
        <v>812</v>
      </c>
      <c r="N152" s="81">
        <v>812</v>
      </c>
      <c r="O152" s="1">
        <f>IF((N152*100%/M152)&lt;=100%,(N152*100%/M152),100%)</f>
        <v>1</v>
      </c>
      <c r="P152" s="141"/>
      <c r="Q152" s="8"/>
      <c r="R152" s="99"/>
    </row>
    <row r="153" spans="1:18" s="82" customFormat="1" x14ac:dyDescent="0.25">
      <c r="A153" s="65"/>
      <c r="B153" s="974"/>
      <c r="C153" s="65" t="s">
        <v>142</v>
      </c>
      <c r="D153" s="859" t="s">
        <v>20</v>
      </c>
      <c r="E153" s="847"/>
      <c r="F153" s="847"/>
      <c r="G153" s="852"/>
      <c r="H153" s="876"/>
      <c r="I153" s="851"/>
      <c r="J153" s="859" t="s">
        <v>1771</v>
      </c>
      <c r="K153" s="859" t="s">
        <v>1770</v>
      </c>
      <c r="L153" s="851" t="s">
        <v>26</v>
      </c>
      <c r="M153" s="81">
        <v>17</v>
      </c>
      <c r="N153" s="81">
        <v>17</v>
      </c>
      <c r="O153" s="1">
        <f>IF((N153*100%/M153)&lt;=100%,(N153*100%/M153),100%)</f>
        <v>1</v>
      </c>
      <c r="P153" s="850"/>
      <c r="Q153" s="8"/>
      <c r="R153" s="99"/>
    </row>
    <row r="154" spans="1:18" s="82" customFormat="1" ht="26.4" x14ac:dyDescent="0.25">
      <c r="A154" s="65"/>
      <c r="B154" s="974"/>
      <c r="C154" s="65" t="s">
        <v>142</v>
      </c>
      <c r="D154" s="502" t="s">
        <v>39</v>
      </c>
      <c r="E154" s="495">
        <v>521076.7</v>
      </c>
      <c r="F154" s="495">
        <v>521076.5257</v>
      </c>
      <c r="G154" s="491" t="s">
        <v>19</v>
      </c>
      <c r="H154" s="515">
        <f t="shared" si="10"/>
        <v>0.99999966550029962</v>
      </c>
      <c r="I154" s="1027"/>
      <c r="J154" s="547" t="s">
        <v>930</v>
      </c>
      <c r="K154" s="547" t="s">
        <v>931</v>
      </c>
      <c r="L154" s="546" t="s">
        <v>51</v>
      </c>
      <c r="M154" s="81">
        <v>1946</v>
      </c>
      <c r="N154" s="81">
        <v>1946</v>
      </c>
      <c r="O154" s="1">
        <f>IF((N154*100%/M154)&lt;=100%,(N154*100%/M154),100%)</f>
        <v>1</v>
      </c>
      <c r="P154" s="498"/>
      <c r="Q154" s="8"/>
      <c r="R154" s="99"/>
    </row>
    <row r="155" spans="1:18" s="82" customFormat="1" ht="26.4" x14ac:dyDescent="0.25">
      <c r="A155" s="65"/>
      <c r="B155" s="974"/>
      <c r="C155" s="65" t="s">
        <v>142</v>
      </c>
      <c r="D155" s="502" t="s">
        <v>39</v>
      </c>
      <c r="E155" s="495">
        <v>67356.3</v>
      </c>
      <c r="F155" s="495">
        <v>67356.3</v>
      </c>
      <c r="G155" s="502" t="s">
        <v>113</v>
      </c>
      <c r="H155" s="515">
        <f t="shared" si="10"/>
        <v>1</v>
      </c>
      <c r="I155" s="974"/>
      <c r="J155" s="547" t="s">
        <v>930</v>
      </c>
      <c r="K155" s="547" t="s">
        <v>931</v>
      </c>
      <c r="L155" s="546" t="s">
        <v>51</v>
      </c>
      <c r="M155" s="81">
        <v>254</v>
      </c>
      <c r="N155" s="81">
        <v>254</v>
      </c>
      <c r="O155" s="1">
        <f>IF((N155*100%/M155)&lt;=100%,(N155*100%/M155),100%)</f>
        <v>1</v>
      </c>
      <c r="P155" s="498"/>
      <c r="Q155" s="8"/>
      <c r="R155" s="99"/>
    </row>
    <row r="156" spans="1:18" ht="66" x14ac:dyDescent="0.25">
      <c r="A156" s="65" t="s">
        <v>1500</v>
      </c>
      <c r="B156" s="309" t="s">
        <v>832</v>
      </c>
      <c r="C156" s="65" t="s">
        <v>873</v>
      </c>
      <c r="D156" s="467" t="s">
        <v>18</v>
      </c>
      <c r="E156" s="4">
        <f>SUM(E157)</f>
        <v>38189.699999999997</v>
      </c>
      <c r="F156" s="4">
        <f>SUM(F157)</f>
        <v>38180</v>
      </c>
      <c r="G156" s="467"/>
      <c r="H156" s="516">
        <f t="shared" si="10"/>
        <v>0.99974600481281606</v>
      </c>
      <c r="I156" s="467"/>
      <c r="J156" s="1039"/>
      <c r="K156" s="1040"/>
      <c r="L156" s="1040"/>
      <c r="M156" s="1040"/>
      <c r="N156" s="1040"/>
      <c r="O156" s="1041"/>
      <c r="P156" s="862">
        <f>SUM(O157)/COUNTA(O157)</f>
        <v>1</v>
      </c>
      <c r="Q156" s="8"/>
    </row>
    <row r="157" spans="1:18" ht="51.75" customHeight="1" x14ac:dyDescent="0.25">
      <c r="A157" s="65"/>
      <c r="B157" s="309"/>
      <c r="C157" s="65" t="s">
        <v>873</v>
      </c>
      <c r="D157" s="467" t="s">
        <v>20</v>
      </c>
      <c r="E157" s="4">
        <v>38189.699999999997</v>
      </c>
      <c r="F157" s="4">
        <v>38180</v>
      </c>
      <c r="G157" s="467" t="s">
        <v>113</v>
      </c>
      <c r="H157" s="516">
        <f t="shared" si="10"/>
        <v>0.99974600481281606</v>
      </c>
      <c r="I157" s="467"/>
      <c r="J157" s="859" t="s">
        <v>1778</v>
      </c>
      <c r="K157" s="859" t="s">
        <v>1059</v>
      </c>
      <c r="L157" s="851" t="s">
        <v>26</v>
      </c>
      <c r="M157" s="81">
        <v>19</v>
      </c>
      <c r="N157" s="81">
        <v>20</v>
      </c>
      <c r="O157" s="1">
        <f>IF((N157*100%/M157)&lt;=100%,(N157*100%/M157),100%)</f>
        <v>1</v>
      </c>
      <c r="P157" s="461"/>
      <c r="Q157" s="8"/>
    </row>
    <row r="158" spans="1:18" ht="79.2" x14ac:dyDescent="0.25">
      <c r="A158" s="65" t="s">
        <v>1502</v>
      </c>
      <c r="B158" s="309" t="s">
        <v>833</v>
      </c>
      <c r="C158" s="65" t="s">
        <v>874</v>
      </c>
      <c r="D158" s="467" t="s">
        <v>18</v>
      </c>
      <c r="E158" s="459">
        <f>SUM(E159:E161)</f>
        <v>4314400</v>
      </c>
      <c r="F158" s="459">
        <f>SUM(F159:F161)</f>
        <v>4314400</v>
      </c>
      <c r="G158" s="467"/>
      <c r="H158" s="180">
        <f t="shared" si="10"/>
        <v>1</v>
      </c>
      <c r="I158" s="3"/>
      <c r="J158" s="1023"/>
      <c r="K158" s="1024"/>
      <c r="L158" s="1024"/>
      <c r="M158" s="1024"/>
      <c r="N158" s="1024"/>
      <c r="O158" s="1025"/>
      <c r="P158" s="461">
        <f>SUM(O159:O161)/COUNTA(O159:O161)</f>
        <v>1</v>
      </c>
      <c r="Q158" s="8"/>
    </row>
    <row r="159" spans="1:18" ht="118.8" x14ac:dyDescent="0.25">
      <c r="A159" s="65"/>
      <c r="B159" s="989"/>
      <c r="C159" s="65" t="s">
        <v>874</v>
      </c>
      <c r="D159" s="467" t="s">
        <v>20</v>
      </c>
      <c r="E159" s="495">
        <v>3919257</v>
      </c>
      <c r="F159" s="495">
        <v>3919257</v>
      </c>
      <c r="G159" s="491" t="s">
        <v>113</v>
      </c>
      <c r="H159" s="1019">
        <f t="shared" si="10"/>
        <v>1</v>
      </c>
      <c r="I159" s="948"/>
      <c r="J159" s="859" t="s">
        <v>1779</v>
      </c>
      <c r="K159" s="859" t="s">
        <v>1780</v>
      </c>
      <c r="L159" s="464" t="s">
        <v>26</v>
      </c>
      <c r="M159" s="672">
        <v>5393</v>
      </c>
      <c r="N159" s="672">
        <v>5393</v>
      </c>
      <c r="O159" s="1">
        <f>IF((N159*100%/M159)&lt;=100%,(N159*100%/M159),100%)</f>
        <v>1</v>
      </c>
      <c r="P159" s="96"/>
      <c r="Q159" s="8"/>
    </row>
    <row r="160" spans="1:18" ht="52.8" x14ac:dyDescent="0.25">
      <c r="A160" s="65"/>
      <c r="B160" s="969"/>
      <c r="C160" s="65" t="s">
        <v>874</v>
      </c>
      <c r="D160" s="467" t="s">
        <v>39</v>
      </c>
      <c r="E160" s="495">
        <v>126486.7</v>
      </c>
      <c r="F160" s="495">
        <v>126486.7</v>
      </c>
      <c r="G160" s="491" t="s">
        <v>113</v>
      </c>
      <c r="H160" s="1020"/>
      <c r="I160" s="949"/>
      <c r="J160" s="547" t="s">
        <v>932</v>
      </c>
      <c r="K160" s="547" t="s">
        <v>933</v>
      </c>
      <c r="L160" s="464" t="s">
        <v>26</v>
      </c>
      <c r="M160" s="81">
        <v>1</v>
      </c>
      <c r="N160" s="81">
        <v>1</v>
      </c>
      <c r="O160" s="1">
        <f>IF((N160*100%/M160)&lt;=100%,(N160*100%/M160),100%)</f>
        <v>1</v>
      </c>
      <c r="P160" s="96"/>
      <c r="Q160" s="8"/>
    </row>
    <row r="161" spans="1:17" ht="66" x14ac:dyDescent="0.25">
      <c r="A161" s="65"/>
      <c r="B161" s="969"/>
      <c r="C161" s="65" t="s">
        <v>874</v>
      </c>
      <c r="D161" s="467" t="s">
        <v>40</v>
      </c>
      <c r="E161" s="495">
        <v>268656.3</v>
      </c>
      <c r="F161" s="495">
        <v>268656.3</v>
      </c>
      <c r="G161" s="491" t="s">
        <v>113</v>
      </c>
      <c r="H161" s="1020"/>
      <c r="I161" s="949"/>
      <c r="J161" s="688" t="s">
        <v>1473</v>
      </c>
      <c r="K161" s="688" t="s">
        <v>975</v>
      </c>
      <c r="L161" s="464" t="s">
        <v>951</v>
      </c>
      <c r="M161" s="81">
        <v>1</v>
      </c>
      <c r="N161" s="81">
        <v>1</v>
      </c>
      <c r="O161" s="1">
        <f>IF((N161*100%/M161)&lt;=100%,(N161*100%/M161),100%)</f>
        <v>1</v>
      </c>
      <c r="P161" s="96"/>
      <c r="Q161" s="8"/>
    </row>
    <row r="162" spans="1:17" s="82" customFormat="1" x14ac:dyDescent="0.25">
      <c r="A162" s="978" t="s">
        <v>834</v>
      </c>
      <c r="B162" s="979"/>
      <c r="C162" s="979"/>
      <c r="D162" s="980"/>
      <c r="E162" s="512">
        <f>SUM(E31,E37,E46,E129,E133,E135,E137,E139,E141,E144,E147,E150,E156,E158)</f>
        <v>25217565.299999997</v>
      </c>
      <c r="F162" s="512">
        <f>SUM(F31,F37,F46,F129,F133,F135,F137,F139,F141,F144,F147,F150,F156,F158)</f>
        <v>25190409.214400001</v>
      </c>
      <c r="G162" s="467"/>
      <c r="H162" s="975" t="s">
        <v>810</v>
      </c>
      <c r="I162" s="976"/>
      <c r="J162" s="976"/>
      <c r="K162" s="976"/>
      <c r="L162" s="976"/>
      <c r="M162" s="976"/>
      <c r="N162" s="976"/>
      <c r="O162" s="976"/>
      <c r="P162" s="976"/>
      <c r="Q162" s="977"/>
    </row>
    <row r="163" spans="1:17" s="82" customFormat="1" x14ac:dyDescent="0.25">
      <c r="A163" s="978" t="s">
        <v>862</v>
      </c>
      <c r="B163" s="979"/>
      <c r="C163" s="979"/>
      <c r="D163" s="980"/>
      <c r="E163" s="761">
        <f>SUM(E29,E162)</f>
        <v>26365431.799999997</v>
      </c>
      <c r="F163" s="761">
        <f>SUM(F29,F162)</f>
        <v>26338275.6646</v>
      </c>
      <c r="G163" s="502"/>
      <c r="H163" s="975" t="s">
        <v>810</v>
      </c>
      <c r="I163" s="976"/>
      <c r="J163" s="976"/>
      <c r="K163" s="976"/>
      <c r="L163" s="976"/>
      <c r="M163" s="976"/>
      <c r="N163" s="976"/>
      <c r="O163" s="976"/>
      <c r="P163" s="976"/>
      <c r="Q163" s="977"/>
    </row>
    <row r="165" spans="1:17" x14ac:dyDescent="0.25">
      <c r="A165" s="82"/>
    </row>
    <row r="166" spans="1:17" ht="39.6" x14ac:dyDescent="0.25">
      <c r="A166" s="82"/>
      <c r="B166" s="100" t="s">
        <v>392</v>
      </c>
      <c r="E166" s="334">
        <f>SUMIFS(E9:E163,$G$9:$G$163,"Бюджет Санкт-Петербурга")</f>
        <v>20484352.699999999</v>
      </c>
      <c r="F166" s="334">
        <f>SUMIFS(F9:F163,$G$9:$G$163,"Бюджет Санкт-Петербурга")</f>
        <v>20457263.5744</v>
      </c>
    </row>
    <row r="167" spans="1:17" ht="40.200000000000003" thickBot="1" x14ac:dyDescent="0.3">
      <c r="A167" s="82"/>
      <c r="B167" s="100" t="s">
        <v>393</v>
      </c>
      <c r="E167" s="334">
        <f>SUMIFS(E9:E163,$G$9:$G$163,"Федеральный бюджет")</f>
        <v>5881079.0999999996</v>
      </c>
      <c r="F167" s="334">
        <f>SUMIFS(F9:F163,$G$9:$G$163,"Федеральный бюджет")</f>
        <v>5881012.0902000004</v>
      </c>
      <c r="P167" s="136"/>
    </row>
    <row r="168" spans="1:17" ht="13.8" thickBot="1" x14ac:dyDescent="0.3">
      <c r="A168" s="82"/>
      <c r="E168" s="550">
        <f>SUM(E166:E167)</f>
        <v>26365431.799999997</v>
      </c>
      <c r="F168" s="551">
        <f>SUM(F166:F167)</f>
        <v>26338275.6646</v>
      </c>
    </row>
    <row r="169" spans="1:17" x14ac:dyDescent="0.25">
      <c r="A169" s="82"/>
      <c r="E169" s="333"/>
      <c r="F169" s="333"/>
    </row>
    <row r="170" spans="1:17" ht="39.6" x14ac:dyDescent="0.25">
      <c r="A170" s="82"/>
      <c r="B170" s="100" t="s">
        <v>392</v>
      </c>
      <c r="D170" s="815" t="s">
        <v>1745</v>
      </c>
      <c r="E170" s="767">
        <v>20484352.699999999</v>
      </c>
      <c r="F170" s="767">
        <v>20457263.57</v>
      </c>
    </row>
    <row r="171" spans="1:17" ht="40.200000000000003" thickBot="1" x14ac:dyDescent="0.3">
      <c r="A171" s="82"/>
      <c r="B171" s="100" t="s">
        <v>393</v>
      </c>
      <c r="E171" s="767">
        <v>5881079.0999999996</v>
      </c>
      <c r="F171" s="767">
        <v>5881012.0899999999</v>
      </c>
      <c r="P171" s="136"/>
    </row>
    <row r="172" spans="1:17" ht="13.8" thickBot="1" x14ac:dyDescent="0.3">
      <c r="A172" s="82"/>
      <c r="E172" s="768">
        <v>26365431.799999997</v>
      </c>
      <c r="F172" s="769">
        <v>26338275.660500001</v>
      </c>
    </row>
    <row r="173" spans="1:17" x14ac:dyDescent="0.25">
      <c r="A173" s="543"/>
      <c r="J173" s="181"/>
    </row>
    <row r="174" spans="1:17" x14ac:dyDescent="0.25">
      <c r="A174" s="541"/>
      <c r="B174" s="541"/>
      <c r="C174" s="541"/>
      <c r="D174" s="840"/>
      <c r="E174" s="841"/>
      <c r="F174" s="841"/>
      <c r="J174" s="181"/>
    </row>
    <row r="175" spans="1:17" x14ac:dyDescent="0.25">
      <c r="A175" s="543"/>
      <c r="I175" s="301"/>
      <c r="J175" s="301"/>
    </row>
    <row r="176" spans="1:17" ht="26.4" x14ac:dyDescent="0.25">
      <c r="A176" s="543"/>
      <c r="C176" s="199" t="s">
        <v>0</v>
      </c>
      <c r="D176" s="1005" t="s">
        <v>356</v>
      </c>
      <c r="E176" s="1005"/>
      <c r="F176" s="116" t="s">
        <v>357</v>
      </c>
      <c r="G176" s="103" t="s">
        <v>394</v>
      </c>
      <c r="L176" s="450"/>
      <c r="N176" s="452"/>
      <c r="O176" s="86"/>
      <c r="P176" s="99"/>
    </row>
    <row r="177" spans="1:16" x14ac:dyDescent="0.25">
      <c r="A177" s="543"/>
      <c r="C177" s="199">
        <v>1</v>
      </c>
      <c r="D177" s="1005">
        <v>2</v>
      </c>
      <c r="E177" s="1005"/>
      <c r="F177" s="327">
        <v>3</v>
      </c>
      <c r="G177" s="103">
        <v>4</v>
      </c>
      <c r="L177" s="450"/>
      <c r="N177" s="452"/>
      <c r="O177" s="86"/>
      <c r="P177" s="99"/>
    </row>
    <row r="178" spans="1:16" x14ac:dyDescent="0.25">
      <c r="A178" s="543"/>
      <c r="C178" s="1002" t="s">
        <v>420</v>
      </c>
      <c r="D178" s="1003"/>
      <c r="E178" s="1003"/>
      <c r="F178" s="1003"/>
      <c r="G178" s="1004"/>
      <c r="L178" s="450"/>
      <c r="N178" s="452"/>
      <c r="O178" s="86"/>
      <c r="P178" s="99"/>
    </row>
    <row r="179" spans="1:16" ht="26.4" x14ac:dyDescent="0.25">
      <c r="A179" s="543"/>
      <c r="C179" s="200"/>
      <c r="D179" s="104" t="s">
        <v>364</v>
      </c>
      <c r="E179" s="117" t="s">
        <v>354</v>
      </c>
      <c r="F179" s="117" t="s">
        <v>365</v>
      </c>
      <c r="G179" s="105">
        <f>AVERAGE(G180,G181,G184)</f>
        <v>0.84323500491844783</v>
      </c>
      <c r="L179" s="450"/>
      <c r="N179" s="452"/>
      <c r="O179" s="86"/>
      <c r="P179" s="99"/>
    </row>
    <row r="180" spans="1:16" ht="26.4" x14ac:dyDescent="0.25">
      <c r="A180" s="543"/>
      <c r="C180" s="201" t="s">
        <v>366</v>
      </c>
      <c r="D180" s="106" t="s">
        <v>367</v>
      </c>
      <c r="E180" s="118" t="s">
        <v>368</v>
      </c>
      <c r="F180" s="118" t="s">
        <v>365</v>
      </c>
      <c r="G180" s="552"/>
      <c r="L180" s="450"/>
      <c r="N180" s="452"/>
      <c r="O180" s="86"/>
      <c r="P180" s="99"/>
    </row>
    <row r="181" spans="1:16" ht="26.4" x14ac:dyDescent="0.25">
      <c r="A181" s="543"/>
      <c r="C181" s="201" t="s">
        <v>369</v>
      </c>
      <c r="D181" s="106" t="s">
        <v>370</v>
      </c>
      <c r="E181" s="118" t="s">
        <v>371</v>
      </c>
      <c r="F181" s="118" t="s">
        <v>365</v>
      </c>
      <c r="G181" s="107">
        <f>G183/G182</f>
        <v>0.6875</v>
      </c>
      <c r="L181" s="450"/>
      <c r="N181" s="452"/>
      <c r="O181" s="86"/>
      <c r="P181" s="99"/>
    </row>
    <row r="182" spans="1:16" ht="26.4" x14ac:dyDescent="0.25">
      <c r="A182" s="543"/>
      <c r="C182" s="201" t="s">
        <v>372</v>
      </c>
      <c r="D182" s="106" t="s">
        <v>373</v>
      </c>
      <c r="E182" s="118" t="s">
        <v>374</v>
      </c>
      <c r="F182" s="118" t="s">
        <v>26</v>
      </c>
      <c r="G182" s="197" t="s">
        <v>798</v>
      </c>
      <c r="L182" s="450"/>
      <c r="N182" s="452"/>
      <c r="O182" s="86"/>
      <c r="P182" s="99"/>
    </row>
    <row r="183" spans="1:16" ht="26.4" x14ac:dyDescent="0.25">
      <c r="A183" s="543"/>
      <c r="C183" s="201" t="s">
        <v>375</v>
      </c>
      <c r="D183" s="106" t="s">
        <v>376</v>
      </c>
      <c r="E183" s="118" t="s">
        <v>377</v>
      </c>
      <c r="F183" s="118" t="s">
        <v>26</v>
      </c>
      <c r="G183" s="553">
        <f>COUNTIF(УВм_ПП2,"&gt;=95%")</f>
        <v>11</v>
      </c>
      <c r="H183" s="99"/>
      <c r="L183" s="450"/>
      <c r="N183" s="452"/>
      <c r="O183" s="86"/>
      <c r="P183" s="99"/>
    </row>
    <row r="184" spans="1:16" ht="39.6" x14ac:dyDescent="0.25">
      <c r="A184" s="543"/>
      <c r="C184" s="201">
        <v>3</v>
      </c>
      <c r="D184" s="106" t="s">
        <v>378</v>
      </c>
      <c r="E184" s="118" t="s">
        <v>379</v>
      </c>
      <c r="F184" s="118" t="s">
        <v>365</v>
      </c>
      <c r="G184" s="107">
        <f>G186/G185</f>
        <v>0.99897000983689566</v>
      </c>
      <c r="L184" s="450"/>
      <c r="N184" s="452"/>
      <c r="O184" s="86"/>
      <c r="P184" s="99"/>
    </row>
    <row r="185" spans="1:16" ht="39.6" x14ac:dyDescent="0.25">
      <c r="A185" s="543"/>
      <c r="C185" s="201" t="s">
        <v>380</v>
      </c>
      <c r="D185" s="106" t="s">
        <v>381</v>
      </c>
      <c r="E185" s="118" t="s">
        <v>382</v>
      </c>
      <c r="F185" s="118" t="s">
        <v>383</v>
      </c>
      <c r="G185" s="108">
        <f>E168</f>
        <v>26365431.799999997</v>
      </c>
      <c r="L185" s="450"/>
      <c r="N185" s="452"/>
      <c r="O185" s="86"/>
      <c r="P185" s="99"/>
    </row>
    <row r="186" spans="1:16" ht="26.4" x14ac:dyDescent="0.25">
      <c r="A186" s="543"/>
      <c r="C186" s="201" t="s">
        <v>384</v>
      </c>
      <c r="D186" s="106" t="s">
        <v>385</v>
      </c>
      <c r="E186" s="118" t="s">
        <v>386</v>
      </c>
      <c r="F186" s="118" t="s">
        <v>383</v>
      </c>
      <c r="G186" s="108">
        <f>F168</f>
        <v>26338275.6646</v>
      </c>
      <c r="L186" s="450"/>
      <c r="N186" s="452"/>
      <c r="O186" s="86"/>
      <c r="P186" s="99"/>
    </row>
    <row r="187" spans="1:16" x14ac:dyDescent="0.25">
      <c r="A187" s="543"/>
      <c r="C187" s="202"/>
      <c r="D187" s="104" t="s">
        <v>387</v>
      </c>
      <c r="G187" s="109"/>
      <c r="L187" s="450"/>
      <c r="N187" s="452"/>
      <c r="O187" s="86"/>
      <c r="P187" s="99"/>
    </row>
    <row r="188" spans="1:16" ht="26.4" x14ac:dyDescent="0.25">
      <c r="A188" s="543"/>
      <c r="C188" s="202"/>
      <c r="D188" s="106" t="s">
        <v>388</v>
      </c>
      <c r="E188" s="118"/>
      <c r="F188" s="118" t="s">
        <v>26</v>
      </c>
      <c r="G188" s="697">
        <v>21</v>
      </c>
      <c r="L188" s="450"/>
      <c r="N188" s="452"/>
      <c r="O188" s="86"/>
      <c r="P188" s="99"/>
    </row>
    <row r="189" spans="1:16" ht="52.8" x14ac:dyDescent="0.25">
      <c r="A189" s="543"/>
      <c r="C189" s="203"/>
      <c r="D189" s="106" t="s">
        <v>389</v>
      </c>
      <c r="E189" s="118"/>
      <c r="F189" s="118" t="s">
        <v>26</v>
      </c>
      <c r="G189" s="110"/>
      <c r="H189" s="99"/>
      <c r="L189" s="450"/>
      <c r="N189" s="452"/>
      <c r="O189" s="86"/>
      <c r="P189" s="99"/>
    </row>
    <row r="190" spans="1:16" x14ac:dyDescent="0.25">
      <c r="A190" s="543"/>
      <c r="L190" s="450"/>
      <c r="N190" s="452"/>
      <c r="O190" s="86"/>
      <c r="P190" s="99"/>
    </row>
    <row r="191" spans="1:16" x14ac:dyDescent="0.25">
      <c r="A191" s="82"/>
      <c r="L191" s="450"/>
      <c r="N191" s="452"/>
      <c r="O191" s="86"/>
      <c r="P191" s="99"/>
    </row>
    <row r="192" spans="1:16" ht="14.4" x14ac:dyDescent="0.25">
      <c r="A192" s="554"/>
      <c r="B192" s="146" t="s">
        <v>418</v>
      </c>
      <c r="C192" s="204"/>
      <c r="D192" s="893" t="s">
        <v>412</v>
      </c>
      <c r="E192" s="892" t="s">
        <v>413</v>
      </c>
      <c r="F192" s="892"/>
      <c r="G192" s="147"/>
    </row>
    <row r="193" spans="1:14" ht="28.8" x14ac:dyDescent="0.25">
      <c r="A193" s="554"/>
      <c r="B193" s="147"/>
      <c r="C193" s="204"/>
      <c r="D193" s="893"/>
      <c r="E193" s="148" t="s">
        <v>402</v>
      </c>
      <c r="F193" s="148" t="s">
        <v>403</v>
      </c>
      <c r="G193" s="161"/>
    </row>
    <row r="194" spans="1:14" ht="14.4" x14ac:dyDescent="0.25">
      <c r="A194" s="555"/>
      <c r="B194" s="149"/>
      <c r="C194" s="150"/>
      <c r="D194" s="151" t="s">
        <v>20</v>
      </c>
      <c r="E194" s="336">
        <f t="shared" ref="E194:F206" si="11">SUMIFS(E$9:E$163,$D$9:$D$163,$D194)</f>
        <v>24254889.099999998</v>
      </c>
      <c r="F194" s="336">
        <f t="shared" si="11"/>
        <v>24227781.3028</v>
      </c>
      <c r="G194" s="162"/>
    </row>
    <row r="195" spans="1:14" ht="43.2" x14ac:dyDescent="0.25">
      <c r="A195" s="555"/>
      <c r="B195" s="149"/>
      <c r="C195" s="150"/>
      <c r="D195" s="151" t="s">
        <v>122</v>
      </c>
      <c r="E195" s="336">
        <f t="shared" si="11"/>
        <v>1780</v>
      </c>
      <c r="F195" s="336">
        <f t="shared" si="11"/>
        <v>1739</v>
      </c>
      <c r="G195" s="162"/>
    </row>
    <row r="196" spans="1:14" ht="28.8" x14ac:dyDescent="0.25">
      <c r="A196" s="555"/>
      <c r="B196" s="149"/>
      <c r="C196" s="150"/>
      <c r="D196" s="151" t="s">
        <v>501</v>
      </c>
      <c r="E196" s="336">
        <f t="shared" si="11"/>
        <v>3000</v>
      </c>
      <c r="F196" s="336">
        <f t="shared" si="11"/>
        <v>2997.7350000000001</v>
      </c>
      <c r="G196" s="162"/>
    </row>
    <row r="197" spans="1:14" ht="43.2" x14ac:dyDescent="0.25">
      <c r="A197" s="555"/>
      <c r="B197" s="149"/>
      <c r="C197" s="150"/>
      <c r="D197" s="151" t="s">
        <v>505</v>
      </c>
      <c r="E197" s="336">
        <f t="shared" si="11"/>
        <v>0</v>
      </c>
      <c r="F197" s="336">
        <f t="shared" si="11"/>
        <v>0</v>
      </c>
      <c r="G197" s="162"/>
    </row>
    <row r="198" spans="1:14" ht="28.8" x14ac:dyDescent="0.25">
      <c r="A198" s="555"/>
      <c r="B198" s="153"/>
      <c r="C198" s="150"/>
      <c r="D198" s="151" t="s">
        <v>32</v>
      </c>
      <c r="E198" s="336">
        <f t="shared" si="11"/>
        <v>144426.40000000002</v>
      </c>
      <c r="F198" s="336">
        <f t="shared" si="11"/>
        <v>144425.97870000001</v>
      </c>
      <c r="G198" s="162"/>
    </row>
    <row r="199" spans="1:14" ht="28.8" x14ac:dyDescent="0.25">
      <c r="A199" s="555"/>
      <c r="B199" s="153"/>
      <c r="C199" s="150"/>
      <c r="D199" s="151" t="s">
        <v>33</v>
      </c>
      <c r="E199" s="336">
        <f t="shared" si="11"/>
        <v>134329.29999999999</v>
      </c>
      <c r="F199" s="336">
        <f t="shared" si="11"/>
        <v>134328.99040000001</v>
      </c>
      <c r="G199" s="162"/>
    </row>
    <row r="200" spans="1:14" ht="28.8" x14ac:dyDescent="0.25">
      <c r="A200" s="555"/>
      <c r="B200" s="153"/>
      <c r="C200" s="150"/>
      <c r="D200" s="151" t="s">
        <v>35</v>
      </c>
      <c r="E200" s="336">
        <f t="shared" si="11"/>
        <v>117593.4</v>
      </c>
      <c r="F200" s="336">
        <f t="shared" si="11"/>
        <v>117593.4</v>
      </c>
      <c r="G200" s="162"/>
    </row>
    <row r="201" spans="1:14" ht="43.2" x14ac:dyDescent="0.25">
      <c r="A201" s="555"/>
      <c r="B201" s="153"/>
      <c r="C201" s="150"/>
      <c r="D201" s="151" t="s">
        <v>36</v>
      </c>
      <c r="E201" s="336">
        <f t="shared" si="11"/>
        <v>0</v>
      </c>
      <c r="F201" s="336">
        <f t="shared" si="11"/>
        <v>0</v>
      </c>
      <c r="G201" s="162"/>
    </row>
    <row r="202" spans="1:14" ht="28.8" x14ac:dyDescent="0.25">
      <c r="A202" s="555"/>
      <c r="B202" s="153"/>
      <c r="C202" s="150"/>
      <c r="D202" s="151" t="s">
        <v>38</v>
      </c>
      <c r="E202" s="336">
        <f t="shared" si="11"/>
        <v>148355.9</v>
      </c>
      <c r="F202" s="336">
        <f t="shared" si="11"/>
        <v>148355.9</v>
      </c>
      <c r="G202" s="162"/>
    </row>
    <row r="203" spans="1:14" ht="28.8" x14ac:dyDescent="0.25">
      <c r="A203" s="555"/>
      <c r="B203" s="153"/>
      <c r="C203" s="150"/>
      <c r="D203" s="151" t="s">
        <v>39</v>
      </c>
      <c r="E203" s="336">
        <f t="shared" si="11"/>
        <v>923627.3</v>
      </c>
      <c r="F203" s="336">
        <f t="shared" si="11"/>
        <v>923627.12569999998</v>
      </c>
      <c r="G203" s="162"/>
    </row>
    <row r="204" spans="1:14" ht="28.8" x14ac:dyDescent="0.25">
      <c r="A204" s="555"/>
      <c r="B204" s="153"/>
      <c r="C204" s="150"/>
      <c r="D204" s="151" t="s">
        <v>40</v>
      </c>
      <c r="E204" s="336">
        <f t="shared" si="11"/>
        <v>380754.6</v>
      </c>
      <c r="F204" s="336">
        <f t="shared" si="11"/>
        <v>380754.6</v>
      </c>
      <c r="G204" s="162"/>
    </row>
    <row r="205" spans="1:14" ht="43.2" x14ac:dyDescent="0.25">
      <c r="A205" s="555"/>
      <c r="B205" s="153"/>
      <c r="C205" s="150"/>
      <c r="D205" s="151" t="s">
        <v>43</v>
      </c>
      <c r="E205" s="336">
        <f t="shared" si="11"/>
        <v>106353.2</v>
      </c>
      <c r="F205" s="336">
        <f t="shared" si="11"/>
        <v>106353.2</v>
      </c>
      <c r="G205" s="162"/>
    </row>
    <row r="206" spans="1:14" ht="28.8" x14ac:dyDescent="0.25">
      <c r="A206" s="555"/>
      <c r="B206" s="153"/>
      <c r="C206" s="150"/>
      <c r="D206" s="151" t="s">
        <v>44</v>
      </c>
      <c r="E206" s="336">
        <f t="shared" si="11"/>
        <v>150322.6</v>
      </c>
      <c r="F206" s="336">
        <f t="shared" si="11"/>
        <v>150318.432</v>
      </c>
      <c r="G206" s="162"/>
    </row>
    <row r="207" spans="1:14" ht="14.4" x14ac:dyDescent="0.25">
      <c r="A207" s="555"/>
      <c r="B207" s="153"/>
      <c r="C207" s="150"/>
      <c r="D207" s="154"/>
      <c r="E207" s="155"/>
      <c r="F207" s="155"/>
      <c r="G207" s="162"/>
      <c r="J207"/>
    </row>
    <row r="208" spans="1:14" s="82" customFormat="1" ht="14.4" x14ac:dyDescent="0.25">
      <c r="A208" s="555"/>
      <c r="B208" s="153"/>
      <c r="C208" s="150"/>
      <c r="D208" s="154"/>
      <c r="E208" s="999"/>
      <c r="F208" s="1000"/>
      <c r="G208" s="1001"/>
      <c r="H208" s="84"/>
      <c r="J208" s="122"/>
      <c r="K208" s="122"/>
      <c r="M208" s="86"/>
      <c r="N208" s="79"/>
    </row>
    <row r="209" spans="1:17" s="82" customFormat="1" ht="14.4" x14ac:dyDescent="0.25">
      <c r="A209" s="992" t="s">
        <v>0</v>
      </c>
      <c r="B209" s="893" t="s">
        <v>398</v>
      </c>
      <c r="C209" s="893" t="s">
        <v>399</v>
      </c>
      <c r="D209" s="893" t="s">
        <v>400</v>
      </c>
      <c r="E209" s="892" t="s">
        <v>419</v>
      </c>
      <c r="F209" s="892"/>
      <c r="G209" s="892" t="s">
        <v>401</v>
      </c>
      <c r="H209" s="178"/>
      <c r="K209" s="84"/>
      <c r="M209" s="122"/>
      <c r="N209" s="122"/>
      <c r="P209" s="86"/>
      <c r="Q209" s="79"/>
    </row>
    <row r="210" spans="1:17" s="82" customFormat="1" ht="28.8" x14ac:dyDescent="0.25">
      <c r="A210" s="992"/>
      <c r="B210" s="893"/>
      <c r="C210" s="893"/>
      <c r="D210" s="893"/>
      <c r="E210" s="812" t="s">
        <v>402</v>
      </c>
      <c r="F210" s="812" t="s">
        <v>403</v>
      </c>
      <c r="G210" s="892"/>
      <c r="H210" s="178"/>
      <c r="K210" s="84"/>
      <c r="M210" s="122"/>
      <c r="N210" s="122"/>
      <c r="P210" s="86"/>
      <c r="Q210" s="79"/>
    </row>
    <row r="211" spans="1:17" s="82" customFormat="1" ht="14.4" x14ac:dyDescent="0.25">
      <c r="A211" s="814">
        <v>1</v>
      </c>
      <c r="B211" s="812">
        <v>2</v>
      </c>
      <c r="C211" s="812">
        <v>3</v>
      </c>
      <c r="D211" s="812">
        <v>4</v>
      </c>
      <c r="E211" s="812">
        <v>5</v>
      </c>
      <c r="F211" s="812">
        <v>6</v>
      </c>
      <c r="G211" s="812">
        <v>7</v>
      </c>
      <c r="H211" s="178"/>
      <c r="K211" s="84"/>
      <c r="M211" s="122"/>
      <c r="N211" s="122"/>
      <c r="P211" s="86"/>
      <c r="Q211" s="79"/>
    </row>
    <row r="212" spans="1:17" s="82" customFormat="1" ht="36.6" customHeight="1" x14ac:dyDescent="0.25">
      <c r="A212" s="996"/>
      <c r="B212" s="1048" t="s">
        <v>359</v>
      </c>
      <c r="C212" s="993" t="s">
        <v>19</v>
      </c>
      <c r="D212" s="825" t="s">
        <v>1734</v>
      </c>
      <c r="E212" s="826">
        <f>SUMIFS(E13:E19,$G$13:$G$19,"Бюджет Санкт-Петербурга")</f>
        <v>0</v>
      </c>
      <c r="F212" s="826">
        <f>SUMIFS(F13:F19,$G$13:$G$19,"Бюджет Санкт-Петербурга")</f>
        <v>0</v>
      </c>
      <c r="G212" s="812"/>
      <c r="H212" s="178"/>
      <c r="K212" s="84"/>
      <c r="M212" s="122"/>
      <c r="N212" s="122"/>
      <c r="P212" s="86"/>
      <c r="Q212" s="79"/>
    </row>
    <row r="213" spans="1:17" s="82" customFormat="1" ht="35.4" customHeight="1" x14ac:dyDescent="0.25">
      <c r="A213" s="997"/>
      <c r="B213" s="994"/>
      <c r="C213" s="994"/>
      <c r="D213" s="825" t="s">
        <v>1735</v>
      </c>
      <c r="E213" s="826">
        <f>SUMIFS(E22:E29,$G$22:$G$29,"Бюджет Санкт-Петербурга")</f>
        <v>0</v>
      </c>
      <c r="F213" s="826">
        <f>SUMIFS(F22:F29,$G$22:$G$29,"Бюджет Санкт-Петербурга")</f>
        <v>0</v>
      </c>
      <c r="G213" s="812"/>
      <c r="H213" s="178"/>
      <c r="K213" s="84"/>
      <c r="M213" s="122"/>
      <c r="N213" s="122"/>
      <c r="P213" s="86"/>
      <c r="Q213" s="79"/>
    </row>
    <row r="214" spans="1:17" s="82" customFormat="1" ht="14.4" x14ac:dyDescent="0.25">
      <c r="A214" s="997"/>
      <c r="B214" s="994"/>
      <c r="C214" s="994"/>
      <c r="D214" s="825" t="s">
        <v>1730</v>
      </c>
      <c r="E214" s="826">
        <f>SUMIFS(E31:E163,$G$31:$G$163,"Бюджет Санкт-Петербурга")</f>
        <v>20484352.699999999</v>
      </c>
      <c r="F214" s="826">
        <f>SUMIFS(F31:F163,$G$31:$G$163,"Бюджет Санкт-Петербурга")</f>
        <v>20457263.5744</v>
      </c>
      <c r="G214" s="158">
        <f t="shared" ref="G214:G223" si="12">IF(E214&gt;0,ROUND(F214/E214,3),"-")</f>
        <v>0.999</v>
      </c>
      <c r="H214" s="178"/>
      <c r="K214" s="84"/>
      <c r="M214" s="122"/>
      <c r="N214" s="122"/>
      <c r="P214" s="86"/>
      <c r="Q214" s="79"/>
    </row>
    <row r="215" spans="1:17" s="82" customFormat="1" ht="14.4" x14ac:dyDescent="0.25">
      <c r="A215" s="997"/>
      <c r="B215" s="994"/>
      <c r="C215" s="995"/>
      <c r="D215" s="813" t="s">
        <v>407</v>
      </c>
      <c r="E215" s="827">
        <f>E212+E213+E214</f>
        <v>20484352.699999999</v>
      </c>
      <c r="F215" s="827">
        <f>F212+F213+F214</f>
        <v>20457263.5744</v>
      </c>
      <c r="G215" s="158">
        <f t="shared" si="12"/>
        <v>0.999</v>
      </c>
      <c r="H215" s="178"/>
      <c r="K215" s="84"/>
      <c r="M215" s="122"/>
      <c r="N215" s="122"/>
      <c r="P215" s="86"/>
      <c r="Q215" s="79"/>
    </row>
    <row r="216" spans="1:17" s="82" customFormat="1" ht="28.8" x14ac:dyDescent="0.25">
      <c r="A216" s="997"/>
      <c r="B216" s="994"/>
      <c r="C216" s="993" t="s">
        <v>113</v>
      </c>
      <c r="D216" s="825" t="s">
        <v>1734</v>
      </c>
      <c r="E216" s="826">
        <f>SUMIFS(E13:E19,$G$13:$G$19,"Федеральный бюджет")</f>
        <v>245434.8</v>
      </c>
      <c r="F216" s="826">
        <f>SUMIFS(F13:F19,$G$13:$G$19,"Федеральный бюджет")</f>
        <v>245434.8</v>
      </c>
      <c r="G216" s="812"/>
      <c r="H216" s="178"/>
      <c r="K216" s="84"/>
      <c r="M216" s="122"/>
      <c r="N216" s="122"/>
      <c r="P216" s="86"/>
      <c r="Q216" s="79"/>
    </row>
    <row r="217" spans="1:17" s="82" customFormat="1" ht="28.8" x14ac:dyDescent="0.25">
      <c r="A217" s="997"/>
      <c r="B217" s="994"/>
      <c r="C217" s="994"/>
      <c r="D217" s="825" t="s">
        <v>1735</v>
      </c>
      <c r="E217" s="826">
        <f>SUMIFS(E22:E29,$G$22:$G$29,"Федеральный бюджет")</f>
        <v>902431.7</v>
      </c>
      <c r="F217" s="826">
        <f>SUMIFS(F22:F29,$G$22:$G$29,"Федеральный бюджет")</f>
        <v>902431.65020000003</v>
      </c>
      <c r="G217" s="812"/>
      <c r="H217" s="178"/>
      <c r="K217" s="84"/>
      <c r="M217" s="122"/>
      <c r="N217" s="122"/>
      <c r="P217" s="86"/>
      <c r="Q217" s="79"/>
    </row>
    <row r="218" spans="1:17" s="82" customFormat="1" ht="14.4" x14ac:dyDescent="0.25">
      <c r="A218" s="997"/>
      <c r="B218" s="994"/>
      <c r="C218" s="994"/>
      <c r="D218" s="825" t="s">
        <v>1730</v>
      </c>
      <c r="E218" s="826">
        <f>SUMIFS(E31:E163,$G$31:$G$163,"Федеральный бюджет")</f>
        <v>4733212.5999999996</v>
      </c>
      <c r="F218" s="826">
        <f>SUMIFS(F31:F163,$G$31:$G$163,"Федеральный бюджет")</f>
        <v>4733145.6399999997</v>
      </c>
      <c r="G218" s="158">
        <f t="shared" si="12"/>
        <v>1</v>
      </c>
      <c r="H218" s="178"/>
      <c r="K218" s="84"/>
      <c r="M218" s="122"/>
      <c r="N218" s="122"/>
      <c r="P218" s="86"/>
      <c r="Q218" s="79"/>
    </row>
    <row r="219" spans="1:17" s="82" customFormat="1" ht="14.4" x14ac:dyDescent="0.25">
      <c r="A219" s="997"/>
      <c r="B219" s="994"/>
      <c r="C219" s="995"/>
      <c r="D219" s="813" t="s">
        <v>407</v>
      </c>
      <c r="E219" s="827">
        <f>E216+E217+E218</f>
        <v>5881079.0999999996</v>
      </c>
      <c r="F219" s="827">
        <f>F216+F217+F218</f>
        <v>5881012.0901999995</v>
      </c>
      <c r="G219" s="158">
        <f t="shared" si="12"/>
        <v>1</v>
      </c>
      <c r="H219" s="178"/>
      <c r="K219" s="84"/>
      <c r="M219" s="122"/>
      <c r="N219" s="122"/>
      <c r="P219" s="86"/>
      <c r="Q219" s="79"/>
    </row>
    <row r="220" spans="1:17" s="82" customFormat="1" ht="14.4" x14ac:dyDescent="0.25">
      <c r="A220" s="997"/>
      <c r="B220" s="994"/>
      <c r="C220" s="889" t="s">
        <v>165</v>
      </c>
      <c r="D220" s="825" t="s">
        <v>1750</v>
      </c>
      <c r="E220" s="826">
        <v>0</v>
      </c>
      <c r="F220" s="826">
        <v>0</v>
      </c>
      <c r="G220" s="158" t="str">
        <f t="shared" si="12"/>
        <v>-</v>
      </c>
      <c r="H220" s="178"/>
      <c r="K220" s="84"/>
      <c r="M220" s="122"/>
      <c r="N220" s="122"/>
      <c r="P220" s="86"/>
      <c r="Q220" s="79"/>
    </row>
    <row r="221" spans="1:17" s="82" customFormat="1" ht="14.4" x14ac:dyDescent="0.25">
      <c r="A221" s="997"/>
      <c r="B221" s="994"/>
      <c r="C221" s="889"/>
      <c r="D221" s="825" t="s">
        <v>1730</v>
      </c>
      <c r="E221" s="826">
        <v>0</v>
      </c>
      <c r="F221" s="826">
        <v>0</v>
      </c>
      <c r="G221" s="158" t="str">
        <f t="shared" si="12"/>
        <v>-</v>
      </c>
      <c r="H221" s="178"/>
      <c r="K221" s="84"/>
      <c r="M221" s="122"/>
      <c r="N221" s="122"/>
      <c r="P221" s="86"/>
      <c r="Q221" s="79"/>
    </row>
    <row r="222" spans="1:17" s="82" customFormat="1" ht="14.4" x14ac:dyDescent="0.25">
      <c r="A222" s="997"/>
      <c r="B222" s="995"/>
      <c r="C222" s="889"/>
      <c r="D222" s="813" t="s">
        <v>407</v>
      </c>
      <c r="E222" s="827">
        <f>SUM(E220:E221)</f>
        <v>0</v>
      </c>
      <c r="F222" s="827">
        <f>SUM(F220:F221)</f>
        <v>0</v>
      </c>
      <c r="G222" s="158" t="str">
        <f t="shared" si="12"/>
        <v>-</v>
      </c>
      <c r="H222" s="178"/>
      <c r="K222" s="84"/>
      <c r="M222" s="122"/>
      <c r="N222" s="122"/>
      <c r="P222" s="86"/>
      <c r="Q222" s="79"/>
    </row>
    <row r="223" spans="1:17" s="82" customFormat="1" ht="14.4" x14ac:dyDescent="0.25">
      <c r="A223" s="998"/>
      <c r="B223" s="890" t="s">
        <v>408</v>
      </c>
      <c r="C223" s="890"/>
      <c r="D223" s="890"/>
      <c r="E223" s="827">
        <f>E215+E219</f>
        <v>26365431.799999997</v>
      </c>
      <c r="F223" s="827">
        <f>F215+F219</f>
        <v>26338275.6646</v>
      </c>
      <c r="G223" s="158">
        <f t="shared" si="12"/>
        <v>0.999</v>
      </c>
      <c r="H223" s="178"/>
      <c r="K223" s="84"/>
      <c r="M223" s="122"/>
      <c r="N223" s="122"/>
      <c r="P223" s="86"/>
      <c r="Q223" s="79"/>
    </row>
  </sheetData>
  <autoFilter ref="A3:R164"/>
  <sortState ref="D364:D383">
    <sortCondition ref="D364"/>
  </sortState>
  <mergeCells count="153">
    <mergeCell ref="E208:G208"/>
    <mergeCell ref="A209:A210"/>
    <mergeCell ref="B209:B210"/>
    <mergeCell ref="C209:C210"/>
    <mergeCell ref="D209:D210"/>
    <mergeCell ref="E209:F209"/>
    <mergeCell ref="G209:G210"/>
    <mergeCell ref="A212:A223"/>
    <mergeCell ref="B212:B222"/>
    <mergeCell ref="C212:C215"/>
    <mergeCell ref="C216:C219"/>
    <mergeCell ref="C220:C222"/>
    <mergeCell ref="B223:D223"/>
    <mergeCell ref="Q57:Q59"/>
    <mergeCell ref="Q62:Q70"/>
    <mergeCell ref="J158:O158"/>
    <mergeCell ref="I159:I161"/>
    <mergeCell ref="H162:Q162"/>
    <mergeCell ref="A163:D163"/>
    <mergeCell ref="H163:Q163"/>
    <mergeCell ref="H43:H45"/>
    <mergeCell ref="G43:G45"/>
    <mergeCell ref="J156:O156"/>
    <mergeCell ref="J129:O129"/>
    <mergeCell ref="J133:O133"/>
    <mergeCell ref="J139:O139"/>
    <mergeCell ref="J144:O144"/>
    <mergeCell ref="I151:I152"/>
    <mergeCell ref="I145:I146"/>
    <mergeCell ref="J147:O147"/>
    <mergeCell ref="I142:I143"/>
    <mergeCell ref="J150:O150"/>
    <mergeCell ref="B145:B146"/>
    <mergeCell ref="B159:B161"/>
    <mergeCell ref="H130:H132"/>
    <mergeCell ref="J137:O137"/>
    <mergeCell ref="F51:F56"/>
    <mergeCell ref="B23:B25"/>
    <mergeCell ref="I23:I25"/>
    <mergeCell ref="A26:D26"/>
    <mergeCell ref="H26:Q26"/>
    <mergeCell ref="J13:O13"/>
    <mergeCell ref="B14:B17"/>
    <mergeCell ref="J37:O37"/>
    <mergeCell ref="J46:O46"/>
    <mergeCell ref="H39:H40"/>
    <mergeCell ref="H41:H42"/>
    <mergeCell ref="E39:E40"/>
    <mergeCell ref="I43:I45"/>
    <mergeCell ref="A4:Q4"/>
    <mergeCell ref="O1:O2"/>
    <mergeCell ref="Q1:Q2"/>
    <mergeCell ref="A1:A2"/>
    <mergeCell ref="B1:B2"/>
    <mergeCell ref="C1:C2"/>
    <mergeCell ref="D1:D2"/>
    <mergeCell ref="J1:J2"/>
    <mergeCell ref="K1:N1"/>
    <mergeCell ref="P1:P2"/>
    <mergeCell ref="E1:I1"/>
    <mergeCell ref="A5:Q5"/>
    <mergeCell ref="A9:D9"/>
    <mergeCell ref="A27:D27"/>
    <mergeCell ref="H27:Q27"/>
    <mergeCell ref="A28:D28"/>
    <mergeCell ref="A30:Q30"/>
    <mergeCell ref="H9:Q9"/>
    <mergeCell ref="A10:D10"/>
    <mergeCell ref="F111:F128"/>
    <mergeCell ref="H111:H128"/>
    <mergeCell ref="H51:H56"/>
    <mergeCell ref="H57:H70"/>
    <mergeCell ref="G111:G128"/>
    <mergeCell ref="F71:F107"/>
    <mergeCell ref="G71:G107"/>
    <mergeCell ref="H71:H107"/>
    <mergeCell ref="E57:E70"/>
    <mergeCell ref="I108:I110"/>
    <mergeCell ref="A6:Q6"/>
    <mergeCell ref="A7:Q7"/>
    <mergeCell ref="A8:Q8"/>
    <mergeCell ref="J31:O31"/>
    <mergeCell ref="H32:H35"/>
    <mergeCell ref="G32:G35"/>
    <mergeCell ref="D192:D193"/>
    <mergeCell ref="B151:B155"/>
    <mergeCell ref="A162:D162"/>
    <mergeCell ref="D177:E177"/>
    <mergeCell ref="C178:G178"/>
    <mergeCell ref="D176:E176"/>
    <mergeCell ref="B148:B149"/>
    <mergeCell ref="J141:O141"/>
    <mergeCell ref="F57:F70"/>
    <mergeCell ref="G57:G70"/>
    <mergeCell ref="B47:B128"/>
    <mergeCell ref="B130:B132"/>
    <mergeCell ref="B142:B143"/>
    <mergeCell ref="G130:G132"/>
    <mergeCell ref="F108:F110"/>
    <mergeCell ref="E108:E110"/>
    <mergeCell ref="H108:H110"/>
    <mergeCell ref="E48:E50"/>
    <mergeCell ref="G48:G50"/>
    <mergeCell ref="I48:I50"/>
    <mergeCell ref="G108:G110"/>
    <mergeCell ref="E111:E128"/>
    <mergeCell ref="J135:O135"/>
    <mergeCell ref="F130:F132"/>
    <mergeCell ref="G51:G56"/>
    <mergeCell ref="H159:H161"/>
    <mergeCell ref="E192:F192"/>
    <mergeCell ref="F41:F42"/>
    <mergeCell ref="G41:G42"/>
    <mergeCell ref="G39:G40"/>
    <mergeCell ref="H48:H50"/>
    <mergeCell ref="I154:I155"/>
    <mergeCell ref="F39:F40"/>
    <mergeCell ref="E51:E56"/>
    <mergeCell ref="E71:E107"/>
    <mergeCell ref="F48:F50"/>
    <mergeCell ref="I51:I56"/>
    <mergeCell ref="I57:I70"/>
    <mergeCell ref="I71:I107"/>
    <mergeCell ref="I111:I128"/>
    <mergeCell ref="I130:I132"/>
    <mergeCell ref="F43:F45"/>
    <mergeCell ref="E130:E132"/>
    <mergeCell ref="E43:E45"/>
    <mergeCell ref="E41:E42"/>
    <mergeCell ref="H10:Q10"/>
    <mergeCell ref="A11:Q11"/>
    <mergeCell ref="I39:I40"/>
    <mergeCell ref="I41:I42"/>
    <mergeCell ref="B38:B45"/>
    <mergeCell ref="A18:D18"/>
    <mergeCell ref="H18:Q18"/>
    <mergeCell ref="A19:D19"/>
    <mergeCell ref="H19:Q19"/>
    <mergeCell ref="A20:Q20"/>
    <mergeCell ref="A21:Q21"/>
    <mergeCell ref="J22:O22"/>
    <mergeCell ref="H28:Q28"/>
    <mergeCell ref="A29:D29"/>
    <mergeCell ref="H29:Q29"/>
    <mergeCell ref="G24:G25"/>
    <mergeCell ref="E24:E25"/>
    <mergeCell ref="F24:F25"/>
    <mergeCell ref="B32:B36"/>
    <mergeCell ref="E32:E35"/>
    <mergeCell ref="F32:F35"/>
    <mergeCell ref="A12:Q12"/>
    <mergeCell ref="H24:H25"/>
    <mergeCell ref="I32:I35"/>
  </mergeCells>
  <conditionalFormatting sqref="G179 G181:G186">
    <cfRule type="containsBlanks" dxfId="245" priority="91">
      <formula>LEN(TRIM(G179))=0</formula>
    </cfRule>
  </conditionalFormatting>
  <conditionalFormatting sqref="G188:G189">
    <cfRule type="containsBlanks" dxfId="244" priority="90">
      <formula>LEN(TRIM(G188))=0</formula>
    </cfRule>
  </conditionalFormatting>
  <conditionalFormatting sqref="G180">
    <cfRule type="containsBlanks" dxfId="243" priority="89">
      <formula>LEN(TRIM(G180))=0</formula>
    </cfRule>
  </conditionalFormatting>
  <conditionalFormatting sqref="M1:N22 M24:N141 M143:N163">
    <cfRule type="containsBlanks" dxfId="242" priority="9">
      <formula>LEN(TRIM(M1))=0</formula>
    </cfRule>
  </conditionalFormatting>
  <conditionalFormatting sqref="E214:F216">
    <cfRule type="containsBlanks" dxfId="241" priority="3">
      <formula>LEN(TRIM(E214))=0</formula>
    </cfRule>
  </conditionalFormatting>
  <conditionalFormatting sqref="E218:F223">
    <cfRule type="containsBlanks" dxfId="240" priority="8">
      <formula>LEN(TRIM(E218))=0</formula>
    </cfRule>
  </conditionalFormatting>
  <conditionalFormatting sqref="E213:F213">
    <cfRule type="containsBlanks" dxfId="239" priority="7">
      <formula>LEN(TRIM(E213))=0</formula>
    </cfRule>
  </conditionalFormatting>
  <conditionalFormatting sqref="E212:F212">
    <cfRule type="containsBlanks" dxfId="238" priority="6">
      <formula>LEN(TRIM(E212))=0</formula>
    </cfRule>
  </conditionalFormatting>
  <conditionalFormatting sqref="E217:F217">
    <cfRule type="containsBlanks" dxfId="237" priority="4">
      <formula>LEN(TRIM(E217))=0</formula>
    </cfRule>
  </conditionalFormatting>
  <conditionalFormatting sqref="M23:N23">
    <cfRule type="containsBlanks" dxfId="236" priority="2">
      <formula>LEN(TRIM(M23))=0</formula>
    </cfRule>
  </conditionalFormatting>
  <conditionalFormatting sqref="M142:N142">
    <cfRule type="containsBlanks" dxfId="235" priority="1">
      <formula>LEN(TRIM(M142))=0</formula>
    </cfRule>
  </conditionalFormatting>
  <printOptions horizontalCentered="1"/>
  <pageMargins left="0.70866141732283472" right="0.70866141732283472" top="0.74803149606299213" bottom="0.74803149606299213" header="0.31496062992125984" footer="0.31496062992125984"/>
  <pageSetup paperSize="8" scale="62" firstPageNumber="128" fitToHeight="0" orientation="landscape" useFirstPageNumber="1" r:id="rId1"/>
  <headerFooter scaleWithDoc="0">
    <oddHeader>&amp;R&amp;"Times New Roman,обычный"&amp;12&amp;A</oddHeader>
    <oddFooter>&amp;C&amp;"Times New Roman,обычный"&amp;12&amp;P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5"/>
  <sheetViews>
    <sheetView view="pageBreakPreview" zoomScale="70" zoomScaleNormal="70" zoomScaleSheetLayoutView="70" workbookViewId="0">
      <pane ySplit="3" topLeftCell="A25" activePane="bottomLeft" state="frozen"/>
      <selection pane="bottomLeft" activeCell="I31" sqref="I31"/>
    </sheetView>
  </sheetViews>
  <sheetFormatPr defaultColWidth="9.28515625" defaultRowHeight="10.199999999999999" x14ac:dyDescent="0.2"/>
  <cols>
    <col min="1" max="1" width="10.28515625" customWidth="1"/>
    <col min="2" max="2" width="49.7109375" customWidth="1"/>
    <col min="3" max="3" width="14.7109375" customWidth="1"/>
    <col min="4" max="4" width="39.7109375" customWidth="1"/>
    <col min="5" max="6" width="18.85546875" style="34" customWidth="1"/>
    <col min="7" max="7" width="17.85546875" style="51" customWidth="1"/>
    <col min="8" max="8" width="12.28515625" style="182" customWidth="1"/>
    <col min="9" max="9" width="20" customWidth="1"/>
    <col min="10" max="10" width="39" customWidth="1"/>
    <col min="11" max="11" width="33.85546875" customWidth="1"/>
    <col min="12" max="12" width="18.28515625" customWidth="1"/>
    <col min="13" max="13" width="14.7109375" style="124" customWidth="1"/>
    <col min="14" max="14" width="14" style="124" customWidth="1"/>
    <col min="15" max="15" width="18.85546875" customWidth="1"/>
    <col min="16" max="16" width="18.85546875" style="97" customWidth="1"/>
    <col min="17" max="17" width="31.42578125" style="123" customWidth="1"/>
  </cols>
  <sheetData>
    <row r="1" spans="1:17" ht="28.8" customHeight="1" x14ac:dyDescent="0.2">
      <c r="A1" s="1010" t="s">
        <v>0</v>
      </c>
      <c r="B1" s="974" t="s">
        <v>1</v>
      </c>
      <c r="C1" s="1010" t="s">
        <v>2</v>
      </c>
      <c r="D1" s="974" t="s">
        <v>3</v>
      </c>
      <c r="E1" s="1012" t="s">
        <v>4</v>
      </c>
      <c r="F1" s="1013"/>
      <c r="G1" s="1013"/>
      <c r="H1" s="1013"/>
      <c r="I1" s="1014"/>
      <c r="J1" s="974" t="s">
        <v>5</v>
      </c>
      <c r="K1" s="974" t="s">
        <v>6</v>
      </c>
      <c r="L1" s="974"/>
      <c r="M1" s="974"/>
      <c r="N1" s="974"/>
      <c r="O1" s="974" t="s">
        <v>322</v>
      </c>
      <c r="P1" s="974" t="s">
        <v>802</v>
      </c>
      <c r="Q1" s="974" t="s">
        <v>803</v>
      </c>
    </row>
    <row r="2" spans="1:17" ht="118.8" x14ac:dyDescent="0.2">
      <c r="A2" s="1010"/>
      <c r="B2" s="974"/>
      <c r="C2" s="974"/>
      <c r="D2" s="974"/>
      <c r="E2" s="114" t="s">
        <v>800</v>
      </c>
      <c r="F2" s="115" t="s">
        <v>801</v>
      </c>
      <c r="G2" s="462" t="s">
        <v>828</v>
      </c>
      <c r="H2" s="462" t="s">
        <v>799</v>
      </c>
      <c r="I2" s="462" t="s">
        <v>779</v>
      </c>
      <c r="J2" s="974"/>
      <c r="K2" s="68" t="s">
        <v>8</v>
      </c>
      <c r="L2" s="68" t="s">
        <v>9</v>
      </c>
      <c r="M2" s="112" t="s">
        <v>10</v>
      </c>
      <c r="N2" s="112" t="s">
        <v>716</v>
      </c>
      <c r="O2" s="974"/>
      <c r="P2" s="974"/>
      <c r="Q2" s="974"/>
    </row>
    <row r="3" spans="1:17" ht="13.2" x14ac:dyDescent="0.2">
      <c r="A3" s="61" t="s">
        <v>11</v>
      </c>
      <c r="B3" s="59" t="s">
        <v>12</v>
      </c>
      <c r="C3" s="59" t="s">
        <v>13</v>
      </c>
      <c r="D3" s="59">
        <v>4</v>
      </c>
      <c r="E3" s="459" t="s">
        <v>14</v>
      </c>
      <c r="F3" s="163">
        <v>6</v>
      </c>
      <c r="G3" s="465" t="s">
        <v>15</v>
      </c>
      <c r="H3" s="464">
        <v>8</v>
      </c>
      <c r="I3" s="464">
        <v>9</v>
      </c>
      <c r="J3" s="60">
        <v>10</v>
      </c>
      <c r="K3" s="64">
        <v>11</v>
      </c>
      <c r="L3" s="59">
        <v>12</v>
      </c>
      <c r="M3" s="81" t="s">
        <v>100</v>
      </c>
      <c r="N3" s="81">
        <v>14</v>
      </c>
      <c r="O3" s="464">
        <v>15</v>
      </c>
      <c r="P3" s="464">
        <v>16</v>
      </c>
      <c r="Q3" s="466">
        <v>17</v>
      </c>
    </row>
    <row r="4" spans="1:17" ht="15.6" x14ac:dyDescent="0.2">
      <c r="A4" s="985" t="s">
        <v>143</v>
      </c>
      <c r="B4" s="983"/>
      <c r="C4" s="983"/>
      <c r="D4" s="983"/>
      <c r="E4" s="983"/>
      <c r="F4" s="983"/>
      <c r="G4" s="983"/>
      <c r="H4" s="983"/>
      <c r="I4" s="983"/>
      <c r="J4" s="983"/>
      <c r="K4" s="983"/>
      <c r="L4" s="983"/>
      <c r="M4" s="983"/>
      <c r="N4" s="983"/>
      <c r="O4" s="983"/>
      <c r="P4" s="983"/>
      <c r="Q4" s="984"/>
    </row>
    <row r="5" spans="1:17" s="304" customFormat="1" ht="15.6" x14ac:dyDescent="0.25">
      <c r="A5" s="985" t="s">
        <v>820</v>
      </c>
      <c r="B5" s="983"/>
      <c r="C5" s="983"/>
      <c r="D5" s="983"/>
      <c r="E5" s="983"/>
      <c r="F5" s="983"/>
      <c r="G5" s="983"/>
      <c r="H5" s="983"/>
      <c r="I5" s="983"/>
      <c r="J5" s="983"/>
      <c r="K5" s="983"/>
      <c r="L5" s="983"/>
      <c r="M5" s="983"/>
      <c r="N5" s="983"/>
      <c r="O5" s="983"/>
      <c r="P5" s="983"/>
      <c r="Q5" s="984"/>
    </row>
    <row r="6" spans="1:17" ht="52.8" x14ac:dyDescent="0.2">
      <c r="A6" s="61" t="s">
        <v>366</v>
      </c>
      <c r="B6" s="62" t="s">
        <v>318</v>
      </c>
      <c r="C6" s="59" t="s">
        <v>144</v>
      </c>
      <c r="D6" s="63" t="s">
        <v>18</v>
      </c>
      <c r="E6" s="73">
        <f>SUM(E7)</f>
        <v>66378.2</v>
      </c>
      <c r="F6" s="495">
        <f>SUM(F7)</f>
        <v>64872.714899999999</v>
      </c>
      <c r="G6" s="76"/>
      <c r="H6" s="141">
        <f>F6*100%/E6</f>
        <v>0.97731958534579122</v>
      </c>
      <c r="I6" s="464"/>
      <c r="J6" s="961"/>
      <c r="K6" s="962"/>
      <c r="L6" s="962"/>
      <c r="M6" s="962"/>
      <c r="N6" s="962"/>
      <c r="O6" s="963"/>
      <c r="P6" s="75">
        <f>SUM(O7:O8)/COUNTA(O7:O8)</f>
        <v>1</v>
      </c>
      <c r="Q6" s="69"/>
    </row>
    <row r="7" spans="1:17" ht="26.4" x14ac:dyDescent="0.2">
      <c r="A7" s="61"/>
      <c r="B7" s="974"/>
      <c r="C7" s="464" t="s">
        <v>144</v>
      </c>
      <c r="D7" s="63" t="s">
        <v>20</v>
      </c>
      <c r="E7" s="939">
        <v>66378.2</v>
      </c>
      <c r="F7" s="950">
        <v>64872.714899999999</v>
      </c>
      <c r="G7" s="948" t="s">
        <v>19</v>
      </c>
      <c r="H7" s="957">
        <f>F7*100%/E7</f>
        <v>0.97731958534579122</v>
      </c>
      <c r="I7" s="948"/>
      <c r="J7" s="746" t="s">
        <v>147</v>
      </c>
      <c r="K7" s="344" t="s">
        <v>146</v>
      </c>
      <c r="L7" s="430" t="s">
        <v>63</v>
      </c>
      <c r="M7" s="81">
        <v>1837.35</v>
      </c>
      <c r="N7" s="81">
        <v>1837.35</v>
      </c>
      <c r="O7" s="1">
        <f t="shared" ref="O7:O25" si="0">IF((N7*100%/M7)&lt;=100%,(N7*100%/M7),100%)</f>
        <v>1</v>
      </c>
      <c r="P7" s="75"/>
      <c r="Q7" s="69"/>
    </row>
    <row r="8" spans="1:17" ht="26.4" x14ac:dyDescent="0.2">
      <c r="A8" s="61"/>
      <c r="B8" s="974"/>
      <c r="C8" s="464" t="s">
        <v>144</v>
      </c>
      <c r="D8" s="63" t="s">
        <v>20</v>
      </c>
      <c r="E8" s="939"/>
      <c r="F8" s="950"/>
      <c r="G8" s="943"/>
      <c r="H8" s="957"/>
      <c r="I8" s="943"/>
      <c r="J8" s="746" t="s">
        <v>145</v>
      </c>
      <c r="K8" s="344" t="s">
        <v>146</v>
      </c>
      <c r="L8" s="430" t="s">
        <v>63</v>
      </c>
      <c r="M8" s="81">
        <v>32466.400000000001</v>
      </c>
      <c r="N8" s="81">
        <v>32466.400000000001</v>
      </c>
      <c r="O8" s="1">
        <f t="shared" si="0"/>
        <v>1</v>
      </c>
      <c r="P8" s="75"/>
      <c r="Q8" s="69"/>
    </row>
    <row r="9" spans="1:17" ht="28.8" customHeight="1" x14ac:dyDescent="0.2">
      <c r="A9" s="61" t="s">
        <v>369</v>
      </c>
      <c r="B9" s="62" t="s">
        <v>148</v>
      </c>
      <c r="C9" s="464" t="s">
        <v>149</v>
      </c>
      <c r="D9" s="63" t="s">
        <v>18</v>
      </c>
      <c r="E9" s="73">
        <f>SUM(E10:E20)</f>
        <v>799089.20000000007</v>
      </c>
      <c r="F9" s="495">
        <f>SUM(F10:F20)</f>
        <v>799087.26199999999</v>
      </c>
      <c r="G9" s="76"/>
      <c r="H9" s="141">
        <f>F9*100%/E9</f>
        <v>0.9999975747388401</v>
      </c>
      <c r="I9" s="464"/>
      <c r="J9" s="961"/>
      <c r="K9" s="962"/>
      <c r="L9" s="962"/>
      <c r="M9" s="962"/>
      <c r="N9" s="962"/>
      <c r="O9" s="963"/>
      <c r="P9" s="845">
        <f>SUM(O10:O20)/COUNTA(O10:O20)</f>
        <v>0.81703030303030311</v>
      </c>
      <c r="Q9" s="69"/>
    </row>
    <row r="10" spans="1:17" ht="79.2" x14ac:dyDescent="0.2">
      <c r="A10" s="61"/>
      <c r="B10" s="974"/>
      <c r="C10" s="59" t="s">
        <v>149</v>
      </c>
      <c r="D10" s="63" t="s">
        <v>29</v>
      </c>
      <c r="E10" s="939">
        <f>144932+63</f>
        <v>144995</v>
      </c>
      <c r="F10" s="939">
        <f>144931.9906+63</f>
        <v>144994.99059999999</v>
      </c>
      <c r="G10" s="948" t="s">
        <v>19</v>
      </c>
      <c r="H10" s="957">
        <f>F10*100%/E10</f>
        <v>0.99999993517017827</v>
      </c>
      <c r="I10" s="948"/>
      <c r="J10" s="662" t="s">
        <v>295</v>
      </c>
      <c r="K10" s="344" t="s">
        <v>69</v>
      </c>
      <c r="L10" s="430" t="s">
        <v>51</v>
      </c>
      <c r="M10" s="81">
        <v>40</v>
      </c>
      <c r="N10" s="81">
        <v>59</v>
      </c>
      <c r="O10" s="1">
        <f t="shared" si="0"/>
        <v>1</v>
      </c>
      <c r="P10" s="75"/>
      <c r="Q10" s="69"/>
    </row>
    <row r="11" spans="1:17" ht="39.6" x14ac:dyDescent="0.2">
      <c r="A11" s="61"/>
      <c r="B11" s="974"/>
      <c r="C11" s="59" t="s">
        <v>149</v>
      </c>
      <c r="D11" s="63" t="s">
        <v>29</v>
      </c>
      <c r="E11" s="939"/>
      <c r="F11" s="939"/>
      <c r="G11" s="943"/>
      <c r="H11" s="957"/>
      <c r="I11" s="943"/>
      <c r="J11" s="662" t="s">
        <v>296</v>
      </c>
      <c r="K11" s="344" t="s">
        <v>101</v>
      </c>
      <c r="L11" s="430" t="s">
        <v>68</v>
      </c>
      <c r="M11" s="81">
        <v>12.1</v>
      </c>
      <c r="N11" s="81">
        <v>12.8</v>
      </c>
      <c r="O11" s="1">
        <f t="shared" si="0"/>
        <v>1</v>
      </c>
      <c r="P11" s="75"/>
      <c r="Q11" s="69"/>
    </row>
    <row r="12" spans="1:17" ht="39.6" x14ac:dyDescent="0.2">
      <c r="A12" s="65"/>
      <c r="B12" s="974"/>
      <c r="C12" s="59" t="s">
        <v>149</v>
      </c>
      <c r="D12" s="63" t="s">
        <v>31</v>
      </c>
      <c r="E12" s="495">
        <v>154776.1</v>
      </c>
      <c r="F12" s="495">
        <v>154775.39170000001</v>
      </c>
      <c r="G12" s="76" t="s">
        <v>19</v>
      </c>
      <c r="H12" s="141">
        <f>F12*100%/E12</f>
        <v>0.99999542371205896</v>
      </c>
      <c r="I12" s="464"/>
      <c r="J12" s="677" t="s">
        <v>276</v>
      </c>
      <c r="K12" s="344" t="s">
        <v>150</v>
      </c>
      <c r="L12" s="430" t="s">
        <v>23</v>
      </c>
      <c r="M12" s="81">
        <v>60</v>
      </c>
      <c r="N12" s="81">
        <v>60</v>
      </c>
      <c r="O12" s="1">
        <f t="shared" si="0"/>
        <v>1</v>
      </c>
      <c r="P12" s="75"/>
      <c r="Q12" s="69"/>
    </row>
    <row r="13" spans="1:17" ht="105.6" x14ac:dyDescent="0.2">
      <c r="A13" s="65"/>
      <c r="B13" s="974"/>
      <c r="C13" s="59" t="s">
        <v>149</v>
      </c>
      <c r="D13" s="63" t="s">
        <v>36</v>
      </c>
      <c r="E13" s="495">
        <v>128598.9</v>
      </c>
      <c r="F13" s="495">
        <v>128598.8933</v>
      </c>
      <c r="G13" s="76" t="s">
        <v>19</v>
      </c>
      <c r="H13" s="141">
        <f>F13*100%/E13</f>
        <v>0.99999994790002089</v>
      </c>
      <c r="I13" s="189"/>
      <c r="J13" s="313" t="s">
        <v>212</v>
      </c>
      <c r="K13" s="332" t="s">
        <v>213</v>
      </c>
      <c r="L13" s="349" t="s">
        <v>26</v>
      </c>
      <c r="M13" s="350">
        <v>15000</v>
      </c>
      <c r="N13" s="350">
        <v>14810</v>
      </c>
      <c r="O13" s="1">
        <f t="shared" si="0"/>
        <v>0.98733333333333329</v>
      </c>
      <c r="P13" s="75"/>
      <c r="Q13" s="644" t="s">
        <v>1218</v>
      </c>
    </row>
    <row r="14" spans="1:17" ht="105.6" x14ac:dyDescent="0.2">
      <c r="A14" s="65"/>
      <c r="B14" s="974"/>
      <c r="C14" s="363" t="s">
        <v>149</v>
      </c>
      <c r="D14" s="365" t="s">
        <v>37</v>
      </c>
      <c r="E14" s="1030">
        <v>1481.9</v>
      </c>
      <c r="F14" s="1030">
        <v>1481.4716000000001</v>
      </c>
      <c r="G14" s="942" t="s">
        <v>19</v>
      </c>
      <c r="H14" s="1019">
        <f>F14*100%/E14</f>
        <v>0.99971091166745396</v>
      </c>
      <c r="I14" s="956"/>
      <c r="J14" s="639" t="s">
        <v>630</v>
      </c>
      <c r="K14" s="344" t="s">
        <v>240</v>
      </c>
      <c r="L14" s="430" t="s">
        <v>51</v>
      </c>
      <c r="M14" s="81">
        <v>0</v>
      </c>
      <c r="N14" s="642">
        <v>0</v>
      </c>
      <c r="O14" s="1" t="s">
        <v>352</v>
      </c>
      <c r="P14" s="364"/>
      <c r="Q14" s="346" t="s">
        <v>1113</v>
      </c>
    </row>
    <row r="15" spans="1:17" ht="105.6" x14ac:dyDescent="0.2">
      <c r="A15" s="65"/>
      <c r="B15" s="974"/>
      <c r="C15" s="59" t="s">
        <v>149</v>
      </c>
      <c r="D15" s="63" t="s">
        <v>37</v>
      </c>
      <c r="E15" s="1032"/>
      <c r="F15" s="1032"/>
      <c r="G15" s="943"/>
      <c r="H15" s="945"/>
      <c r="I15" s="955"/>
      <c r="J15" s="639" t="s">
        <v>631</v>
      </c>
      <c r="K15" s="344" t="s">
        <v>632</v>
      </c>
      <c r="L15" s="430" t="s">
        <v>619</v>
      </c>
      <c r="M15" s="81">
        <v>0</v>
      </c>
      <c r="N15" s="642">
        <v>0</v>
      </c>
      <c r="O15" s="1" t="s">
        <v>352</v>
      </c>
      <c r="P15" s="75"/>
      <c r="Q15" s="346" t="s">
        <v>1113</v>
      </c>
    </row>
    <row r="16" spans="1:17" ht="92.4" x14ac:dyDescent="0.2">
      <c r="A16" s="61"/>
      <c r="B16" s="974"/>
      <c r="C16" s="59" t="s">
        <v>149</v>
      </c>
      <c r="D16" s="63" t="s">
        <v>44</v>
      </c>
      <c r="E16" s="939">
        <v>154198.9</v>
      </c>
      <c r="F16" s="950">
        <v>154198.4644</v>
      </c>
      <c r="G16" s="1021" t="s">
        <v>19</v>
      </c>
      <c r="H16" s="957">
        <f>F16*100%/E16</f>
        <v>0.99999717507712449</v>
      </c>
      <c r="I16" s="1021"/>
      <c r="J16" s="662" t="s">
        <v>238</v>
      </c>
      <c r="K16" s="662" t="s">
        <v>205</v>
      </c>
      <c r="L16" s="430" t="s">
        <v>51</v>
      </c>
      <c r="M16" s="81">
        <v>30</v>
      </c>
      <c r="N16" s="385">
        <v>35</v>
      </c>
      <c r="O16" s="1">
        <f t="shared" si="0"/>
        <v>1</v>
      </c>
      <c r="P16" s="75"/>
      <c r="Q16" s="52"/>
    </row>
    <row r="17" spans="1:17" ht="105.6" x14ac:dyDescent="0.2">
      <c r="A17" s="61"/>
      <c r="B17" s="974"/>
      <c r="C17" s="59" t="s">
        <v>149</v>
      </c>
      <c r="D17" s="63" t="s">
        <v>44</v>
      </c>
      <c r="E17" s="939"/>
      <c r="F17" s="950"/>
      <c r="G17" s="1026"/>
      <c r="H17" s="957"/>
      <c r="I17" s="1026"/>
      <c r="J17" s="662" t="s">
        <v>239</v>
      </c>
      <c r="K17" s="344" t="s">
        <v>240</v>
      </c>
      <c r="L17" s="430" t="s">
        <v>51</v>
      </c>
      <c r="M17" s="385">
        <v>30</v>
      </c>
      <c r="N17" s="385">
        <v>35</v>
      </c>
      <c r="O17" s="1">
        <f t="shared" si="0"/>
        <v>1</v>
      </c>
      <c r="P17" s="75"/>
      <c r="Q17" s="52"/>
    </row>
    <row r="18" spans="1:17" ht="105.6" x14ac:dyDescent="0.2">
      <c r="A18" s="61"/>
      <c r="B18" s="974"/>
      <c r="C18" s="59" t="s">
        <v>149</v>
      </c>
      <c r="D18" s="63" t="s">
        <v>44</v>
      </c>
      <c r="E18" s="939"/>
      <c r="F18" s="950"/>
      <c r="G18" s="1022"/>
      <c r="H18" s="957"/>
      <c r="I18" s="1022"/>
      <c r="J18" s="662" t="s">
        <v>239</v>
      </c>
      <c r="K18" s="344" t="s">
        <v>213</v>
      </c>
      <c r="L18" s="430" t="s">
        <v>26</v>
      </c>
      <c r="M18" s="385">
        <v>10200</v>
      </c>
      <c r="N18" s="385">
        <v>12254</v>
      </c>
      <c r="O18" s="1">
        <f t="shared" si="0"/>
        <v>1</v>
      </c>
      <c r="P18" s="75"/>
      <c r="Q18" s="52"/>
    </row>
    <row r="19" spans="1:17" ht="39.6" x14ac:dyDescent="0.2">
      <c r="A19" s="61"/>
      <c r="B19" s="974"/>
      <c r="C19" s="59" t="s">
        <v>149</v>
      </c>
      <c r="D19" s="63" t="s">
        <v>46</v>
      </c>
      <c r="E19" s="990">
        <f>214630.6+407.8</f>
        <v>215038.4</v>
      </c>
      <c r="F19" s="1030">
        <f>214630.2504+407.8</f>
        <v>215038.05039999998</v>
      </c>
      <c r="G19" s="948" t="s">
        <v>19</v>
      </c>
      <c r="H19" s="1019">
        <f>F19*100%/E19</f>
        <v>0.99999837424385596</v>
      </c>
      <c r="I19" s="948"/>
      <c r="J19" s="688" t="s">
        <v>151</v>
      </c>
      <c r="K19" s="344" t="s">
        <v>101</v>
      </c>
      <c r="L19" s="430" t="s">
        <v>68</v>
      </c>
      <c r="M19" s="81">
        <v>24.4</v>
      </c>
      <c r="N19" s="81">
        <v>24.4</v>
      </c>
      <c r="O19" s="1">
        <f t="shared" si="0"/>
        <v>1</v>
      </c>
      <c r="P19" s="75"/>
      <c r="Q19" s="133"/>
    </row>
    <row r="20" spans="1:17" ht="39.6" x14ac:dyDescent="0.2">
      <c r="A20" s="61"/>
      <c r="B20" s="974"/>
      <c r="C20" s="59" t="s">
        <v>149</v>
      </c>
      <c r="D20" s="63" t="s">
        <v>46</v>
      </c>
      <c r="E20" s="991"/>
      <c r="F20" s="1032"/>
      <c r="G20" s="943"/>
      <c r="H20" s="945"/>
      <c r="I20" s="943"/>
      <c r="J20" s="688" t="s">
        <v>151</v>
      </c>
      <c r="K20" s="344" t="s">
        <v>150</v>
      </c>
      <c r="L20" s="430" t="s">
        <v>23</v>
      </c>
      <c r="M20" s="81">
        <v>75</v>
      </c>
      <c r="N20" s="81">
        <v>75</v>
      </c>
      <c r="O20" s="1">
        <f t="shared" si="0"/>
        <v>1</v>
      </c>
      <c r="P20" s="75"/>
      <c r="Q20" s="69"/>
    </row>
    <row r="21" spans="1:17" ht="39.6" x14ac:dyDescent="0.2">
      <c r="A21" s="61" t="s">
        <v>1491</v>
      </c>
      <c r="B21" s="62" t="s">
        <v>835</v>
      </c>
      <c r="C21" s="59" t="s">
        <v>152</v>
      </c>
      <c r="D21" s="63" t="s">
        <v>18</v>
      </c>
      <c r="E21" s="73">
        <f>SUM(E22)</f>
        <v>470573.3</v>
      </c>
      <c r="F21" s="495">
        <f>SUM(F22)</f>
        <v>463519.29019999999</v>
      </c>
      <c r="G21" s="76"/>
      <c r="H21" s="141">
        <f>F21*100%/E21</f>
        <v>0.98500975342204922</v>
      </c>
      <c r="I21" s="464"/>
      <c r="J21" s="961"/>
      <c r="K21" s="962"/>
      <c r="L21" s="962"/>
      <c r="M21" s="962"/>
      <c r="N21" s="962"/>
      <c r="O21" s="963"/>
      <c r="P21" s="75">
        <f>SUM(O22:O22)/COUNTA(O22:O22)</f>
        <v>1</v>
      </c>
      <c r="Q21" s="69"/>
    </row>
    <row r="22" spans="1:17" ht="39.6" customHeight="1" x14ac:dyDescent="0.2">
      <c r="A22" s="61"/>
      <c r="B22" s="851"/>
      <c r="C22" s="59" t="s">
        <v>152</v>
      </c>
      <c r="D22" s="63" t="s">
        <v>20</v>
      </c>
      <c r="E22" s="847">
        <v>470573.3</v>
      </c>
      <c r="F22" s="848">
        <v>463519.29019999999</v>
      </c>
      <c r="G22" s="858" t="s">
        <v>19</v>
      </c>
      <c r="H22" s="850">
        <f>F22*100%/E22</f>
        <v>0.98500975342204922</v>
      </c>
      <c r="I22" s="858"/>
      <c r="J22" s="859" t="s">
        <v>106</v>
      </c>
      <c r="K22" s="344" t="s">
        <v>48</v>
      </c>
      <c r="L22" s="430" t="s">
        <v>26</v>
      </c>
      <c r="M22" s="81">
        <v>20446</v>
      </c>
      <c r="N22" s="81">
        <v>20497</v>
      </c>
      <c r="O22" s="1">
        <f>IF((N22*100%/M22)&lt;=100%,(N22*100%/M22),100%)</f>
        <v>1</v>
      </c>
      <c r="P22" s="75"/>
      <c r="Q22" s="69"/>
    </row>
    <row r="23" spans="1:17" ht="52.8" x14ac:dyDescent="0.2">
      <c r="A23" s="61" t="s">
        <v>1492</v>
      </c>
      <c r="B23" s="62" t="s">
        <v>312</v>
      </c>
      <c r="C23" s="59" t="s">
        <v>153</v>
      </c>
      <c r="D23" s="63" t="s">
        <v>18</v>
      </c>
      <c r="E23" s="73">
        <f>SUM(E24)</f>
        <v>125044.7</v>
      </c>
      <c r="F23" s="495">
        <f>SUM(F24)</f>
        <v>125044.7</v>
      </c>
      <c r="G23" s="76"/>
      <c r="H23" s="141">
        <f>F23*100%/E23</f>
        <v>1</v>
      </c>
      <c r="I23" s="464"/>
      <c r="J23" s="961"/>
      <c r="K23" s="962"/>
      <c r="L23" s="962"/>
      <c r="M23" s="962"/>
      <c r="N23" s="962"/>
      <c r="O23" s="963"/>
      <c r="P23" s="75">
        <f>SUM(O24:O25)/COUNTA(O24:O25)</f>
        <v>1</v>
      </c>
      <c r="Q23" s="69"/>
    </row>
    <row r="24" spans="1:17" ht="39.6" x14ac:dyDescent="0.2">
      <c r="A24" s="61"/>
      <c r="B24" s="974"/>
      <c r="C24" s="59" t="s">
        <v>153</v>
      </c>
      <c r="D24" s="63" t="s">
        <v>20</v>
      </c>
      <c r="E24" s="939">
        <v>125044.7</v>
      </c>
      <c r="F24" s="950">
        <v>125044.7</v>
      </c>
      <c r="G24" s="948" t="s">
        <v>19</v>
      </c>
      <c r="H24" s="957">
        <f>F24*100%/E24</f>
        <v>1</v>
      </c>
      <c r="I24" s="948"/>
      <c r="J24" s="746" t="s">
        <v>194</v>
      </c>
      <c r="K24" s="344" t="s">
        <v>101</v>
      </c>
      <c r="L24" s="430" t="s">
        <v>90</v>
      </c>
      <c r="M24" s="81">
        <v>9100</v>
      </c>
      <c r="N24" s="81">
        <v>9100</v>
      </c>
      <c r="O24" s="1">
        <f t="shared" si="0"/>
        <v>1</v>
      </c>
      <c r="P24" s="75"/>
      <c r="Q24" s="69"/>
    </row>
    <row r="25" spans="1:17" ht="39.6" x14ac:dyDescent="0.2">
      <c r="A25" s="61"/>
      <c r="B25" s="974"/>
      <c r="C25" s="59" t="s">
        <v>153</v>
      </c>
      <c r="D25" s="63" t="s">
        <v>20</v>
      </c>
      <c r="E25" s="939"/>
      <c r="F25" s="950"/>
      <c r="G25" s="943"/>
      <c r="H25" s="957"/>
      <c r="I25" s="943"/>
      <c r="J25" s="746" t="s">
        <v>106</v>
      </c>
      <c r="K25" s="344" t="s">
        <v>77</v>
      </c>
      <c r="L25" s="430" t="s">
        <v>26</v>
      </c>
      <c r="M25" s="81">
        <v>2950</v>
      </c>
      <c r="N25" s="81">
        <v>2950</v>
      </c>
      <c r="O25" s="1">
        <f t="shared" si="0"/>
        <v>1</v>
      </c>
      <c r="P25" s="75"/>
      <c r="Q25" s="69"/>
    </row>
    <row r="26" spans="1:17" s="82" customFormat="1" ht="13.2" x14ac:dyDescent="0.25">
      <c r="A26" s="978" t="s">
        <v>836</v>
      </c>
      <c r="B26" s="979"/>
      <c r="C26" s="979"/>
      <c r="D26" s="980"/>
      <c r="E26" s="512">
        <f>SUM(E6,E9,E21,E23)</f>
        <v>1461085.4</v>
      </c>
      <c r="F26" s="512">
        <f>SUM(F6,F9,F21,F23)</f>
        <v>1452523.9671</v>
      </c>
      <c r="G26" s="467"/>
      <c r="H26" s="975" t="s">
        <v>810</v>
      </c>
      <c r="I26" s="976"/>
      <c r="J26" s="976"/>
      <c r="K26" s="976"/>
      <c r="L26" s="976"/>
      <c r="M26" s="976"/>
      <c r="N26" s="976"/>
      <c r="O26" s="976"/>
      <c r="P26" s="976"/>
      <c r="Q26" s="977"/>
    </row>
    <row r="27" spans="1:17" s="82" customFormat="1" ht="13.2" x14ac:dyDescent="0.25">
      <c r="A27" s="978" t="s">
        <v>861</v>
      </c>
      <c r="B27" s="979"/>
      <c r="C27" s="979"/>
      <c r="D27" s="980"/>
      <c r="E27" s="512">
        <f>E26</f>
        <v>1461085.4</v>
      </c>
      <c r="F27" s="512">
        <f>F26</f>
        <v>1452523.9671</v>
      </c>
      <c r="G27" s="502"/>
      <c r="H27" s="975" t="s">
        <v>810</v>
      </c>
      <c r="I27" s="976"/>
      <c r="J27" s="976"/>
      <c r="K27" s="976"/>
      <c r="L27" s="976"/>
      <c r="M27" s="976"/>
      <c r="N27" s="976"/>
      <c r="O27" s="976"/>
      <c r="P27" s="976"/>
      <c r="Q27" s="977"/>
    </row>
    <row r="28" spans="1:17" s="82" customFormat="1" ht="13.2" x14ac:dyDescent="0.25">
      <c r="A28" s="504"/>
      <c r="B28" s="504"/>
      <c r="C28" s="504"/>
      <c r="D28" s="504"/>
      <c r="E28" s="505"/>
      <c r="F28" s="505"/>
      <c r="G28" s="506"/>
      <c r="H28" s="507"/>
      <c r="I28" s="507"/>
      <c r="J28" s="507"/>
      <c r="K28" s="507"/>
      <c r="L28" s="507"/>
      <c r="M28" s="507"/>
      <c r="N28" s="507"/>
      <c r="O28" s="507"/>
      <c r="P28" s="507"/>
      <c r="Q28" s="507"/>
    </row>
    <row r="29" spans="1:17" ht="10.199999999999999" customHeight="1" x14ac:dyDescent="0.2">
      <c r="A29" s="32"/>
    </row>
    <row r="30" spans="1:17" ht="43.2" x14ac:dyDescent="0.2">
      <c r="A30" s="32"/>
      <c r="B30" s="33" t="s">
        <v>392</v>
      </c>
      <c r="E30" s="334">
        <f>SUMIFS(E6:E27,$G$6:$G$27,"Бюджет Санкт-Петербурга")</f>
        <v>1461085.4000000001</v>
      </c>
      <c r="F30" s="334">
        <f>SUMIFS(F6:F27,$G$6:$G$27,"Бюджет Санкт-Петербурга")</f>
        <v>1452523.9670999998</v>
      </c>
    </row>
    <row r="31" spans="1:17" ht="43.8" thickBot="1" x14ac:dyDescent="0.25">
      <c r="A31" s="32"/>
      <c r="B31" s="33" t="s">
        <v>393</v>
      </c>
      <c r="E31" s="334">
        <f>E20</f>
        <v>0</v>
      </c>
      <c r="F31" s="334">
        <f>F20</f>
        <v>0</v>
      </c>
    </row>
    <row r="32" spans="1:17" ht="13.8" thickBot="1" x14ac:dyDescent="0.25">
      <c r="A32" s="32"/>
      <c r="E32" s="556">
        <f>SUM(E30:E31)</f>
        <v>1461085.4000000001</v>
      </c>
      <c r="F32" s="557">
        <f>SUM(F30:F31)</f>
        <v>1452523.9670999998</v>
      </c>
    </row>
    <row r="33" spans="1:8" x14ac:dyDescent="0.2">
      <c r="A33" s="32"/>
    </row>
    <row r="34" spans="1:8" ht="13.2" x14ac:dyDescent="0.25">
      <c r="A34" s="32"/>
      <c r="D34" s="815" t="s">
        <v>1745</v>
      </c>
      <c r="E34" s="767">
        <v>1461085.4000000001</v>
      </c>
      <c r="F34" s="767">
        <v>1452523.9670999998</v>
      </c>
    </row>
    <row r="35" spans="1:8" x14ac:dyDescent="0.2">
      <c r="A35" s="32"/>
    </row>
    <row r="36" spans="1:8" ht="13.2" x14ac:dyDescent="0.25">
      <c r="A36" s="541"/>
      <c r="B36" s="541"/>
      <c r="C36" s="541"/>
      <c r="D36" s="840"/>
      <c r="E36" s="841"/>
      <c r="F36" s="841"/>
    </row>
    <row r="37" spans="1:8" ht="28.8" x14ac:dyDescent="0.2">
      <c r="A37" s="542"/>
      <c r="C37" s="45" t="s">
        <v>0</v>
      </c>
      <c r="D37" s="1057" t="s">
        <v>356</v>
      </c>
      <c r="E37" s="1057"/>
      <c r="F37" s="125" t="s">
        <v>357</v>
      </c>
      <c r="G37" s="71" t="s">
        <v>394</v>
      </c>
    </row>
    <row r="38" spans="1:8" ht="14.4" x14ac:dyDescent="0.2">
      <c r="A38" s="542"/>
      <c r="C38" s="45">
        <v>1</v>
      </c>
      <c r="D38" s="1057">
        <v>2</v>
      </c>
      <c r="E38" s="1057"/>
      <c r="F38" s="329">
        <v>3</v>
      </c>
      <c r="G38" s="71">
        <v>4</v>
      </c>
    </row>
    <row r="39" spans="1:8" ht="14.4" x14ac:dyDescent="0.2">
      <c r="A39" s="542"/>
      <c r="C39" s="1054" t="s">
        <v>421</v>
      </c>
      <c r="D39" s="1055"/>
      <c r="E39" s="1055"/>
      <c r="F39" s="1055"/>
      <c r="G39" s="1056"/>
    </row>
    <row r="40" spans="1:8" ht="28.8" x14ac:dyDescent="0.2">
      <c r="A40" s="542"/>
      <c r="C40" s="37"/>
      <c r="D40" s="38" t="s">
        <v>364</v>
      </c>
      <c r="E40" s="126" t="s">
        <v>354</v>
      </c>
      <c r="F40" s="126" t="s">
        <v>365</v>
      </c>
      <c r="G40" s="39">
        <f>AVERAGE(G41,G42,G45)</f>
        <v>0.87207018053154173</v>
      </c>
    </row>
    <row r="41" spans="1:8" ht="28.8" x14ac:dyDescent="0.2">
      <c r="A41" s="542"/>
      <c r="C41" s="40" t="s">
        <v>366</v>
      </c>
      <c r="D41" s="41" t="s">
        <v>367</v>
      </c>
      <c r="E41" s="127" t="s">
        <v>368</v>
      </c>
      <c r="F41" s="127" t="s">
        <v>365</v>
      </c>
      <c r="G41" s="559"/>
    </row>
    <row r="42" spans="1:8" ht="28.8" x14ac:dyDescent="0.2">
      <c r="A42" s="542"/>
      <c r="C42" s="40" t="s">
        <v>369</v>
      </c>
      <c r="D42" s="41" t="s">
        <v>370</v>
      </c>
      <c r="E42" s="127" t="s">
        <v>371</v>
      </c>
      <c r="F42" s="127" t="s">
        <v>365</v>
      </c>
      <c r="G42" s="42">
        <f>G44/G43</f>
        <v>0.75</v>
      </c>
    </row>
    <row r="43" spans="1:8" ht="28.8" x14ac:dyDescent="0.2">
      <c r="A43" s="542"/>
      <c r="C43" s="40" t="s">
        <v>372</v>
      </c>
      <c r="D43" s="41" t="s">
        <v>373</v>
      </c>
      <c r="E43" s="127" t="s">
        <v>374</v>
      </c>
      <c r="F43" s="127" t="s">
        <v>26</v>
      </c>
      <c r="G43" s="695" t="s">
        <v>1760</v>
      </c>
    </row>
    <row r="44" spans="1:8" ht="28.8" x14ac:dyDescent="0.2">
      <c r="A44" s="542"/>
      <c r="C44" s="40" t="s">
        <v>375</v>
      </c>
      <c r="D44" s="41" t="s">
        <v>376</v>
      </c>
      <c r="E44" s="127" t="s">
        <v>377</v>
      </c>
      <c r="F44" s="127" t="s">
        <v>26</v>
      </c>
      <c r="G44" s="558">
        <f>COUNTIF(УВм_ПП3,"&gt;=95%")</f>
        <v>3</v>
      </c>
      <c r="H44"/>
    </row>
    <row r="45" spans="1:8" ht="43.2" x14ac:dyDescent="0.2">
      <c r="A45" s="542"/>
      <c r="C45" s="40">
        <v>3</v>
      </c>
      <c r="D45" s="41" t="s">
        <v>378</v>
      </c>
      <c r="E45" s="127" t="s">
        <v>379</v>
      </c>
      <c r="F45" s="127" t="s">
        <v>365</v>
      </c>
      <c r="G45" s="42">
        <f>G47/G46</f>
        <v>0.99414036106308346</v>
      </c>
    </row>
    <row r="46" spans="1:8" ht="43.2" x14ac:dyDescent="0.2">
      <c r="A46" s="542"/>
      <c r="C46" s="40" t="s">
        <v>380</v>
      </c>
      <c r="D46" s="41" t="s">
        <v>381</v>
      </c>
      <c r="E46" s="127" t="s">
        <v>382</v>
      </c>
      <c r="F46" s="127" t="s">
        <v>383</v>
      </c>
      <c r="G46" s="47">
        <f>E32</f>
        <v>1461085.4000000001</v>
      </c>
    </row>
    <row r="47" spans="1:8" ht="43.2" x14ac:dyDescent="0.2">
      <c r="A47" s="542"/>
      <c r="C47" s="40" t="s">
        <v>384</v>
      </c>
      <c r="D47" s="41" t="s">
        <v>385</v>
      </c>
      <c r="E47" s="127" t="s">
        <v>386</v>
      </c>
      <c r="F47" s="127" t="s">
        <v>383</v>
      </c>
      <c r="G47" s="47">
        <f>F32</f>
        <v>1452523.9670999998</v>
      </c>
    </row>
    <row r="48" spans="1:8" ht="14.4" x14ac:dyDescent="0.2">
      <c r="A48" s="542"/>
      <c r="C48" s="48"/>
      <c r="D48" s="38" t="s">
        <v>387</v>
      </c>
      <c r="E48" s="128"/>
      <c r="F48" s="128"/>
      <c r="G48" s="98"/>
    </row>
    <row r="49" spans="1:16" ht="28.8" x14ac:dyDescent="0.2">
      <c r="A49" s="542"/>
      <c r="C49" s="48"/>
      <c r="D49" s="41" t="s">
        <v>388</v>
      </c>
      <c r="E49" s="127"/>
      <c r="F49" s="127" t="s">
        <v>26</v>
      </c>
      <c r="G49" s="696">
        <v>13</v>
      </c>
    </row>
    <row r="50" spans="1:16" ht="57.6" x14ac:dyDescent="0.2">
      <c r="A50" s="542"/>
      <c r="C50" s="44"/>
      <c r="D50" s="41" t="s">
        <v>389</v>
      </c>
      <c r="E50" s="127"/>
      <c r="F50" s="127" t="s">
        <v>26</v>
      </c>
      <c r="G50" s="696">
        <v>12</v>
      </c>
    </row>
    <row r="51" spans="1:16" x14ac:dyDescent="0.2">
      <c r="A51" s="542"/>
    </row>
    <row r="52" spans="1:16" x14ac:dyDescent="0.2">
      <c r="A52" s="32"/>
    </row>
    <row r="53" spans="1:16" ht="14.4" x14ac:dyDescent="0.2">
      <c r="A53" s="554"/>
      <c r="B53" s="146" t="s">
        <v>418</v>
      </c>
      <c r="C53" s="43"/>
      <c r="D53" s="893" t="s">
        <v>412</v>
      </c>
      <c r="E53" s="892" t="s">
        <v>413</v>
      </c>
      <c r="F53" s="892"/>
      <c r="G53" s="147"/>
    </row>
    <row r="54" spans="1:16" ht="28.8" x14ac:dyDescent="0.2">
      <c r="A54" s="554"/>
      <c r="B54" s="147"/>
      <c r="C54" s="43"/>
      <c r="D54" s="893"/>
      <c r="E54" s="148" t="s">
        <v>402</v>
      </c>
      <c r="F54" s="148" t="s">
        <v>403</v>
      </c>
      <c r="G54" s="161"/>
    </row>
    <row r="55" spans="1:16" ht="14.4" x14ac:dyDescent="0.2">
      <c r="A55" s="555"/>
      <c r="B55" s="149"/>
      <c r="C55" s="150"/>
      <c r="D55" s="151" t="s">
        <v>20</v>
      </c>
      <c r="E55" s="336">
        <f t="shared" ref="E55:F62" si="1">SUMIFS(E$6:E$27,$D$6:$D$27,$D55)</f>
        <v>661996.19999999995</v>
      </c>
      <c r="F55" s="336">
        <f t="shared" si="1"/>
        <v>653436.7050999999</v>
      </c>
      <c r="G55" s="162"/>
    </row>
    <row r="56" spans="1:16" s="99" customFormat="1" ht="43.2" x14ac:dyDescent="0.25">
      <c r="A56" s="555"/>
      <c r="B56" s="153"/>
      <c r="C56" s="150"/>
      <c r="D56" s="151" t="s">
        <v>29</v>
      </c>
      <c r="E56" s="336">
        <f t="shared" si="1"/>
        <v>144995</v>
      </c>
      <c r="F56" s="336">
        <f t="shared" si="1"/>
        <v>144994.99059999999</v>
      </c>
      <c r="G56" s="162"/>
      <c r="H56" s="181"/>
      <c r="M56" s="113"/>
      <c r="N56" s="113"/>
      <c r="P56" s="102"/>
    </row>
    <row r="57" spans="1:16" s="99" customFormat="1" ht="43.2" x14ac:dyDescent="0.25">
      <c r="A57" s="555"/>
      <c r="B57" s="153"/>
      <c r="C57" s="150"/>
      <c r="D57" s="151" t="s">
        <v>31</v>
      </c>
      <c r="E57" s="336">
        <f t="shared" si="1"/>
        <v>154776.1</v>
      </c>
      <c r="F57" s="336">
        <f t="shared" si="1"/>
        <v>154775.39170000001</v>
      </c>
      <c r="G57" s="162"/>
      <c r="H57" s="181"/>
      <c r="M57" s="113"/>
      <c r="N57" s="113"/>
      <c r="P57" s="102"/>
    </row>
    <row r="58" spans="1:16" s="99" customFormat="1" ht="28.8" x14ac:dyDescent="0.25">
      <c r="A58" s="555"/>
      <c r="B58" s="153"/>
      <c r="C58" s="150"/>
      <c r="D58" s="151" t="s">
        <v>34</v>
      </c>
      <c r="E58" s="336">
        <f t="shared" si="1"/>
        <v>0</v>
      </c>
      <c r="F58" s="336">
        <f t="shared" si="1"/>
        <v>0</v>
      </c>
      <c r="G58" s="162"/>
      <c r="H58" s="181"/>
      <c r="M58" s="113"/>
      <c r="N58" s="113"/>
      <c r="P58" s="102"/>
    </row>
    <row r="59" spans="1:16" s="99" customFormat="1" ht="43.2" x14ac:dyDescent="0.25">
      <c r="A59" s="555"/>
      <c r="B59" s="153"/>
      <c r="C59" s="150"/>
      <c r="D59" s="151" t="s">
        <v>36</v>
      </c>
      <c r="E59" s="336">
        <f t="shared" si="1"/>
        <v>128598.9</v>
      </c>
      <c r="F59" s="336">
        <f t="shared" si="1"/>
        <v>128598.8933</v>
      </c>
      <c r="G59" s="162"/>
      <c r="H59" s="181"/>
      <c r="M59" s="113"/>
      <c r="N59" s="113"/>
      <c r="P59" s="102"/>
    </row>
    <row r="60" spans="1:16" s="99" customFormat="1" ht="43.2" x14ac:dyDescent="0.25">
      <c r="A60" s="555"/>
      <c r="B60" s="153"/>
      <c r="C60" s="150"/>
      <c r="D60" s="151" t="s">
        <v>37</v>
      </c>
      <c r="E60" s="336">
        <f t="shared" si="1"/>
        <v>1481.9</v>
      </c>
      <c r="F60" s="336">
        <f t="shared" si="1"/>
        <v>1481.4716000000001</v>
      </c>
      <c r="G60" s="162"/>
      <c r="H60" s="181"/>
      <c r="M60" s="113"/>
      <c r="N60" s="113"/>
      <c r="P60" s="102"/>
    </row>
    <row r="61" spans="1:16" s="99" customFormat="1" ht="28.8" x14ac:dyDescent="0.25">
      <c r="A61" s="555"/>
      <c r="B61" s="153"/>
      <c r="C61" s="150"/>
      <c r="D61" s="151" t="s">
        <v>44</v>
      </c>
      <c r="E61" s="336">
        <f t="shared" si="1"/>
        <v>154198.9</v>
      </c>
      <c r="F61" s="336">
        <f t="shared" si="1"/>
        <v>154198.4644</v>
      </c>
      <c r="G61" s="162"/>
      <c r="H61" s="181"/>
      <c r="M61" s="113"/>
      <c r="N61" s="113"/>
      <c r="P61" s="102"/>
    </row>
    <row r="62" spans="1:16" s="99" customFormat="1" ht="28.8" x14ac:dyDescent="0.25">
      <c r="A62" s="555"/>
      <c r="B62" s="153"/>
      <c r="C62" s="150"/>
      <c r="D62" s="151" t="s">
        <v>46</v>
      </c>
      <c r="E62" s="336">
        <f t="shared" si="1"/>
        <v>215038.4</v>
      </c>
      <c r="F62" s="336">
        <f t="shared" si="1"/>
        <v>215038.05039999998</v>
      </c>
      <c r="G62" s="162"/>
      <c r="H62" s="181"/>
      <c r="M62" s="113"/>
      <c r="N62" s="113"/>
      <c r="P62" s="102"/>
    </row>
    <row r="63" spans="1:16" ht="14.4" x14ac:dyDescent="0.2">
      <c r="A63" s="555"/>
      <c r="B63" s="153"/>
      <c r="C63" s="150"/>
      <c r="D63" s="154"/>
      <c r="E63" s="155"/>
      <c r="F63" s="155"/>
      <c r="G63" s="162"/>
    </row>
    <row r="64" spans="1:16" ht="14.4" x14ac:dyDescent="0.2">
      <c r="A64" s="555"/>
      <c r="B64" s="153"/>
      <c r="C64" s="150"/>
      <c r="D64" s="154"/>
      <c r="E64" s="155"/>
      <c r="F64" s="155"/>
      <c r="G64" s="152"/>
    </row>
    <row r="65" spans="1:7" ht="14.4" x14ac:dyDescent="0.2">
      <c r="A65" s="555"/>
      <c r="B65" s="153"/>
      <c r="C65" s="150"/>
      <c r="D65" s="154"/>
      <c r="E65" s="155"/>
      <c r="F65" s="155"/>
      <c r="G65" s="152"/>
    </row>
    <row r="66" spans="1:7" ht="14.4" customHeight="1" x14ac:dyDescent="0.2">
      <c r="A66" s="992" t="s">
        <v>0</v>
      </c>
      <c r="B66" s="893" t="s">
        <v>398</v>
      </c>
      <c r="C66" s="893" t="s">
        <v>399</v>
      </c>
      <c r="D66" s="1052" t="s">
        <v>400</v>
      </c>
      <c r="E66" s="1049" t="s">
        <v>419</v>
      </c>
      <c r="F66" s="1050"/>
      <c r="G66" s="892" t="s">
        <v>401</v>
      </c>
    </row>
    <row r="67" spans="1:7" ht="28.8" x14ac:dyDescent="0.2">
      <c r="A67" s="992"/>
      <c r="B67" s="893"/>
      <c r="C67" s="893"/>
      <c r="D67" s="1053"/>
      <c r="E67" s="291" t="s">
        <v>402</v>
      </c>
      <c r="F67" s="291" t="s">
        <v>403</v>
      </c>
      <c r="G67" s="892"/>
    </row>
    <row r="68" spans="1:7" ht="14.4" x14ac:dyDescent="0.2">
      <c r="A68" s="560">
        <v>1</v>
      </c>
      <c r="B68" s="148">
        <v>2</v>
      </c>
      <c r="C68" s="148">
        <v>3</v>
      </c>
      <c r="D68" s="291">
        <v>4</v>
      </c>
      <c r="E68" s="291">
        <v>5</v>
      </c>
      <c r="F68" s="291">
        <v>6</v>
      </c>
      <c r="G68" s="148">
        <v>7</v>
      </c>
    </row>
    <row r="69" spans="1:7" ht="14.4" x14ac:dyDescent="0.2">
      <c r="A69" s="1051"/>
      <c r="B69" s="889" t="s">
        <v>360</v>
      </c>
      <c r="C69" s="889" t="s">
        <v>19</v>
      </c>
      <c r="D69" s="292" t="s">
        <v>405</v>
      </c>
      <c r="E69" s="157">
        <f>E30</f>
        <v>1461085.4000000001</v>
      </c>
      <c r="F69" s="157">
        <f>F30</f>
        <v>1452523.9670999998</v>
      </c>
      <c r="G69" s="158">
        <f t="shared" ref="G69:G78" si="2">IF(E69&gt;0,ROUND(F69/E69,3),"-")</f>
        <v>0.99399999999999999</v>
      </c>
    </row>
    <row r="70" spans="1:7" ht="14.4" x14ac:dyDescent="0.2">
      <c r="A70" s="1051"/>
      <c r="B70" s="889"/>
      <c r="C70" s="889"/>
      <c r="D70" s="292" t="s">
        <v>406</v>
      </c>
      <c r="E70" s="157">
        <v>0</v>
      </c>
      <c r="F70" s="157">
        <v>0</v>
      </c>
      <c r="G70" s="158" t="str">
        <f t="shared" si="2"/>
        <v>-</v>
      </c>
    </row>
    <row r="71" spans="1:7" ht="14.4" x14ac:dyDescent="0.2">
      <c r="A71" s="1051"/>
      <c r="B71" s="889"/>
      <c r="C71" s="889"/>
      <c r="D71" s="159" t="s">
        <v>407</v>
      </c>
      <c r="E71" s="160">
        <f>SUM(E69:E70)</f>
        <v>1461085.4000000001</v>
      </c>
      <c r="F71" s="160">
        <f>SUM(F69:F70)</f>
        <v>1452523.9670999998</v>
      </c>
      <c r="G71" s="158">
        <f t="shared" si="2"/>
        <v>0.99399999999999999</v>
      </c>
    </row>
    <row r="72" spans="1:7" ht="14.4" x14ac:dyDescent="0.2">
      <c r="A72" s="1051"/>
      <c r="B72" s="889"/>
      <c r="C72" s="889" t="s">
        <v>113</v>
      </c>
      <c r="D72" s="156" t="s">
        <v>405</v>
      </c>
      <c r="E72" s="157">
        <f>E31</f>
        <v>0</v>
      </c>
      <c r="F72" s="157">
        <f>F31</f>
        <v>0</v>
      </c>
      <c r="G72" s="158" t="str">
        <f t="shared" si="2"/>
        <v>-</v>
      </c>
    </row>
    <row r="73" spans="1:7" ht="14.4" x14ac:dyDescent="0.2">
      <c r="A73" s="1051"/>
      <c r="B73" s="889"/>
      <c r="C73" s="889"/>
      <c r="D73" s="156" t="s">
        <v>406</v>
      </c>
      <c r="E73" s="157">
        <v>0</v>
      </c>
      <c r="F73" s="157">
        <v>0</v>
      </c>
      <c r="G73" s="158" t="str">
        <f t="shared" si="2"/>
        <v>-</v>
      </c>
    </row>
    <row r="74" spans="1:7" ht="14.4" x14ac:dyDescent="0.2">
      <c r="A74" s="1051"/>
      <c r="B74" s="889"/>
      <c r="C74" s="889"/>
      <c r="D74" s="159" t="s">
        <v>407</v>
      </c>
      <c r="E74" s="160">
        <f>SUM(E72:E73)</f>
        <v>0</v>
      </c>
      <c r="F74" s="160">
        <f>SUM(F72:F73)</f>
        <v>0</v>
      </c>
      <c r="G74" s="158" t="str">
        <f t="shared" si="2"/>
        <v>-</v>
      </c>
    </row>
    <row r="75" spans="1:7" ht="14.4" x14ac:dyDescent="0.2">
      <c r="A75" s="1051"/>
      <c r="B75" s="889"/>
      <c r="C75" s="889" t="s">
        <v>165</v>
      </c>
      <c r="D75" s="156" t="s">
        <v>405</v>
      </c>
      <c r="E75" s="157">
        <v>0</v>
      </c>
      <c r="F75" s="157">
        <v>0</v>
      </c>
      <c r="G75" s="158" t="str">
        <f t="shared" si="2"/>
        <v>-</v>
      </c>
    </row>
    <row r="76" spans="1:7" ht="14.4" x14ac:dyDescent="0.2">
      <c r="A76" s="1051"/>
      <c r="B76" s="889"/>
      <c r="C76" s="889"/>
      <c r="D76" s="156" t="s">
        <v>406</v>
      </c>
      <c r="E76" s="157">
        <v>0</v>
      </c>
      <c r="F76" s="157">
        <v>0</v>
      </c>
      <c r="G76" s="158" t="str">
        <f t="shared" si="2"/>
        <v>-</v>
      </c>
    </row>
    <row r="77" spans="1:7" ht="14.4" x14ac:dyDescent="0.2">
      <c r="A77" s="1051"/>
      <c r="B77" s="889"/>
      <c r="C77" s="889"/>
      <c r="D77" s="159" t="s">
        <v>407</v>
      </c>
      <c r="E77" s="160">
        <f>SUM(E75:E76)</f>
        <v>0</v>
      </c>
      <c r="F77" s="160">
        <f>SUM(F75:F76)</f>
        <v>0</v>
      </c>
      <c r="G77" s="158" t="str">
        <f t="shared" si="2"/>
        <v>-</v>
      </c>
    </row>
    <row r="78" spans="1:7" ht="14.4" x14ac:dyDescent="0.2">
      <c r="A78" s="1051"/>
      <c r="B78" s="890" t="s">
        <v>408</v>
      </c>
      <c r="C78" s="890"/>
      <c r="D78" s="890"/>
      <c r="E78" s="160">
        <f>E71+E74+E77</f>
        <v>1461085.4000000001</v>
      </c>
      <c r="F78" s="160">
        <f>F71+F74+F77</f>
        <v>1452523.9670999998</v>
      </c>
      <c r="G78" s="158">
        <f t="shared" si="2"/>
        <v>0.99399999999999999</v>
      </c>
    </row>
    <row r="79" spans="1:7" x14ac:dyDescent="0.2">
      <c r="A79" s="32"/>
    </row>
    <row r="80" spans="1:7" x14ac:dyDescent="0.2">
      <c r="A80" s="32"/>
    </row>
    <row r="81" spans="1:1" x14ac:dyDescent="0.2">
      <c r="A81" s="32"/>
    </row>
    <row r="82" spans="1:1" x14ac:dyDescent="0.2">
      <c r="A82" s="32"/>
    </row>
    <row r="83" spans="1:1" x14ac:dyDescent="0.2">
      <c r="A83" s="32"/>
    </row>
    <row r="84" spans="1:1" x14ac:dyDescent="0.2">
      <c r="A84" s="32"/>
    </row>
    <row r="85" spans="1:1" x14ac:dyDescent="0.2">
      <c r="A85" s="32"/>
    </row>
  </sheetData>
  <autoFilter ref="A3:R27"/>
  <sortState ref="D101:D110">
    <sortCondition ref="D101"/>
  </sortState>
  <mergeCells count="70">
    <mergeCell ref="A5:Q5"/>
    <mergeCell ref="J21:O21"/>
    <mergeCell ref="H16:H18"/>
    <mergeCell ref="I7:I8"/>
    <mergeCell ref="I10:I11"/>
    <mergeCell ref="I14:I15"/>
    <mergeCell ref="I16:I18"/>
    <mergeCell ref="I19:I20"/>
    <mergeCell ref="H14:H15"/>
    <mergeCell ref="H7:H8"/>
    <mergeCell ref="H10:H11"/>
    <mergeCell ref="H19:H20"/>
    <mergeCell ref="F14:F15"/>
    <mergeCell ref="E7:E8"/>
    <mergeCell ref="F7:F8"/>
    <mergeCell ref="G14:G15"/>
    <mergeCell ref="O1:O2"/>
    <mergeCell ref="A4:Q4"/>
    <mergeCell ref="P1:P2"/>
    <mergeCell ref="Q1:Q2"/>
    <mergeCell ref="A1:A2"/>
    <mergeCell ref="B1:B2"/>
    <mergeCell ref="C1:C2"/>
    <mergeCell ref="D1:D2"/>
    <mergeCell ref="J1:J2"/>
    <mergeCell ref="K1:N1"/>
    <mergeCell ref="E1:I1"/>
    <mergeCell ref="A66:A67"/>
    <mergeCell ref="B66:B67"/>
    <mergeCell ref="C66:C67"/>
    <mergeCell ref="D66:D67"/>
    <mergeCell ref="J6:O6"/>
    <mergeCell ref="J9:O9"/>
    <mergeCell ref="C39:G39"/>
    <mergeCell ref="B24:B25"/>
    <mergeCell ref="E24:E25"/>
    <mergeCell ref="F24:F25"/>
    <mergeCell ref="D37:E37"/>
    <mergeCell ref="D38:E38"/>
    <mergeCell ref="A27:D27"/>
    <mergeCell ref="A26:D26"/>
    <mergeCell ref="H27:Q27"/>
    <mergeCell ref="G10:G11"/>
    <mergeCell ref="A69:A78"/>
    <mergeCell ref="B69:B77"/>
    <mergeCell ref="C69:C71"/>
    <mergeCell ref="C72:C74"/>
    <mergeCell ref="C75:C77"/>
    <mergeCell ref="B78:D78"/>
    <mergeCell ref="G7:G8"/>
    <mergeCell ref="I24:I25"/>
    <mergeCell ref="H26:Q26"/>
    <mergeCell ref="H24:H25"/>
    <mergeCell ref="J23:O23"/>
    <mergeCell ref="D53:D54"/>
    <mergeCell ref="E53:F53"/>
    <mergeCell ref="B7:B8"/>
    <mergeCell ref="B10:B20"/>
    <mergeCell ref="E16:E18"/>
    <mergeCell ref="F16:F18"/>
    <mergeCell ref="E19:E20"/>
    <mergeCell ref="F19:F20"/>
    <mergeCell ref="E10:E11"/>
    <mergeCell ref="F10:F11"/>
    <mergeCell ref="E14:E15"/>
    <mergeCell ref="E66:F66"/>
    <mergeCell ref="G24:G25"/>
    <mergeCell ref="G16:G18"/>
    <mergeCell ref="G19:G20"/>
    <mergeCell ref="G66:G67"/>
  </mergeCells>
  <conditionalFormatting sqref="G40 G49:G50 G42:G47">
    <cfRule type="containsBlanks" dxfId="234" priority="9">
      <formula>LEN(TRIM(G40))=0</formula>
    </cfRule>
  </conditionalFormatting>
  <conditionalFormatting sqref="G40 G42:G43">
    <cfRule type="containsBlanks" dxfId="233" priority="10">
      <formula>LEN(TRIM(#REF!))=0</formula>
    </cfRule>
  </conditionalFormatting>
  <conditionalFormatting sqref="G44:G46 G50">
    <cfRule type="containsBlanks" dxfId="232" priority="11">
      <formula>LEN(TRIM(#REF!))=0</formula>
    </cfRule>
  </conditionalFormatting>
  <conditionalFormatting sqref="G49">
    <cfRule type="containsBlanks" dxfId="231" priority="12">
      <formula>LEN(TRIM(#REF!))=0</formula>
    </cfRule>
  </conditionalFormatting>
  <conditionalFormatting sqref="G47">
    <cfRule type="containsBlanks" dxfId="230" priority="13">
      <formula>LEN(TRIM(#REF!))=0</formula>
    </cfRule>
  </conditionalFormatting>
  <conditionalFormatting sqref="E69:F78">
    <cfRule type="containsBlanks" dxfId="229" priority="7">
      <formula>LEN(TRIM(E69))=0</formula>
    </cfRule>
  </conditionalFormatting>
  <conditionalFormatting sqref="M1:N3 M7:N8 M24:N25 M15:N20 M10:N13 M22:N22">
    <cfRule type="containsBlanks" dxfId="228" priority="6">
      <formula>LEN(TRIM(M1))=0</formula>
    </cfRule>
  </conditionalFormatting>
  <conditionalFormatting sqref="M14:N14">
    <cfRule type="containsBlanks" dxfId="227" priority="5">
      <formula>LEN(TRIM(M14))=0</formula>
    </cfRule>
  </conditionalFormatting>
  <conditionalFormatting sqref="G41">
    <cfRule type="containsBlanks" dxfId="226" priority="3">
      <formula>LEN(TRIM(G41))=0</formula>
    </cfRule>
  </conditionalFormatting>
  <conditionalFormatting sqref="G41">
    <cfRule type="containsBlanks" dxfId="225" priority="4">
      <formula>LEN(TRIM(#REF!))=0</formula>
    </cfRule>
  </conditionalFormatting>
  <printOptions horizontalCentered="1"/>
  <pageMargins left="0.70866141732283472" right="0.70866141732283472" top="0.74803149606299213" bottom="0.74803149606299213" header="0.31496062992125984" footer="0.31496062992125984"/>
  <pageSetup paperSize="8" scale="62" firstPageNumber="139" fitToHeight="0" orientation="landscape" useFirstPageNumber="1" r:id="rId1"/>
  <headerFooter scaleWithDoc="0">
    <oddHeader>&amp;R&amp;"Times New Roman,обычный"&amp;12&amp;A</oddHeader>
    <oddFooter>&amp;C&amp;"Times New Roman,обычный"&amp;12&amp;P</oddFooter>
  </headerFooter>
  <rowBreaks count="1" manualBreakCount="1">
    <brk id="18" max="16" man="1"/>
  </rowBreaks>
  <legacyDrawing r:id="rId2"/>
  <extLst>
    <ext xmlns:x14="http://schemas.microsoft.com/office/spreadsheetml/2009/9/main" uri="{78C0D931-6437-407d-A8EE-F0AAD7539E65}">
      <x14:conditionalFormattings>
        <x14:conditionalFormatting xmlns:xm="http://schemas.microsoft.com/office/excel/2006/main">
          <x14:cfRule type="containsBlanks" priority="2" id="{E3B24AAB-E5C4-4A65-8683-9CCFC66E0EBC}">
            <xm:f>LEN(TRIM('Подпрограмма 1'!M4))=0</xm:f>
            <x14:dxf>
              <fill>
                <patternFill>
                  <bgColor rgb="FFFFFF00"/>
                </patternFill>
              </fill>
            </x14:dxf>
          </x14:cfRule>
          <xm:sqref>M4:N5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
  <sheetViews>
    <sheetView view="pageBreakPreview" zoomScale="55" zoomScaleNormal="70" zoomScaleSheetLayoutView="55" workbookViewId="0">
      <pane ySplit="3" topLeftCell="A22" activePane="bottomLeft" state="frozen"/>
      <selection pane="bottomLeft" activeCell="G43" sqref="G43"/>
    </sheetView>
  </sheetViews>
  <sheetFormatPr defaultColWidth="9.28515625" defaultRowHeight="10.199999999999999" x14ac:dyDescent="0.2"/>
  <cols>
    <col min="1" max="1" width="10.28515625" customWidth="1"/>
    <col min="2" max="2" width="49.7109375" customWidth="1"/>
    <col min="3" max="3" width="14.7109375" customWidth="1"/>
    <col min="4" max="4" width="39.7109375" style="51" customWidth="1"/>
    <col min="5" max="6" width="18.85546875" style="34" customWidth="1"/>
    <col min="7" max="7" width="17.85546875" style="51" customWidth="1"/>
    <col min="8" max="8" width="12.28515625" style="182" customWidth="1"/>
    <col min="9" max="9" width="20" customWidth="1"/>
    <col min="10" max="10" width="39" customWidth="1"/>
    <col min="11" max="11" width="33.85546875" customWidth="1"/>
    <col min="12" max="12" width="18.28515625" customWidth="1"/>
    <col min="13" max="13" width="14.140625" customWidth="1"/>
    <col min="14" max="14" width="13.42578125" customWidth="1"/>
    <col min="15" max="15" width="18.85546875" customWidth="1"/>
    <col min="16" max="16" width="18.85546875" style="97" customWidth="1"/>
    <col min="17" max="17" width="31.42578125" style="123" customWidth="1"/>
    <col min="19" max="20" width="9.42578125" bestFit="1" customWidth="1"/>
    <col min="22" max="22" width="10.42578125" bestFit="1" customWidth="1"/>
    <col min="23" max="23" width="9.42578125" bestFit="1" customWidth="1"/>
  </cols>
  <sheetData>
    <row r="1" spans="1:22" ht="27" customHeight="1" x14ac:dyDescent="0.2">
      <c r="A1" s="1010" t="s">
        <v>0</v>
      </c>
      <c r="B1" s="974" t="s">
        <v>1</v>
      </c>
      <c r="C1" s="1010" t="s">
        <v>2</v>
      </c>
      <c r="D1" s="974" t="s">
        <v>3</v>
      </c>
      <c r="E1" s="1012" t="s">
        <v>4</v>
      </c>
      <c r="F1" s="1013"/>
      <c r="G1" s="1013"/>
      <c r="H1" s="1013"/>
      <c r="I1" s="1014"/>
      <c r="J1" s="974" t="s">
        <v>5</v>
      </c>
      <c r="K1" s="974" t="s">
        <v>6</v>
      </c>
      <c r="L1" s="974"/>
      <c r="M1" s="974"/>
      <c r="N1" s="974"/>
      <c r="O1" s="974" t="s">
        <v>322</v>
      </c>
      <c r="P1" s="974" t="s">
        <v>802</v>
      </c>
      <c r="Q1" s="974" t="s">
        <v>803</v>
      </c>
    </row>
    <row r="2" spans="1:22" ht="118.8" x14ac:dyDescent="0.2">
      <c r="A2" s="1010"/>
      <c r="B2" s="974"/>
      <c r="C2" s="974"/>
      <c r="D2" s="974"/>
      <c r="E2" s="114" t="s">
        <v>800</v>
      </c>
      <c r="F2" s="115" t="s">
        <v>801</v>
      </c>
      <c r="G2" s="462" t="s">
        <v>828</v>
      </c>
      <c r="H2" s="462" t="s">
        <v>799</v>
      </c>
      <c r="I2" s="462" t="s">
        <v>779</v>
      </c>
      <c r="J2" s="974"/>
      <c r="K2" s="68" t="s">
        <v>8</v>
      </c>
      <c r="L2" s="68" t="s">
        <v>9</v>
      </c>
      <c r="M2" s="68" t="s">
        <v>10</v>
      </c>
      <c r="N2" s="68" t="s">
        <v>321</v>
      </c>
      <c r="O2" s="974"/>
      <c r="P2" s="974"/>
      <c r="Q2" s="974"/>
    </row>
    <row r="3" spans="1:22" ht="13.2" x14ac:dyDescent="0.2">
      <c r="A3" s="80" t="s">
        <v>11</v>
      </c>
      <c r="B3" s="68" t="s">
        <v>12</v>
      </c>
      <c r="C3" s="68" t="s">
        <v>13</v>
      </c>
      <c r="D3" s="68">
        <v>4</v>
      </c>
      <c r="E3" s="459" t="s">
        <v>14</v>
      </c>
      <c r="F3" s="163">
        <v>6</v>
      </c>
      <c r="G3" s="465" t="s">
        <v>15</v>
      </c>
      <c r="H3" s="464">
        <v>8</v>
      </c>
      <c r="I3" s="464">
        <v>9</v>
      </c>
      <c r="J3" s="68">
        <v>10</v>
      </c>
      <c r="K3" s="50">
        <v>11</v>
      </c>
      <c r="L3" s="68">
        <v>12</v>
      </c>
      <c r="M3" s="80" t="s">
        <v>100</v>
      </c>
      <c r="N3" s="68">
        <v>14</v>
      </c>
      <c r="O3" s="464">
        <v>15</v>
      </c>
      <c r="P3" s="464">
        <v>16</v>
      </c>
      <c r="Q3" s="466">
        <v>17</v>
      </c>
    </row>
    <row r="4" spans="1:22" ht="15.6" x14ac:dyDescent="0.2">
      <c r="A4" s="985" t="s">
        <v>154</v>
      </c>
      <c r="B4" s="983"/>
      <c r="C4" s="983"/>
      <c r="D4" s="983"/>
      <c r="E4" s="983"/>
      <c r="F4" s="983"/>
      <c r="G4" s="983"/>
      <c r="H4" s="983"/>
      <c r="I4" s="983"/>
      <c r="J4" s="983"/>
      <c r="K4" s="983"/>
      <c r="L4" s="983"/>
      <c r="M4" s="983"/>
      <c r="N4" s="983"/>
      <c r="O4" s="983"/>
      <c r="P4" s="983"/>
      <c r="Q4" s="984"/>
      <c r="U4" s="35"/>
      <c r="V4" s="35"/>
    </row>
    <row r="5" spans="1:22" s="304" customFormat="1" ht="15.6" x14ac:dyDescent="0.25">
      <c r="A5" s="985" t="s">
        <v>820</v>
      </c>
      <c r="B5" s="983"/>
      <c r="C5" s="983"/>
      <c r="D5" s="983"/>
      <c r="E5" s="983"/>
      <c r="F5" s="983"/>
      <c r="G5" s="983"/>
      <c r="H5" s="983"/>
      <c r="I5" s="983"/>
      <c r="J5" s="983"/>
      <c r="K5" s="983"/>
      <c r="L5" s="983"/>
      <c r="M5" s="983"/>
      <c r="N5" s="983"/>
      <c r="O5" s="983"/>
      <c r="P5" s="983"/>
      <c r="Q5" s="984"/>
    </row>
    <row r="6" spans="1:22" ht="26.4" x14ac:dyDescent="0.2">
      <c r="A6" s="61" t="s">
        <v>366</v>
      </c>
      <c r="B6" s="62" t="s">
        <v>313</v>
      </c>
      <c r="C6" s="59" t="s">
        <v>155</v>
      </c>
      <c r="D6" s="63" t="s">
        <v>18</v>
      </c>
      <c r="E6" s="73">
        <f>SUM(E7)</f>
        <v>108291.4</v>
      </c>
      <c r="F6" s="73">
        <f>SUM(F7)</f>
        <v>94220.290299999993</v>
      </c>
      <c r="G6" s="76"/>
      <c r="H6" s="141">
        <f>F6*100%/E6</f>
        <v>0.87006253774537956</v>
      </c>
      <c r="I6" s="464"/>
      <c r="J6" s="961"/>
      <c r="K6" s="962"/>
      <c r="L6" s="962"/>
      <c r="M6" s="962"/>
      <c r="N6" s="962"/>
      <c r="O6" s="963"/>
      <c r="P6" s="75">
        <f>SUM(O7:O8)/COUNTA(O7:O8)</f>
        <v>0.85775903475015181</v>
      </c>
      <c r="Q6" s="69"/>
      <c r="U6" s="36"/>
      <c r="V6" s="36"/>
    </row>
    <row r="7" spans="1:22" ht="324" customHeight="1" x14ac:dyDescent="0.2">
      <c r="A7" s="65"/>
      <c r="B7" s="309"/>
      <c r="C7" s="464" t="s">
        <v>155</v>
      </c>
      <c r="D7" s="776" t="s">
        <v>20</v>
      </c>
      <c r="E7" s="1033">
        <v>108291.4</v>
      </c>
      <c r="F7" s="1033">
        <v>94220.290299999993</v>
      </c>
      <c r="G7" s="953" t="s">
        <v>19</v>
      </c>
      <c r="H7" s="944">
        <f>F7*100%/E7</f>
        <v>0.87006253774537956</v>
      </c>
      <c r="I7" s="1058" t="s">
        <v>1509</v>
      </c>
      <c r="J7" s="776" t="s">
        <v>1510</v>
      </c>
      <c r="K7" s="344" t="s">
        <v>156</v>
      </c>
      <c r="L7" s="430" t="s">
        <v>23</v>
      </c>
      <c r="M7" s="55">
        <v>1900</v>
      </c>
      <c r="N7" s="55">
        <v>1768</v>
      </c>
      <c r="O7" s="1">
        <f t="shared" ref="O7" si="0">IF((N7*100%/M7)&lt;=100%,(N7*100%/M7),100%)</f>
        <v>0.93052631578947365</v>
      </c>
      <c r="P7" s="772"/>
      <c r="Q7" s="691" t="s">
        <v>1511</v>
      </c>
      <c r="U7" s="36"/>
      <c r="V7" s="36"/>
    </row>
    <row r="8" spans="1:22" s="32" customFormat="1" ht="90.6" customHeight="1" x14ac:dyDescent="0.2">
      <c r="A8" s="61"/>
      <c r="B8" s="62"/>
      <c r="C8" s="59" t="s">
        <v>155</v>
      </c>
      <c r="D8" s="63" t="s">
        <v>20</v>
      </c>
      <c r="E8" s="991"/>
      <c r="F8" s="991"/>
      <c r="G8" s="955"/>
      <c r="H8" s="945"/>
      <c r="I8" s="1059"/>
      <c r="J8" s="776" t="s">
        <v>1741</v>
      </c>
      <c r="K8" s="344" t="s">
        <v>156</v>
      </c>
      <c r="L8" s="430" t="s">
        <v>23</v>
      </c>
      <c r="M8" s="55">
        <v>18190</v>
      </c>
      <c r="N8" s="55">
        <v>14279</v>
      </c>
      <c r="O8" s="1">
        <f t="shared" ref="O8:O22" si="1">IF((N8*100%/M8)&lt;=100%,(N8*100%/M8),100%)</f>
        <v>0.78499175371083008</v>
      </c>
      <c r="P8" s="129"/>
      <c r="Q8" s="776" t="s">
        <v>1743</v>
      </c>
    </row>
    <row r="9" spans="1:22" ht="52.8" x14ac:dyDescent="0.2">
      <c r="A9" s="61" t="s">
        <v>369</v>
      </c>
      <c r="B9" s="62" t="s">
        <v>314</v>
      </c>
      <c r="C9" s="59" t="s">
        <v>157</v>
      </c>
      <c r="D9" s="63" t="s">
        <v>18</v>
      </c>
      <c r="E9" s="73">
        <f>SUM(E10:E15)</f>
        <v>1651702.5</v>
      </c>
      <c r="F9" s="193">
        <f>SUM(F10:F15)</f>
        <v>1651702.4693</v>
      </c>
      <c r="G9" s="76"/>
      <c r="H9" s="141">
        <f>F9*100%/E9</f>
        <v>0.99999998141311763</v>
      </c>
      <c r="I9" s="464"/>
      <c r="J9" s="961"/>
      <c r="K9" s="962"/>
      <c r="L9" s="962"/>
      <c r="M9" s="962"/>
      <c r="N9" s="962"/>
      <c r="O9" s="963"/>
      <c r="P9" s="443">
        <f>SUM(O10:O15)/COUNTA(O10:O15)</f>
        <v>0.64988970066888951</v>
      </c>
      <c r="Q9" s="69"/>
    </row>
    <row r="10" spans="1:22" s="32" customFormat="1" ht="54" customHeight="1" x14ac:dyDescent="0.2">
      <c r="A10" s="61"/>
      <c r="B10" s="989"/>
      <c r="C10" s="59" t="s">
        <v>157</v>
      </c>
      <c r="D10" s="63" t="s">
        <v>20</v>
      </c>
      <c r="E10" s="774">
        <v>1499366.3999999999</v>
      </c>
      <c r="F10" s="777">
        <v>1499366.3692999999</v>
      </c>
      <c r="G10" s="770" t="s">
        <v>19</v>
      </c>
      <c r="H10" s="775">
        <f>F10*100%/E10</f>
        <v>0.99999997952468456</v>
      </c>
      <c r="I10" s="770"/>
      <c r="J10" s="771" t="s">
        <v>1744</v>
      </c>
      <c r="K10" s="773" t="s">
        <v>101</v>
      </c>
      <c r="L10" s="773" t="s">
        <v>90</v>
      </c>
      <c r="M10" s="55">
        <v>514987</v>
      </c>
      <c r="N10" s="55">
        <v>303342</v>
      </c>
      <c r="O10" s="1">
        <f>IF((N10*100%/M10)&lt;=100%,(N10*100%/M10),100%)</f>
        <v>0.58902846091260552</v>
      </c>
      <c r="P10" s="314"/>
      <c r="Q10" s="776" t="s">
        <v>1742</v>
      </c>
    </row>
    <row r="11" spans="1:22" s="32" customFormat="1" ht="105.6" x14ac:dyDescent="0.2">
      <c r="A11" s="61"/>
      <c r="B11" s="969"/>
      <c r="C11" s="59" t="s">
        <v>157</v>
      </c>
      <c r="D11" s="63" t="s">
        <v>29</v>
      </c>
      <c r="E11" s="990">
        <v>64907.3</v>
      </c>
      <c r="F11" s="965">
        <v>64907.3</v>
      </c>
      <c r="G11" s="948" t="s">
        <v>19</v>
      </c>
      <c r="H11" s="1019">
        <f>F11*100%/E11</f>
        <v>1</v>
      </c>
      <c r="I11" s="948"/>
      <c r="J11" s="662" t="s">
        <v>297</v>
      </c>
      <c r="K11" s="662" t="s">
        <v>662</v>
      </c>
      <c r="L11" s="430" t="s">
        <v>51</v>
      </c>
      <c r="M11" s="464">
        <v>1105</v>
      </c>
      <c r="N11" s="464">
        <v>861</v>
      </c>
      <c r="O11" s="1">
        <f t="shared" si="1"/>
        <v>0.77918552036199096</v>
      </c>
      <c r="P11" s="344"/>
      <c r="Q11" s="69"/>
    </row>
    <row r="12" spans="1:22" s="32" customFormat="1" ht="66" x14ac:dyDescent="0.2">
      <c r="A12" s="61"/>
      <c r="B12" s="969"/>
      <c r="C12" s="59" t="s">
        <v>157</v>
      </c>
      <c r="D12" s="63" t="s">
        <v>29</v>
      </c>
      <c r="E12" s="991"/>
      <c r="F12" s="941"/>
      <c r="G12" s="943"/>
      <c r="H12" s="945"/>
      <c r="I12" s="943"/>
      <c r="J12" s="662" t="s">
        <v>663</v>
      </c>
      <c r="K12" s="662" t="s">
        <v>101</v>
      </c>
      <c r="L12" s="430" t="s">
        <v>68</v>
      </c>
      <c r="M12" s="464">
        <v>23.5</v>
      </c>
      <c r="N12" s="464">
        <v>15.9</v>
      </c>
      <c r="O12" s="1">
        <f t="shared" si="1"/>
        <v>0.67659574468085104</v>
      </c>
      <c r="P12" s="344"/>
      <c r="Q12" s="69"/>
    </row>
    <row r="13" spans="1:22" s="32" customFormat="1" ht="112.8" customHeight="1" x14ac:dyDescent="0.2">
      <c r="A13" s="61"/>
      <c r="B13" s="969"/>
      <c r="C13" s="59" t="s">
        <v>157</v>
      </c>
      <c r="D13" s="63" t="s">
        <v>38</v>
      </c>
      <c r="E13" s="990">
        <v>45788.2</v>
      </c>
      <c r="F13" s="1030">
        <v>45788.2</v>
      </c>
      <c r="G13" s="948" t="s">
        <v>19</v>
      </c>
      <c r="H13" s="1019">
        <f>F13*100%/E13</f>
        <v>1</v>
      </c>
      <c r="I13" s="948"/>
      <c r="J13" s="776" t="s">
        <v>574</v>
      </c>
      <c r="K13" s="600" t="s">
        <v>567</v>
      </c>
      <c r="L13" s="601" t="s">
        <v>568</v>
      </c>
      <c r="M13" s="602">
        <v>16065</v>
      </c>
      <c r="N13" s="602">
        <v>6864</v>
      </c>
      <c r="O13" s="1">
        <f t="shared" si="1"/>
        <v>0.42726423902894489</v>
      </c>
      <c r="P13" s="344"/>
      <c r="Q13" s="942" t="s">
        <v>971</v>
      </c>
    </row>
    <row r="14" spans="1:22" s="32" customFormat="1" ht="174.6" customHeight="1" x14ac:dyDescent="0.2">
      <c r="A14" s="61"/>
      <c r="B14" s="969"/>
      <c r="C14" s="59" t="s">
        <v>157</v>
      </c>
      <c r="D14" s="63" t="s">
        <v>38</v>
      </c>
      <c r="E14" s="991"/>
      <c r="F14" s="1032"/>
      <c r="G14" s="943"/>
      <c r="H14" s="945"/>
      <c r="I14" s="943"/>
      <c r="J14" s="776" t="s">
        <v>575</v>
      </c>
      <c r="K14" s="600" t="s">
        <v>337</v>
      </c>
      <c r="L14" s="601" t="s">
        <v>572</v>
      </c>
      <c r="M14" s="596">
        <v>16065</v>
      </c>
      <c r="N14" s="596">
        <v>6864</v>
      </c>
      <c r="O14" s="1">
        <f t="shared" si="1"/>
        <v>0.42726423902894489</v>
      </c>
      <c r="P14" s="344"/>
      <c r="Q14" s="943"/>
    </row>
    <row r="15" spans="1:22" s="32" customFormat="1" ht="76.5" customHeight="1" x14ac:dyDescent="0.2">
      <c r="A15" s="61"/>
      <c r="B15" s="970"/>
      <c r="C15" s="59" t="s">
        <v>157</v>
      </c>
      <c r="D15" s="63" t="s">
        <v>41</v>
      </c>
      <c r="E15" s="72">
        <v>41640.6</v>
      </c>
      <c r="F15" s="508">
        <v>41640.6</v>
      </c>
      <c r="G15" s="76" t="s">
        <v>19</v>
      </c>
      <c r="H15" s="141">
        <f>F15*100%/E15</f>
        <v>1</v>
      </c>
      <c r="I15" s="464"/>
      <c r="J15" s="677" t="s">
        <v>216</v>
      </c>
      <c r="K15" s="677" t="s">
        <v>101</v>
      </c>
      <c r="L15" s="430" t="s">
        <v>26</v>
      </c>
      <c r="M15" s="464">
        <v>6101</v>
      </c>
      <c r="N15" s="464">
        <v>6101</v>
      </c>
      <c r="O15" s="1">
        <f t="shared" si="1"/>
        <v>1</v>
      </c>
      <c r="P15" s="344"/>
      <c r="Q15" s="69"/>
    </row>
    <row r="16" spans="1:22" ht="26.4" x14ac:dyDescent="0.2">
      <c r="A16" s="61" t="s">
        <v>1491</v>
      </c>
      <c r="B16" s="62" t="s">
        <v>837</v>
      </c>
      <c r="C16" s="59" t="s">
        <v>158</v>
      </c>
      <c r="D16" s="63" t="s">
        <v>18</v>
      </c>
      <c r="E16" s="73">
        <f>SUM(E17)</f>
        <v>338639</v>
      </c>
      <c r="F16" s="73">
        <f>SUM(F17)</f>
        <v>314874.79080000002</v>
      </c>
      <c r="G16" s="76"/>
      <c r="H16" s="141">
        <f>F16*100%/E16</f>
        <v>0.92982435809224573</v>
      </c>
      <c r="I16" s="464"/>
      <c r="J16" s="961"/>
      <c r="K16" s="962"/>
      <c r="L16" s="962"/>
      <c r="M16" s="962"/>
      <c r="N16" s="962"/>
      <c r="O16" s="963"/>
      <c r="P16" s="75">
        <f>SUM(O17:O18)/COUNTA(O17:O18)</f>
        <v>0.81649719025956657</v>
      </c>
      <c r="Q16" s="69"/>
    </row>
    <row r="17" spans="1:17" s="32" customFormat="1" ht="66" x14ac:dyDescent="0.2">
      <c r="A17" s="61"/>
      <c r="B17" s="989"/>
      <c r="C17" s="59" t="s">
        <v>158</v>
      </c>
      <c r="D17" s="63" t="s">
        <v>20</v>
      </c>
      <c r="E17" s="990">
        <v>338639</v>
      </c>
      <c r="F17" s="1030">
        <v>314874.79080000002</v>
      </c>
      <c r="G17" s="1021" t="s">
        <v>19</v>
      </c>
      <c r="H17" s="1019">
        <f>F17*100%/E17</f>
        <v>0.92982435809224573</v>
      </c>
      <c r="I17" s="1021"/>
      <c r="J17" s="776" t="s">
        <v>159</v>
      </c>
      <c r="K17" s="344" t="s">
        <v>101</v>
      </c>
      <c r="L17" s="430" t="s">
        <v>90</v>
      </c>
      <c r="M17" s="464">
        <v>12300</v>
      </c>
      <c r="N17" s="55">
        <v>12531</v>
      </c>
      <c r="O17" s="1">
        <f t="shared" si="1"/>
        <v>1</v>
      </c>
      <c r="P17" s="440"/>
      <c r="Q17" s="942" t="s">
        <v>1762</v>
      </c>
    </row>
    <row r="18" spans="1:17" s="32" customFormat="1" ht="51" customHeight="1" x14ac:dyDescent="0.2">
      <c r="A18" s="61"/>
      <c r="B18" s="969"/>
      <c r="C18" s="59" t="s">
        <v>158</v>
      </c>
      <c r="D18" s="63" t="s">
        <v>20</v>
      </c>
      <c r="E18" s="1029"/>
      <c r="F18" s="1031"/>
      <c r="G18" s="1026"/>
      <c r="H18" s="1020"/>
      <c r="I18" s="1026"/>
      <c r="J18" s="776" t="s">
        <v>160</v>
      </c>
      <c r="K18" s="344" t="s">
        <v>101</v>
      </c>
      <c r="L18" s="430" t="s">
        <v>90</v>
      </c>
      <c r="M18" s="464">
        <v>37370</v>
      </c>
      <c r="N18" s="55">
        <v>23655</v>
      </c>
      <c r="O18" s="1">
        <f>IF((N18*100%/M18)&lt;=100%,(N18*100%/M18),100%)</f>
        <v>0.63299438051913304</v>
      </c>
      <c r="P18" s="440"/>
      <c r="Q18" s="943"/>
    </row>
    <row r="19" spans="1:17" ht="52.8" x14ac:dyDescent="0.2">
      <c r="A19" s="61" t="s">
        <v>1492</v>
      </c>
      <c r="B19" s="62" t="s">
        <v>163</v>
      </c>
      <c r="C19" s="59" t="s">
        <v>164</v>
      </c>
      <c r="D19" s="63" t="s">
        <v>18</v>
      </c>
      <c r="E19" s="73">
        <f>SUM(E20)</f>
        <v>108546.6</v>
      </c>
      <c r="F19" s="438">
        <f>SUM(F20)</f>
        <v>108546.6</v>
      </c>
      <c r="G19" s="76"/>
      <c r="H19" s="141">
        <f>F19*100%/E19</f>
        <v>1</v>
      </c>
      <c r="I19" s="464"/>
      <c r="J19" s="961"/>
      <c r="K19" s="962"/>
      <c r="L19" s="962"/>
      <c r="M19" s="962"/>
      <c r="N19" s="962"/>
      <c r="O19" s="963"/>
      <c r="P19" s="75">
        <f>SUM(O20:O20)/COUNTA(O20:O20)</f>
        <v>0.65874999999999995</v>
      </c>
      <c r="Q19" s="69"/>
    </row>
    <row r="20" spans="1:17" s="32" customFormat="1" ht="316.8" x14ac:dyDescent="0.2">
      <c r="A20" s="65"/>
      <c r="B20" s="433"/>
      <c r="C20" s="59" t="s">
        <v>164</v>
      </c>
      <c r="D20" s="63" t="s">
        <v>20</v>
      </c>
      <c r="E20" s="509">
        <v>108546.6</v>
      </c>
      <c r="F20" s="509">
        <v>108546.6</v>
      </c>
      <c r="G20" s="545" t="s">
        <v>19</v>
      </c>
      <c r="H20" s="432">
        <f>F20*100%/E20</f>
        <v>1</v>
      </c>
      <c r="I20" s="719"/>
      <c r="J20" s="691" t="s">
        <v>197</v>
      </c>
      <c r="K20" s="344" t="s">
        <v>101</v>
      </c>
      <c r="L20" s="430" t="s">
        <v>90</v>
      </c>
      <c r="M20" s="464">
        <v>36000</v>
      </c>
      <c r="N20" s="464">
        <v>23715</v>
      </c>
      <c r="O20" s="1">
        <f>IF((N20*100%/M20)&lt;=100%,(N20*100%/M20),100%)</f>
        <v>0.65874999999999995</v>
      </c>
      <c r="P20" s="129"/>
      <c r="Q20" s="691" t="s">
        <v>1509</v>
      </c>
    </row>
    <row r="21" spans="1:17" ht="26.4" x14ac:dyDescent="0.2">
      <c r="A21" s="61" t="s">
        <v>1493</v>
      </c>
      <c r="B21" s="62" t="s">
        <v>315</v>
      </c>
      <c r="C21" s="59" t="s">
        <v>161</v>
      </c>
      <c r="D21" s="63" t="s">
        <v>18</v>
      </c>
      <c r="E21" s="73">
        <f>SUM(E22)</f>
        <v>136130.1</v>
      </c>
      <c r="F21" s="73">
        <f>SUM(F22)</f>
        <v>130744.3466</v>
      </c>
      <c r="G21" s="76"/>
      <c r="H21" s="141">
        <f>F21*100%/E21</f>
        <v>0.96043671899161165</v>
      </c>
      <c r="I21" s="464"/>
      <c r="J21" s="961"/>
      <c r="K21" s="962"/>
      <c r="L21" s="962"/>
      <c r="M21" s="962"/>
      <c r="N21" s="962"/>
      <c r="O21" s="963"/>
      <c r="P21" s="75">
        <f>SUM(O22)/COUNTA(O22)</f>
        <v>0.84980209707659193</v>
      </c>
      <c r="Q21" s="69"/>
    </row>
    <row r="22" spans="1:17" s="32" customFormat="1" ht="72" customHeight="1" x14ac:dyDescent="0.2">
      <c r="A22" s="61"/>
      <c r="B22" s="62"/>
      <c r="C22" s="59" t="s">
        <v>161</v>
      </c>
      <c r="D22" s="63" t="s">
        <v>20</v>
      </c>
      <c r="E22" s="509">
        <v>136130.1</v>
      </c>
      <c r="F22" s="509">
        <v>130744.3466</v>
      </c>
      <c r="G22" s="76" t="s">
        <v>19</v>
      </c>
      <c r="H22" s="141">
        <f>F22*100%/E22</f>
        <v>0.96043671899161165</v>
      </c>
      <c r="I22" s="464"/>
      <c r="J22" s="776" t="s">
        <v>162</v>
      </c>
      <c r="K22" s="344" t="s">
        <v>101</v>
      </c>
      <c r="L22" s="430" t="s">
        <v>90</v>
      </c>
      <c r="M22" s="55">
        <v>14401</v>
      </c>
      <c r="N22" s="55">
        <v>12238</v>
      </c>
      <c r="O22" s="1">
        <f t="shared" si="1"/>
        <v>0.84980209707659193</v>
      </c>
      <c r="P22" s="129"/>
      <c r="Q22" s="776" t="s">
        <v>1761</v>
      </c>
    </row>
    <row r="23" spans="1:17" s="82" customFormat="1" ht="13.2" x14ac:dyDescent="0.25">
      <c r="A23" s="978" t="s">
        <v>838</v>
      </c>
      <c r="B23" s="979"/>
      <c r="C23" s="979"/>
      <c r="D23" s="980"/>
      <c r="E23" s="512">
        <f>SUM(E6,E9,E16,E19,E21)</f>
        <v>2343309.6</v>
      </c>
      <c r="F23" s="512">
        <f>SUM(F6,F9,F16,F19,F21)</f>
        <v>2300088.497</v>
      </c>
      <c r="G23" s="467"/>
      <c r="H23" s="975" t="s">
        <v>810</v>
      </c>
      <c r="I23" s="976"/>
      <c r="J23" s="976"/>
      <c r="K23" s="976"/>
      <c r="L23" s="976"/>
      <c r="M23" s="976"/>
      <c r="N23" s="976"/>
      <c r="O23" s="976"/>
      <c r="P23" s="976"/>
      <c r="Q23" s="977"/>
    </row>
    <row r="24" spans="1:17" s="82" customFormat="1" ht="13.2" x14ac:dyDescent="0.25">
      <c r="A24" s="978" t="s">
        <v>860</v>
      </c>
      <c r="B24" s="979"/>
      <c r="C24" s="979"/>
      <c r="D24" s="980"/>
      <c r="E24" s="512">
        <f>E23</f>
        <v>2343309.6</v>
      </c>
      <c r="F24" s="512">
        <f>F23</f>
        <v>2300088.497</v>
      </c>
      <c r="G24" s="510"/>
      <c r="H24" s="975" t="s">
        <v>810</v>
      </c>
      <c r="I24" s="976"/>
      <c r="J24" s="976"/>
      <c r="K24" s="976"/>
      <c r="L24" s="976"/>
      <c r="M24" s="976"/>
      <c r="N24" s="976"/>
      <c r="O24" s="976"/>
      <c r="P24" s="976"/>
      <c r="Q24" s="977"/>
    </row>
    <row r="28" spans="1:17" ht="43.2" x14ac:dyDescent="0.2">
      <c r="A28" s="32"/>
      <c r="B28" s="33" t="s">
        <v>392</v>
      </c>
      <c r="E28" s="334">
        <f>SUMIFS(E6:E24,$G$6:$G$24,"Бюджет Санкт-Петербурга")</f>
        <v>2343309.6</v>
      </c>
      <c r="F28" s="334">
        <f>SUMIFS(F6:F24,$G$6:$G$24,"Бюджет Санкт-Петербурга")</f>
        <v>2300088.497</v>
      </c>
    </row>
    <row r="29" spans="1:17" ht="43.8" thickBot="1" x14ac:dyDescent="0.25">
      <c r="A29" s="32"/>
      <c r="B29" s="33" t="s">
        <v>393</v>
      </c>
      <c r="E29" s="334"/>
      <c r="F29" s="334"/>
    </row>
    <row r="30" spans="1:17" ht="13.8" thickBot="1" x14ac:dyDescent="0.25">
      <c r="A30" s="32"/>
      <c r="E30" s="556">
        <f>SUM(E28:E29)</f>
        <v>2343309.6</v>
      </c>
      <c r="F30" s="557">
        <f>SUM(F28:F29)</f>
        <v>2300088.497</v>
      </c>
    </row>
    <row r="31" spans="1:17" x14ac:dyDescent="0.2">
      <c r="A31" s="32"/>
    </row>
    <row r="32" spans="1:17" ht="13.2" x14ac:dyDescent="0.25">
      <c r="A32" s="32"/>
      <c r="D32" s="815" t="s">
        <v>1745</v>
      </c>
      <c r="E32" s="767">
        <v>2343309.6</v>
      </c>
      <c r="F32" s="767">
        <v>2300088.497</v>
      </c>
    </row>
    <row r="33" spans="1:17" x14ac:dyDescent="0.2">
      <c r="A33" s="32"/>
    </row>
    <row r="34" spans="1:17" s="261" customFormat="1" ht="13.2" x14ac:dyDescent="0.25">
      <c r="A34" s="541"/>
      <c r="B34" s="541"/>
      <c r="C34" s="541"/>
      <c r="D34" s="840"/>
      <c r="E34" s="841"/>
      <c r="F34" s="841"/>
      <c r="G34" s="266"/>
      <c r="H34" s="264"/>
      <c r="I34" s="265"/>
      <c r="J34" s="279"/>
      <c r="K34" s="290"/>
      <c r="L34" s="454"/>
      <c r="M34" s="352"/>
      <c r="N34" s="352"/>
      <c r="P34" s="263"/>
      <c r="Q34" s="262"/>
    </row>
    <row r="35" spans="1:17" x14ac:dyDescent="0.2">
      <c r="A35" s="542"/>
    </row>
    <row r="36" spans="1:17" ht="28.8" x14ac:dyDescent="0.2">
      <c r="A36" s="542"/>
      <c r="C36" s="45" t="s">
        <v>0</v>
      </c>
      <c r="D36" s="1057" t="s">
        <v>356</v>
      </c>
      <c r="E36" s="1057"/>
      <c r="F36" s="125" t="s">
        <v>357</v>
      </c>
      <c r="G36" s="71" t="s">
        <v>394</v>
      </c>
    </row>
    <row r="37" spans="1:17" ht="14.4" x14ac:dyDescent="0.2">
      <c r="A37" s="542"/>
      <c r="C37" s="45">
        <v>1</v>
      </c>
      <c r="D37" s="1057">
        <v>2</v>
      </c>
      <c r="E37" s="1057"/>
      <c r="F37" s="329">
        <v>3</v>
      </c>
      <c r="G37" s="71">
        <v>4</v>
      </c>
    </row>
    <row r="38" spans="1:17" ht="14.4" x14ac:dyDescent="0.2">
      <c r="A38" s="542"/>
      <c r="C38" s="1054" t="s">
        <v>422</v>
      </c>
      <c r="D38" s="1055"/>
      <c r="E38" s="1055"/>
      <c r="F38" s="1055"/>
      <c r="G38" s="1056"/>
    </row>
    <row r="39" spans="1:17" ht="28.8" x14ac:dyDescent="0.2">
      <c r="A39" s="542"/>
      <c r="C39" s="37"/>
      <c r="D39" s="38" t="s">
        <v>364</v>
      </c>
      <c r="E39" s="126" t="s">
        <v>354</v>
      </c>
      <c r="F39" s="126" t="s">
        <v>365</v>
      </c>
      <c r="G39" s="559">
        <f>AVERAGE(G40,G41,G44)</f>
        <v>0.49077776513184596</v>
      </c>
    </row>
    <row r="40" spans="1:17" ht="28.8" x14ac:dyDescent="0.2">
      <c r="A40" s="542"/>
      <c r="C40" s="40" t="s">
        <v>366</v>
      </c>
      <c r="D40" s="41" t="s">
        <v>367</v>
      </c>
      <c r="E40" s="127" t="s">
        <v>368</v>
      </c>
      <c r="F40" s="127" t="s">
        <v>365</v>
      </c>
      <c r="G40" s="561"/>
    </row>
    <row r="41" spans="1:17" ht="28.8" x14ac:dyDescent="0.2">
      <c r="A41" s="542"/>
      <c r="C41" s="40" t="s">
        <v>369</v>
      </c>
      <c r="D41" s="41" t="s">
        <v>370</v>
      </c>
      <c r="E41" s="127" t="s">
        <v>371</v>
      </c>
      <c r="F41" s="127" t="s">
        <v>365</v>
      </c>
      <c r="G41" s="42">
        <f>G43/G42</f>
        <v>0</v>
      </c>
    </row>
    <row r="42" spans="1:17" ht="28.8" x14ac:dyDescent="0.2">
      <c r="A42" s="542"/>
      <c r="C42" s="40" t="s">
        <v>372</v>
      </c>
      <c r="D42" s="41" t="s">
        <v>373</v>
      </c>
      <c r="E42" s="127" t="s">
        <v>374</v>
      </c>
      <c r="F42" s="127" t="s">
        <v>26</v>
      </c>
      <c r="G42" s="695">
        <f>COUNTIF($A$6:$A$22,"*.*")-COUNTIF($A$6:$A$22,"*.*.*")</f>
        <v>5</v>
      </c>
    </row>
    <row r="43" spans="1:17" ht="28.8" x14ac:dyDescent="0.2">
      <c r="A43" s="542"/>
      <c r="C43" s="40" t="s">
        <v>375</v>
      </c>
      <c r="D43" s="41" t="s">
        <v>376</v>
      </c>
      <c r="E43" s="127" t="s">
        <v>377</v>
      </c>
      <c r="F43" s="127" t="s">
        <v>26</v>
      </c>
      <c r="G43" s="558">
        <f>COUNTIF(УВм_ПП4,"&gt;=95%")</f>
        <v>0</v>
      </c>
    </row>
    <row r="44" spans="1:17" ht="43.2" x14ac:dyDescent="0.2">
      <c r="A44" s="542"/>
      <c r="C44" s="40">
        <v>3</v>
      </c>
      <c r="D44" s="41" t="s">
        <v>378</v>
      </c>
      <c r="E44" s="127" t="s">
        <v>379</v>
      </c>
      <c r="F44" s="127" t="s">
        <v>365</v>
      </c>
      <c r="G44" s="42">
        <f>G46/G45</f>
        <v>0.98155553026369191</v>
      </c>
    </row>
    <row r="45" spans="1:17" ht="43.2" x14ac:dyDescent="0.2">
      <c r="A45" s="542"/>
      <c r="C45" s="40" t="s">
        <v>380</v>
      </c>
      <c r="D45" s="41" t="s">
        <v>381</v>
      </c>
      <c r="E45" s="127" t="s">
        <v>382</v>
      </c>
      <c r="F45" s="127" t="s">
        <v>383</v>
      </c>
      <c r="G45" s="47">
        <f>E30</f>
        <v>2343309.6</v>
      </c>
    </row>
    <row r="46" spans="1:17" ht="43.2" x14ac:dyDescent="0.2">
      <c r="A46" s="542"/>
      <c r="C46" s="40" t="s">
        <v>384</v>
      </c>
      <c r="D46" s="41" t="s">
        <v>385</v>
      </c>
      <c r="E46" s="127" t="s">
        <v>386</v>
      </c>
      <c r="F46" s="127" t="s">
        <v>383</v>
      </c>
      <c r="G46" s="47">
        <f>F30</f>
        <v>2300088.497</v>
      </c>
    </row>
    <row r="47" spans="1:17" ht="14.4" x14ac:dyDescent="0.2">
      <c r="A47" s="542"/>
      <c r="C47" s="48"/>
      <c r="D47" s="38" t="s">
        <v>387</v>
      </c>
      <c r="E47" s="128"/>
      <c r="F47" s="128"/>
      <c r="G47" s="98"/>
    </row>
    <row r="48" spans="1:17" ht="28.8" x14ac:dyDescent="0.2">
      <c r="A48" s="542"/>
      <c r="C48" s="48"/>
      <c r="D48" s="41" t="s">
        <v>388</v>
      </c>
      <c r="E48" s="127"/>
      <c r="F48" s="127" t="s">
        <v>26</v>
      </c>
      <c r="G48" s="696">
        <v>5</v>
      </c>
    </row>
    <row r="49" spans="1:16" ht="57.6" x14ac:dyDescent="0.2">
      <c r="A49" s="542"/>
      <c r="C49" s="44"/>
      <c r="D49" s="41" t="s">
        <v>389</v>
      </c>
      <c r="E49" s="127"/>
      <c r="F49" s="127" t="s">
        <v>26</v>
      </c>
      <c r="G49" s="696">
        <v>3</v>
      </c>
    </row>
    <row r="50" spans="1:16" x14ac:dyDescent="0.2">
      <c r="A50" s="542"/>
    </row>
    <row r="51" spans="1:16" x14ac:dyDescent="0.2">
      <c r="A51" s="32"/>
    </row>
    <row r="52" spans="1:16" ht="14.4" x14ac:dyDescent="0.2">
      <c r="A52" s="554"/>
      <c r="B52" s="146" t="s">
        <v>418</v>
      </c>
      <c r="C52" s="43"/>
      <c r="D52" s="893" t="s">
        <v>412</v>
      </c>
      <c r="E52" s="892" t="s">
        <v>413</v>
      </c>
      <c r="F52" s="892"/>
      <c r="G52" s="147"/>
    </row>
    <row r="53" spans="1:16" ht="28.8" x14ac:dyDescent="0.2">
      <c r="A53" s="554"/>
      <c r="B53" s="147"/>
      <c r="C53" s="43"/>
      <c r="D53" s="893"/>
      <c r="E53" s="148" t="s">
        <v>402</v>
      </c>
      <c r="F53" s="148" t="s">
        <v>403</v>
      </c>
      <c r="G53" s="161"/>
    </row>
    <row r="54" spans="1:16" ht="14.4" x14ac:dyDescent="0.2">
      <c r="A54" s="555"/>
      <c r="B54" s="149"/>
      <c r="C54" s="150"/>
      <c r="D54" s="151" t="s">
        <v>20</v>
      </c>
      <c r="E54" s="336">
        <f t="shared" ref="E54:F57" si="2">SUMIFS(E$6:E$24,$D$6:$D$24,$D54)</f>
        <v>2190973.5</v>
      </c>
      <c r="F54" s="336">
        <f t="shared" si="2"/>
        <v>2147752.3969999999</v>
      </c>
      <c r="G54" s="162"/>
    </row>
    <row r="55" spans="1:16" s="99" customFormat="1" ht="43.2" x14ac:dyDescent="0.25">
      <c r="A55" s="555"/>
      <c r="B55" s="153"/>
      <c r="C55" s="150"/>
      <c r="D55" s="151" t="s">
        <v>29</v>
      </c>
      <c r="E55" s="336">
        <f t="shared" si="2"/>
        <v>64907.3</v>
      </c>
      <c r="F55" s="336">
        <f t="shared" si="2"/>
        <v>64907.3</v>
      </c>
      <c r="G55" s="162"/>
      <c r="H55" s="181"/>
      <c r="M55" s="113"/>
      <c r="N55" s="113"/>
      <c r="P55" s="102"/>
    </row>
    <row r="56" spans="1:16" s="99" customFormat="1" ht="28.95" customHeight="1" x14ac:dyDescent="0.25">
      <c r="A56" s="555"/>
      <c r="B56" s="153"/>
      <c r="C56" s="150"/>
      <c r="D56" s="151" t="s">
        <v>38</v>
      </c>
      <c r="E56" s="336">
        <f t="shared" si="2"/>
        <v>45788.2</v>
      </c>
      <c r="F56" s="336">
        <f t="shared" si="2"/>
        <v>45788.2</v>
      </c>
      <c r="G56" s="162"/>
      <c r="H56" s="181"/>
      <c r="M56" s="113"/>
      <c r="N56" s="113"/>
      <c r="P56" s="102"/>
    </row>
    <row r="57" spans="1:16" s="99" customFormat="1" ht="28.8" x14ac:dyDescent="0.25">
      <c r="A57" s="555"/>
      <c r="B57" s="153"/>
      <c r="C57" s="150"/>
      <c r="D57" s="151" t="s">
        <v>41</v>
      </c>
      <c r="E57" s="336">
        <f t="shared" si="2"/>
        <v>41640.6</v>
      </c>
      <c r="F57" s="336">
        <f t="shared" si="2"/>
        <v>41640.6</v>
      </c>
      <c r="G57" s="162"/>
      <c r="H57" s="181"/>
      <c r="M57" s="113"/>
      <c r="N57" s="113"/>
      <c r="P57" s="102"/>
    </row>
    <row r="58" spans="1:16" ht="14.4" x14ac:dyDescent="0.2">
      <c r="A58" s="555"/>
      <c r="B58" s="153"/>
      <c r="C58" s="150"/>
      <c r="D58" s="154"/>
      <c r="E58" s="155"/>
      <c r="F58" s="155"/>
      <c r="G58" s="162"/>
    </row>
    <row r="59" spans="1:16" ht="14.4" x14ac:dyDescent="0.2">
      <c r="A59" s="555"/>
      <c r="B59" s="153"/>
      <c r="C59" s="150"/>
      <c r="D59" s="154"/>
      <c r="E59" s="155"/>
      <c r="F59" s="155"/>
      <c r="G59" s="152"/>
    </row>
    <row r="60" spans="1:16" ht="14.4" x14ac:dyDescent="0.2">
      <c r="A60" s="555"/>
      <c r="B60" s="153"/>
      <c r="C60" s="150"/>
      <c r="D60" s="154"/>
      <c r="E60" s="155"/>
      <c r="F60" s="155"/>
      <c r="G60" s="152"/>
    </row>
    <row r="61" spans="1:16" ht="14.4" x14ac:dyDescent="0.2">
      <c r="A61" s="992" t="s">
        <v>0</v>
      </c>
      <c r="B61" s="893" t="s">
        <v>398</v>
      </c>
      <c r="C61" s="893" t="s">
        <v>399</v>
      </c>
      <c r="D61" s="893" t="s">
        <v>400</v>
      </c>
      <c r="E61" s="892" t="s">
        <v>419</v>
      </c>
      <c r="F61" s="892"/>
      <c r="G61" s="892" t="s">
        <v>401</v>
      </c>
    </row>
    <row r="62" spans="1:16" ht="28.8" x14ac:dyDescent="0.2">
      <c r="A62" s="992"/>
      <c r="B62" s="893"/>
      <c r="C62" s="893"/>
      <c r="D62" s="893"/>
      <c r="E62" s="148" t="s">
        <v>402</v>
      </c>
      <c r="F62" s="148" t="s">
        <v>403</v>
      </c>
      <c r="G62" s="892"/>
    </row>
    <row r="63" spans="1:16" ht="14.4" x14ac:dyDescent="0.2">
      <c r="A63" s="560">
        <v>1</v>
      </c>
      <c r="B63" s="148">
        <v>2</v>
      </c>
      <c r="C63" s="148">
        <v>3</v>
      </c>
      <c r="D63" s="148">
        <v>4</v>
      </c>
      <c r="E63" s="148">
        <v>5</v>
      </c>
      <c r="F63" s="148">
        <v>6</v>
      </c>
      <c r="G63" s="148">
        <v>7</v>
      </c>
    </row>
    <row r="64" spans="1:16" ht="14.4" x14ac:dyDescent="0.2">
      <c r="A64" s="1051"/>
      <c r="B64" s="889" t="s">
        <v>361</v>
      </c>
      <c r="C64" s="889" t="s">
        <v>19</v>
      </c>
      <c r="D64" s="156" t="s">
        <v>405</v>
      </c>
      <c r="E64" s="157">
        <f>E28</f>
        <v>2343309.6</v>
      </c>
      <c r="F64" s="157">
        <f>F28</f>
        <v>2300088.497</v>
      </c>
      <c r="G64" s="158">
        <f t="shared" ref="G64:G73" si="3">IF(E64&gt;0,ROUND(F64/E64,3),"-")</f>
        <v>0.98199999999999998</v>
      </c>
    </row>
    <row r="65" spans="1:7" ht="14.4" x14ac:dyDescent="0.2">
      <c r="A65" s="1051"/>
      <c r="B65" s="889"/>
      <c r="C65" s="889"/>
      <c r="D65" s="156" t="s">
        <v>406</v>
      </c>
      <c r="E65" s="157">
        <v>0</v>
      </c>
      <c r="F65" s="157">
        <v>0</v>
      </c>
      <c r="G65" s="158" t="str">
        <f t="shared" si="3"/>
        <v>-</v>
      </c>
    </row>
    <row r="66" spans="1:7" ht="14.4" x14ac:dyDescent="0.2">
      <c r="A66" s="1051"/>
      <c r="B66" s="889"/>
      <c r="C66" s="889"/>
      <c r="D66" s="159" t="s">
        <v>407</v>
      </c>
      <c r="E66" s="160">
        <f>SUM(E64:E65)</f>
        <v>2343309.6</v>
      </c>
      <c r="F66" s="160">
        <f>SUM(F64:F65)</f>
        <v>2300088.497</v>
      </c>
      <c r="G66" s="158">
        <f t="shared" si="3"/>
        <v>0.98199999999999998</v>
      </c>
    </row>
    <row r="67" spans="1:7" ht="14.4" x14ac:dyDescent="0.2">
      <c r="A67" s="1051"/>
      <c r="B67" s="889"/>
      <c r="C67" s="889" t="s">
        <v>113</v>
      </c>
      <c r="D67" s="156" t="s">
        <v>405</v>
      </c>
      <c r="E67" s="157">
        <f>E29</f>
        <v>0</v>
      </c>
      <c r="F67" s="157">
        <f>F29</f>
        <v>0</v>
      </c>
      <c r="G67" s="158" t="str">
        <f t="shared" si="3"/>
        <v>-</v>
      </c>
    </row>
    <row r="68" spans="1:7" ht="14.4" x14ac:dyDescent="0.2">
      <c r="A68" s="1051"/>
      <c r="B68" s="889"/>
      <c r="C68" s="889"/>
      <c r="D68" s="156" t="s">
        <v>406</v>
      </c>
      <c r="E68" s="157">
        <v>0</v>
      </c>
      <c r="F68" s="157">
        <v>0</v>
      </c>
      <c r="G68" s="158" t="str">
        <f t="shared" si="3"/>
        <v>-</v>
      </c>
    </row>
    <row r="69" spans="1:7" ht="14.4" x14ac:dyDescent="0.2">
      <c r="A69" s="1051"/>
      <c r="B69" s="889"/>
      <c r="C69" s="889"/>
      <c r="D69" s="159" t="s">
        <v>407</v>
      </c>
      <c r="E69" s="160">
        <f>SUM(E67:E68)</f>
        <v>0</v>
      </c>
      <c r="F69" s="160">
        <f>SUM(F67:F68)</f>
        <v>0</v>
      </c>
      <c r="G69" s="158" t="str">
        <f t="shared" si="3"/>
        <v>-</v>
      </c>
    </row>
    <row r="70" spans="1:7" ht="14.4" x14ac:dyDescent="0.2">
      <c r="A70" s="1051"/>
      <c r="B70" s="889"/>
      <c r="C70" s="889" t="s">
        <v>165</v>
      </c>
      <c r="D70" s="156" t="s">
        <v>405</v>
      </c>
      <c r="E70" s="157">
        <v>0</v>
      </c>
      <c r="F70" s="157">
        <v>0</v>
      </c>
      <c r="G70" s="158" t="str">
        <f t="shared" si="3"/>
        <v>-</v>
      </c>
    </row>
    <row r="71" spans="1:7" ht="14.4" x14ac:dyDescent="0.2">
      <c r="A71" s="1051"/>
      <c r="B71" s="889"/>
      <c r="C71" s="889"/>
      <c r="D71" s="156" t="s">
        <v>406</v>
      </c>
      <c r="E71" s="157">
        <v>0</v>
      </c>
      <c r="F71" s="157">
        <v>0</v>
      </c>
      <c r="G71" s="158" t="str">
        <f t="shared" si="3"/>
        <v>-</v>
      </c>
    </row>
    <row r="72" spans="1:7" ht="14.4" x14ac:dyDescent="0.2">
      <c r="A72" s="1051"/>
      <c r="B72" s="889"/>
      <c r="C72" s="889"/>
      <c r="D72" s="159" t="s">
        <v>407</v>
      </c>
      <c r="E72" s="160">
        <f>SUM(E70:E71)</f>
        <v>0</v>
      </c>
      <c r="F72" s="160">
        <f>SUM(F70:F71)</f>
        <v>0</v>
      </c>
      <c r="G72" s="158" t="str">
        <f t="shared" si="3"/>
        <v>-</v>
      </c>
    </row>
    <row r="73" spans="1:7" ht="14.4" x14ac:dyDescent="0.2">
      <c r="A73" s="1051"/>
      <c r="B73" s="890" t="s">
        <v>408</v>
      </c>
      <c r="C73" s="890"/>
      <c r="D73" s="890"/>
      <c r="E73" s="160">
        <f>E66+E69+E72</f>
        <v>2343309.6</v>
      </c>
      <c r="F73" s="160">
        <f>F66+F69+F72</f>
        <v>2300088.497</v>
      </c>
      <c r="G73" s="158">
        <f t="shared" si="3"/>
        <v>0.98199999999999998</v>
      </c>
    </row>
    <row r="74" spans="1:7" x14ac:dyDescent="0.2">
      <c r="A74" s="32"/>
    </row>
    <row r="75" spans="1:7" x14ac:dyDescent="0.2">
      <c r="A75" s="32"/>
    </row>
    <row r="76" spans="1:7" x14ac:dyDescent="0.2">
      <c r="A76" s="32"/>
    </row>
    <row r="77" spans="1:7" x14ac:dyDescent="0.2">
      <c r="A77" s="32"/>
    </row>
    <row r="86" spans="4:4" x14ac:dyDescent="0.2">
      <c r="D86"/>
    </row>
    <row r="87" spans="4:4" x14ac:dyDescent="0.2">
      <c r="D87"/>
    </row>
    <row r="88" spans="4:4" x14ac:dyDescent="0.2">
      <c r="D88"/>
    </row>
    <row r="89" spans="4:4" x14ac:dyDescent="0.2">
      <c r="D89"/>
    </row>
    <row r="90" spans="4:4" x14ac:dyDescent="0.2">
      <c r="D90"/>
    </row>
    <row r="91" spans="4:4" x14ac:dyDescent="0.2">
      <c r="D91"/>
    </row>
    <row r="92" spans="4:4" x14ac:dyDescent="0.2">
      <c r="D92"/>
    </row>
    <row r="93" spans="4:4" x14ac:dyDescent="0.2">
      <c r="D93"/>
    </row>
    <row r="94" spans="4:4" x14ac:dyDescent="0.2">
      <c r="D94"/>
    </row>
    <row r="95" spans="4:4" x14ac:dyDescent="0.2">
      <c r="D95"/>
    </row>
    <row r="96" spans="4:4" x14ac:dyDescent="0.2">
      <c r="D96"/>
    </row>
    <row r="97" spans="4:4" x14ac:dyDescent="0.2">
      <c r="D97"/>
    </row>
    <row r="98" spans="4:4" x14ac:dyDescent="0.2">
      <c r="D98"/>
    </row>
    <row r="99" spans="4:4" x14ac:dyDescent="0.2">
      <c r="D99"/>
    </row>
    <row r="100" spans="4:4" x14ac:dyDescent="0.2">
      <c r="D100"/>
    </row>
  </sheetData>
  <autoFilter ref="A3:V24"/>
  <sortState ref="D100:D102">
    <sortCondition ref="D100"/>
  </sortState>
  <mergeCells count="62">
    <mergeCell ref="Q13:Q14"/>
    <mergeCell ref="J1:J2"/>
    <mergeCell ref="E1:I1"/>
    <mergeCell ref="H23:Q23"/>
    <mergeCell ref="O1:O2"/>
    <mergeCell ref="P1:P2"/>
    <mergeCell ref="Q1:Q2"/>
    <mergeCell ref="K1:N1"/>
    <mergeCell ref="J6:O6"/>
    <mergeCell ref="J9:O9"/>
    <mergeCell ref="J16:O16"/>
    <mergeCell ref="I17:I18"/>
    <mergeCell ref="A4:Q4"/>
    <mergeCell ref="A5:Q5"/>
    <mergeCell ref="B10:B15"/>
    <mergeCell ref="I11:I12"/>
    <mergeCell ref="D52:D53"/>
    <mergeCell ref="E52:F52"/>
    <mergeCell ref="C38:G38"/>
    <mergeCell ref="A1:A2"/>
    <mergeCell ref="B1:B2"/>
    <mergeCell ref="C1:C2"/>
    <mergeCell ref="D1:D2"/>
    <mergeCell ref="E13:E14"/>
    <mergeCell ref="E17:E18"/>
    <mergeCell ref="F17:F18"/>
    <mergeCell ref="E11:E12"/>
    <mergeCell ref="D36:E36"/>
    <mergeCell ref="D37:E37"/>
    <mergeCell ref="A24:D24"/>
    <mergeCell ref="E7:E8"/>
    <mergeCell ref="F7:F8"/>
    <mergeCell ref="H24:Q24"/>
    <mergeCell ref="A23:D23"/>
    <mergeCell ref="B17:B18"/>
    <mergeCell ref="G17:G18"/>
    <mergeCell ref="J21:O21"/>
    <mergeCell ref="J19:O19"/>
    <mergeCell ref="H17:H18"/>
    <mergeCell ref="Q17:Q18"/>
    <mergeCell ref="G61:G62"/>
    <mergeCell ref="A64:A73"/>
    <mergeCell ref="B64:B72"/>
    <mergeCell ref="C64:C66"/>
    <mergeCell ref="C67:C69"/>
    <mergeCell ref="C70:C72"/>
    <mergeCell ref="B73:D73"/>
    <mergeCell ref="A61:A62"/>
    <mergeCell ref="B61:B62"/>
    <mergeCell ref="C61:C62"/>
    <mergeCell ref="D61:D62"/>
    <mergeCell ref="E61:F61"/>
    <mergeCell ref="G7:G8"/>
    <mergeCell ref="H7:H8"/>
    <mergeCell ref="I7:I8"/>
    <mergeCell ref="I13:I14"/>
    <mergeCell ref="F11:F12"/>
    <mergeCell ref="H11:H12"/>
    <mergeCell ref="G11:G12"/>
    <mergeCell ref="G13:G14"/>
    <mergeCell ref="F13:F14"/>
    <mergeCell ref="H13:H14"/>
  </mergeCells>
  <conditionalFormatting sqref="G39 G41:G46">
    <cfRule type="containsBlanks" dxfId="223" priority="11">
      <formula>LEN(TRIM(G39))=0</formula>
    </cfRule>
  </conditionalFormatting>
  <conditionalFormatting sqref="G48:G49">
    <cfRule type="containsBlanks" dxfId="222" priority="10">
      <formula>LEN(TRIM(G48))=0</formula>
    </cfRule>
  </conditionalFormatting>
  <conditionalFormatting sqref="G40">
    <cfRule type="containsBlanks" dxfId="221" priority="9">
      <formula>LEN(TRIM(G40))=0</formula>
    </cfRule>
  </conditionalFormatting>
  <conditionalFormatting sqref="E64:F73">
    <cfRule type="containsBlanks" dxfId="220" priority="8">
      <formula>LEN(TRIM(E64))=0</formula>
    </cfRule>
  </conditionalFormatting>
  <conditionalFormatting sqref="M1:N3 M8:N8 M22:N22 M17:N18 M20:N20 M11:N15">
    <cfRule type="containsBlanks" dxfId="219" priority="7">
      <formula>LEN(TRIM(M1))=0</formula>
    </cfRule>
  </conditionalFormatting>
  <conditionalFormatting sqref="M7:N7">
    <cfRule type="containsBlanks" dxfId="218" priority="2">
      <formula>LEN(TRIM(M7))=0</formula>
    </cfRule>
  </conditionalFormatting>
  <conditionalFormatting sqref="M10:N10">
    <cfRule type="containsBlanks" dxfId="217" priority="1">
      <formula>LEN(TRIM(M10))=0</formula>
    </cfRule>
  </conditionalFormatting>
  <printOptions horizontalCentered="1"/>
  <pageMargins left="0.70866141732283472" right="0.70866141732283472" top="0.74803149606299213" bottom="0.74803149606299213" header="0.31496062992125984" footer="0.31496062992125984"/>
  <pageSetup paperSize="8" scale="62" firstPageNumber="141" fitToHeight="0" orientation="landscape" useFirstPageNumber="1" r:id="rId1"/>
  <headerFooter scaleWithDoc="0">
    <oddHeader>&amp;R&amp;"Times New Roman,обычный"&amp;12&amp;A</oddHeader>
    <oddFooter>&amp;C&amp;"Times New Roman,обычный"&amp;12&amp;P</oddFooter>
  </headerFooter>
  <rowBreaks count="1" manualBreakCount="1">
    <brk id="13" max="16" man="1"/>
  </rowBreaks>
  <legacyDrawing r:id="rId2"/>
  <extLst>
    <ext xmlns:x14="http://schemas.microsoft.com/office/spreadsheetml/2009/9/main" uri="{78C0D931-6437-407d-A8EE-F0AAD7539E65}">
      <x14:conditionalFormattings>
        <x14:conditionalFormatting xmlns:xm="http://schemas.microsoft.com/office/excel/2006/main">
          <x14:cfRule type="containsBlanks" priority="5" id="{74023082-0FEC-4367-ACF7-D8CF8892C1B5}">
            <xm:f>LEN(TRIM('Подпрограмма 1'!M4))=0</xm:f>
            <x14:dxf>
              <fill>
                <patternFill>
                  <bgColor rgb="FFFFFF00"/>
                </patternFill>
              </fill>
            </x14:dxf>
          </x14:cfRule>
          <xm:sqref>M4:N5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4"/>
  <sheetViews>
    <sheetView view="pageBreakPreview" zoomScale="40" zoomScaleNormal="55" zoomScaleSheetLayoutView="40" workbookViewId="0">
      <pane ySplit="3" topLeftCell="A4" activePane="bottomLeft" state="frozen"/>
      <selection pane="bottomLeft" activeCell="G541" sqref="G541"/>
    </sheetView>
  </sheetViews>
  <sheetFormatPr defaultColWidth="9.28515625" defaultRowHeight="13.2" x14ac:dyDescent="0.25"/>
  <cols>
    <col min="1" max="1" width="11.7109375" style="261" customWidth="1"/>
    <col min="2" max="2" width="49.7109375" style="261" customWidth="1"/>
    <col min="3" max="3" width="15.42578125" style="261" customWidth="1"/>
    <col min="4" max="4" width="39.7109375" style="266" customWidth="1"/>
    <col min="5" max="5" width="18.85546875" style="705" customWidth="1"/>
    <col min="6" max="6" width="20.140625" style="340" customWidth="1"/>
    <col min="7" max="7" width="16.7109375" style="266" customWidth="1"/>
    <col min="8" max="8" width="12.28515625" style="264" customWidth="1"/>
    <col min="9" max="9" width="20" style="265" customWidth="1"/>
    <col min="10" max="10" width="39" style="279" customWidth="1"/>
    <col min="11" max="11" width="33.85546875" style="290" customWidth="1"/>
    <col min="12" max="12" width="18.28515625" style="454" customWidth="1"/>
    <col min="13" max="13" width="14.5703125" style="352" customWidth="1"/>
    <col min="14" max="14" width="13.85546875" style="352" customWidth="1"/>
    <col min="15" max="15" width="17.7109375" style="261" customWidth="1"/>
    <col min="16" max="16" width="17.140625" style="263" customWidth="1"/>
    <col min="17" max="17" width="40.42578125" style="262" customWidth="1"/>
    <col min="18" max="16384" width="9.28515625" style="261"/>
  </cols>
  <sheetData>
    <row r="1" spans="1:18" ht="27" customHeight="1" x14ac:dyDescent="0.25">
      <c r="A1" s="1162" t="s">
        <v>0</v>
      </c>
      <c r="B1" s="1163" t="s">
        <v>1</v>
      </c>
      <c r="C1" s="1162" t="s">
        <v>2</v>
      </c>
      <c r="D1" s="1163" t="s">
        <v>3</v>
      </c>
      <c r="E1" s="1165" t="s">
        <v>4</v>
      </c>
      <c r="F1" s="1166"/>
      <c r="G1" s="1166"/>
      <c r="H1" s="1166"/>
      <c r="I1" s="1167"/>
      <c r="J1" s="1163" t="s">
        <v>5</v>
      </c>
      <c r="K1" s="1163" t="s">
        <v>6</v>
      </c>
      <c r="L1" s="1163"/>
      <c r="M1" s="1164"/>
      <c r="N1" s="1164"/>
      <c r="O1" s="974" t="s">
        <v>322</v>
      </c>
      <c r="P1" s="974" t="s">
        <v>802</v>
      </c>
      <c r="Q1" s="974" t="s">
        <v>803</v>
      </c>
    </row>
    <row r="2" spans="1:18" ht="118.8" x14ac:dyDescent="0.25">
      <c r="A2" s="1162"/>
      <c r="B2" s="1163"/>
      <c r="C2" s="1163"/>
      <c r="D2" s="1163"/>
      <c r="E2" s="699" t="s">
        <v>800</v>
      </c>
      <c r="F2" s="700" t="s">
        <v>801</v>
      </c>
      <c r="G2" s="462" t="s">
        <v>828</v>
      </c>
      <c r="H2" s="462" t="s">
        <v>799</v>
      </c>
      <c r="I2" s="462" t="s">
        <v>779</v>
      </c>
      <c r="J2" s="1163"/>
      <c r="K2" s="436" t="s">
        <v>8</v>
      </c>
      <c r="L2" s="447" t="s">
        <v>9</v>
      </c>
      <c r="M2" s="448" t="s">
        <v>10</v>
      </c>
      <c r="N2" s="448" t="s">
        <v>716</v>
      </c>
      <c r="O2" s="974"/>
      <c r="P2" s="974"/>
      <c r="Q2" s="974"/>
    </row>
    <row r="3" spans="1:18" x14ac:dyDescent="0.25">
      <c r="A3" s="260" t="s">
        <v>11</v>
      </c>
      <c r="B3" s="259" t="s">
        <v>12</v>
      </c>
      <c r="C3" s="259" t="s">
        <v>13</v>
      </c>
      <c r="D3" s="259">
        <v>4</v>
      </c>
      <c r="E3" s="718" t="s">
        <v>14</v>
      </c>
      <c r="F3" s="718">
        <v>6</v>
      </c>
      <c r="G3" s="465" t="s">
        <v>15</v>
      </c>
      <c r="H3" s="464">
        <v>8</v>
      </c>
      <c r="I3" s="464">
        <v>9</v>
      </c>
      <c r="J3" s="303">
        <v>10</v>
      </c>
      <c r="K3" s="437">
        <v>11</v>
      </c>
      <c r="L3" s="447">
        <v>12</v>
      </c>
      <c r="M3" s="448" t="s">
        <v>100</v>
      </c>
      <c r="N3" s="448">
        <v>14</v>
      </c>
      <c r="O3" s="464">
        <v>15</v>
      </c>
      <c r="P3" s="464">
        <v>16</v>
      </c>
      <c r="Q3" s="466">
        <v>17</v>
      </c>
    </row>
    <row r="4" spans="1:18" ht="15.6" x14ac:dyDescent="0.25">
      <c r="A4" s="985" t="s">
        <v>492</v>
      </c>
      <c r="B4" s="983"/>
      <c r="C4" s="983"/>
      <c r="D4" s="983"/>
      <c r="E4" s="983"/>
      <c r="F4" s="983"/>
      <c r="G4" s="983"/>
      <c r="H4" s="983"/>
      <c r="I4" s="983"/>
      <c r="J4" s="983"/>
      <c r="K4" s="983"/>
      <c r="L4" s="983"/>
      <c r="M4" s="983"/>
      <c r="N4" s="983"/>
      <c r="O4" s="983"/>
      <c r="P4" s="983"/>
      <c r="Q4" s="984"/>
    </row>
    <row r="5" spans="1:18" s="304" customFormat="1" ht="15.6" x14ac:dyDescent="0.25">
      <c r="A5" s="985" t="s">
        <v>804</v>
      </c>
      <c r="B5" s="983"/>
      <c r="C5" s="983"/>
      <c r="D5" s="983"/>
      <c r="E5" s="983"/>
      <c r="F5" s="983"/>
      <c r="G5" s="983"/>
      <c r="H5" s="983"/>
      <c r="I5" s="983"/>
      <c r="J5" s="983"/>
      <c r="K5" s="983"/>
      <c r="L5" s="983"/>
      <c r="M5" s="983"/>
      <c r="N5" s="983"/>
      <c r="O5" s="983"/>
      <c r="P5" s="983"/>
      <c r="Q5" s="984"/>
    </row>
    <row r="6" spans="1:18" s="304" customFormat="1" ht="15.6" x14ac:dyDescent="0.25">
      <c r="A6" s="985" t="s">
        <v>805</v>
      </c>
      <c r="B6" s="983"/>
      <c r="C6" s="983"/>
      <c r="D6" s="983"/>
      <c r="E6" s="983"/>
      <c r="F6" s="983"/>
      <c r="G6" s="983"/>
      <c r="H6" s="983"/>
      <c r="I6" s="983"/>
      <c r="J6" s="983"/>
      <c r="K6" s="983"/>
      <c r="L6" s="983"/>
      <c r="M6" s="983"/>
      <c r="N6" s="983"/>
      <c r="O6" s="983"/>
      <c r="P6" s="983"/>
      <c r="Q6" s="984"/>
    </row>
    <row r="7" spans="1:18" s="304" customFormat="1" ht="15.6" x14ac:dyDescent="0.25">
      <c r="A7" s="985" t="s">
        <v>839</v>
      </c>
      <c r="B7" s="983"/>
      <c r="C7" s="983"/>
      <c r="D7" s="983"/>
      <c r="E7" s="983"/>
      <c r="F7" s="983"/>
      <c r="G7" s="983"/>
      <c r="H7" s="983"/>
      <c r="I7" s="983"/>
      <c r="J7" s="983"/>
      <c r="K7" s="983"/>
      <c r="L7" s="983"/>
      <c r="M7" s="983"/>
      <c r="N7" s="983"/>
      <c r="O7" s="983"/>
      <c r="P7" s="983"/>
      <c r="Q7" s="984"/>
    </row>
    <row r="8" spans="1:18" s="304" customFormat="1" ht="15.6" x14ac:dyDescent="0.25">
      <c r="A8" s="985" t="s">
        <v>405</v>
      </c>
      <c r="B8" s="983"/>
      <c r="C8" s="983"/>
      <c r="D8" s="983"/>
      <c r="E8" s="983"/>
      <c r="F8" s="983"/>
      <c r="G8" s="983"/>
      <c r="H8" s="983"/>
      <c r="I8" s="983"/>
      <c r="J8" s="983"/>
      <c r="K8" s="983"/>
      <c r="L8" s="983"/>
      <c r="M8" s="983"/>
      <c r="N8" s="983"/>
      <c r="O8" s="983"/>
      <c r="P8" s="983"/>
      <c r="Q8" s="984"/>
    </row>
    <row r="9" spans="1:18" ht="66" x14ac:dyDescent="0.25">
      <c r="A9" s="253" t="s">
        <v>808</v>
      </c>
      <c r="B9" s="331" t="s">
        <v>496</v>
      </c>
      <c r="C9" s="289" t="s">
        <v>523</v>
      </c>
      <c r="D9" s="313" t="s">
        <v>18</v>
      </c>
      <c r="E9" s="252">
        <f>SUM(E10:E40)</f>
        <v>383292.7</v>
      </c>
      <c r="F9" s="252">
        <f>SUM(F10:F40)</f>
        <v>383103.87280000007</v>
      </c>
      <c r="G9" s="313"/>
      <c r="H9" s="472">
        <f t="shared" ref="H9:H40" si="0">F9*100%/E9</f>
        <v>0.99950735508398691</v>
      </c>
      <c r="I9" s="332"/>
      <c r="J9" s="1094"/>
      <c r="K9" s="1081"/>
      <c r="L9" s="1095"/>
      <c r="M9" s="1096"/>
      <c r="N9" s="1096"/>
      <c r="O9" s="1097"/>
      <c r="P9" s="472">
        <f>SUM(O10:O40)/COUNTA(O10:O40)</f>
        <v>0.98275862068965514</v>
      </c>
      <c r="Q9" s="313"/>
    </row>
    <row r="10" spans="1:18" s="279" customFormat="1" ht="39.6" x14ac:dyDescent="0.25">
      <c r="A10" s="253"/>
      <c r="B10" s="1085"/>
      <c r="C10" s="289" t="s">
        <v>523</v>
      </c>
      <c r="D10" s="313" t="s">
        <v>29</v>
      </c>
      <c r="E10" s="252">
        <v>1853</v>
      </c>
      <c r="F10" s="252">
        <v>1852.9707000000001</v>
      </c>
      <c r="G10" s="518" t="s">
        <v>113</v>
      </c>
      <c r="H10" s="472">
        <f t="shared" si="0"/>
        <v>0.9999841878035618</v>
      </c>
      <c r="I10" s="332"/>
      <c r="J10" s="313" t="s">
        <v>1346</v>
      </c>
      <c r="K10" s="313" t="s">
        <v>1347</v>
      </c>
      <c r="L10" s="666" t="s">
        <v>26</v>
      </c>
      <c r="M10" s="350">
        <v>7</v>
      </c>
      <c r="N10" s="350">
        <v>7</v>
      </c>
      <c r="O10" s="251">
        <f t="shared" ref="O10:O40" si="1">IF((N10*100%/M10)&lt;=100%,(N10*100%/M10),100%)</f>
        <v>1</v>
      </c>
      <c r="P10" s="472"/>
      <c r="Q10" s="313"/>
      <c r="R10" s="261"/>
    </row>
    <row r="11" spans="1:18" s="279" customFormat="1" ht="39.6" x14ac:dyDescent="0.25">
      <c r="A11" s="253"/>
      <c r="B11" s="1085"/>
      <c r="C11" s="289" t="s">
        <v>523</v>
      </c>
      <c r="D11" s="313" t="s">
        <v>29</v>
      </c>
      <c r="E11" s="252">
        <v>3155.1</v>
      </c>
      <c r="F11" s="252">
        <v>3155.0581999999999</v>
      </c>
      <c r="G11" s="313" t="s">
        <v>19</v>
      </c>
      <c r="H11" s="530">
        <f t="shared" si="0"/>
        <v>0.99998675160850692</v>
      </c>
      <c r="I11" s="332"/>
      <c r="J11" s="313" t="s">
        <v>1346</v>
      </c>
      <c r="K11" s="313" t="s">
        <v>1347</v>
      </c>
      <c r="L11" s="666" t="s">
        <v>26</v>
      </c>
      <c r="M11" s="350">
        <v>7</v>
      </c>
      <c r="N11" s="350">
        <v>7</v>
      </c>
      <c r="O11" s="251">
        <f>IF((N11*100%/M11)&lt;=100%,(N11*100%/M11),100%)</f>
        <v>1</v>
      </c>
      <c r="P11" s="521"/>
      <c r="Q11" s="313"/>
      <c r="R11" s="261"/>
    </row>
    <row r="12" spans="1:18" s="279" customFormat="1" ht="39.6" x14ac:dyDescent="0.25">
      <c r="A12" s="253"/>
      <c r="B12" s="1085"/>
      <c r="C12" s="289" t="s">
        <v>523</v>
      </c>
      <c r="D12" s="313" t="s">
        <v>31</v>
      </c>
      <c r="E12" s="252">
        <v>13431.9</v>
      </c>
      <c r="F12" s="252">
        <v>13431.8683</v>
      </c>
      <c r="G12" s="518" t="s">
        <v>113</v>
      </c>
      <c r="H12" s="530">
        <f t="shared" si="0"/>
        <v>0.99999763994669411</v>
      </c>
      <c r="I12" s="522"/>
      <c r="J12" s="313" t="s">
        <v>1384</v>
      </c>
      <c r="K12" s="313" t="s">
        <v>985</v>
      </c>
      <c r="L12" s="682" t="s">
        <v>26</v>
      </c>
      <c r="M12" s="350">
        <v>4</v>
      </c>
      <c r="N12" s="350">
        <v>6</v>
      </c>
      <c r="O12" s="251">
        <f>IF((N12*100%/M12)&lt;=100%,(N12*100%/M12),100%)</f>
        <v>1</v>
      </c>
      <c r="P12" s="521"/>
      <c r="Q12" s="313"/>
      <c r="R12" s="261"/>
    </row>
    <row r="13" spans="1:18" s="279" customFormat="1" ht="39.6" x14ac:dyDescent="0.25">
      <c r="A13" s="253"/>
      <c r="B13" s="1085"/>
      <c r="C13" s="289" t="s">
        <v>523</v>
      </c>
      <c r="D13" s="313" t="s">
        <v>31</v>
      </c>
      <c r="E13" s="252">
        <v>22870.5</v>
      </c>
      <c r="F13" s="252">
        <v>22870.478200000001</v>
      </c>
      <c r="G13" s="313" t="s">
        <v>19</v>
      </c>
      <c r="H13" s="530">
        <f t="shared" si="0"/>
        <v>0.99999904680702223</v>
      </c>
      <c r="I13" s="473"/>
      <c r="J13" s="313" t="s">
        <v>1384</v>
      </c>
      <c r="K13" s="313" t="s">
        <v>985</v>
      </c>
      <c r="L13" s="682" t="s">
        <v>26</v>
      </c>
      <c r="M13" s="350">
        <v>4</v>
      </c>
      <c r="N13" s="350">
        <v>7</v>
      </c>
      <c r="O13" s="251">
        <f t="shared" si="1"/>
        <v>1</v>
      </c>
      <c r="P13" s="472"/>
      <c r="Q13" s="313"/>
      <c r="R13" s="261"/>
    </row>
    <row r="14" spans="1:18" s="279" customFormat="1" ht="26.4" x14ac:dyDescent="0.25">
      <c r="A14" s="253"/>
      <c r="B14" s="1085"/>
      <c r="C14" s="289" t="s">
        <v>523</v>
      </c>
      <c r="D14" s="313" t="s">
        <v>32</v>
      </c>
      <c r="E14" s="252">
        <v>9190.1</v>
      </c>
      <c r="F14" s="252">
        <v>9154.2031999999999</v>
      </c>
      <c r="G14" s="518" t="s">
        <v>113</v>
      </c>
      <c r="H14" s="530">
        <f t="shared" si="0"/>
        <v>0.99609397068584671</v>
      </c>
      <c r="I14" s="282"/>
      <c r="J14" s="313" t="s">
        <v>1058</v>
      </c>
      <c r="K14" s="313" t="s">
        <v>1429</v>
      </c>
      <c r="L14" s="682" t="s">
        <v>26</v>
      </c>
      <c r="M14" s="350">
        <v>4</v>
      </c>
      <c r="N14" s="683">
        <v>4</v>
      </c>
      <c r="O14" s="251">
        <f t="shared" si="1"/>
        <v>1</v>
      </c>
      <c r="P14" s="472"/>
      <c r="Q14" s="313"/>
      <c r="R14" s="261"/>
    </row>
    <row r="15" spans="1:18" s="279" customFormat="1" ht="26.4" x14ac:dyDescent="0.25">
      <c r="A15" s="253"/>
      <c r="B15" s="1085"/>
      <c r="C15" s="289" t="s">
        <v>523</v>
      </c>
      <c r="D15" s="313" t="s">
        <v>32</v>
      </c>
      <c r="E15" s="252">
        <v>15648</v>
      </c>
      <c r="F15" s="252">
        <v>15586.886399999999</v>
      </c>
      <c r="G15" s="313" t="s">
        <v>19</v>
      </c>
      <c r="H15" s="530">
        <f t="shared" si="0"/>
        <v>0.99609447852760735</v>
      </c>
      <c r="I15" s="282"/>
      <c r="J15" s="313" t="s">
        <v>1058</v>
      </c>
      <c r="K15" s="313" t="s">
        <v>1429</v>
      </c>
      <c r="L15" s="682" t="s">
        <v>26</v>
      </c>
      <c r="M15" s="350">
        <v>4</v>
      </c>
      <c r="N15" s="683">
        <v>4</v>
      </c>
      <c r="O15" s="251">
        <f>IF((N15*100%/M15)&lt;=100%,(N15*100%/M15),100%)</f>
        <v>1</v>
      </c>
      <c r="P15" s="521"/>
      <c r="Q15" s="313"/>
      <c r="R15" s="261"/>
    </row>
    <row r="16" spans="1:18" s="279" customFormat="1" ht="26.4" x14ac:dyDescent="0.25">
      <c r="A16" s="253"/>
      <c r="B16" s="1085"/>
      <c r="C16" s="289" t="s">
        <v>523</v>
      </c>
      <c r="D16" s="313" t="s">
        <v>33</v>
      </c>
      <c r="E16" s="252">
        <v>20449.7</v>
      </c>
      <c r="F16" s="252">
        <v>20449.665199999999</v>
      </c>
      <c r="G16" s="518" t="s">
        <v>113</v>
      </c>
      <c r="H16" s="530">
        <f t="shared" si="0"/>
        <v>0.99999829826354414</v>
      </c>
      <c r="I16" s="1087"/>
      <c r="J16" s="313" t="s">
        <v>1293</v>
      </c>
      <c r="K16" s="313" t="s">
        <v>979</v>
      </c>
      <c r="L16" s="666" t="s">
        <v>26</v>
      </c>
      <c r="M16" s="350">
        <v>4</v>
      </c>
      <c r="N16" s="350">
        <v>4</v>
      </c>
      <c r="O16" s="251">
        <f t="shared" si="1"/>
        <v>1</v>
      </c>
      <c r="P16" s="472"/>
      <c r="Q16" s="313"/>
      <c r="R16" s="261"/>
    </row>
    <row r="17" spans="1:18" s="279" customFormat="1" ht="26.4" x14ac:dyDescent="0.25">
      <c r="A17" s="253"/>
      <c r="B17" s="1085"/>
      <c r="C17" s="289" t="s">
        <v>523</v>
      </c>
      <c r="D17" s="313" t="s">
        <v>33</v>
      </c>
      <c r="E17" s="1069">
        <v>34819.699999999997</v>
      </c>
      <c r="F17" s="1069">
        <v>34819.6999</v>
      </c>
      <c r="G17" s="1060" t="s">
        <v>19</v>
      </c>
      <c r="H17" s="1062">
        <f>F17*100%/E17</f>
        <v>0.99999999712806265</v>
      </c>
      <c r="I17" s="1088"/>
      <c r="J17" s="313" t="s">
        <v>1293</v>
      </c>
      <c r="K17" s="313" t="s">
        <v>1294</v>
      </c>
      <c r="L17" s="666" t="s">
        <v>26</v>
      </c>
      <c r="M17" s="350">
        <v>15</v>
      </c>
      <c r="N17" s="350">
        <v>15</v>
      </c>
      <c r="O17" s="251">
        <f t="shared" si="1"/>
        <v>1</v>
      </c>
      <c r="P17" s="663"/>
      <c r="Q17" s="313"/>
      <c r="R17" s="261"/>
    </row>
    <row r="18" spans="1:18" s="279" customFormat="1" ht="66" x14ac:dyDescent="0.25">
      <c r="A18" s="253"/>
      <c r="B18" s="1085"/>
      <c r="C18" s="289" t="s">
        <v>523</v>
      </c>
      <c r="D18" s="313" t="s">
        <v>33</v>
      </c>
      <c r="E18" s="1070"/>
      <c r="F18" s="1070"/>
      <c r="G18" s="1061"/>
      <c r="H18" s="1063"/>
      <c r="I18" s="1089"/>
      <c r="J18" s="313" t="s">
        <v>1295</v>
      </c>
      <c r="K18" s="313" t="s">
        <v>979</v>
      </c>
      <c r="L18" s="666" t="s">
        <v>26</v>
      </c>
      <c r="M18" s="350">
        <v>1</v>
      </c>
      <c r="N18" s="350">
        <v>1</v>
      </c>
      <c r="O18" s="251">
        <f t="shared" si="1"/>
        <v>1</v>
      </c>
      <c r="P18" s="472"/>
      <c r="Q18" s="313"/>
      <c r="R18" s="261"/>
    </row>
    <row r="19" spans="1:18" s="279" customFormat="1" ht="39.6" x14ac:dyDescent="0.25">
      <c r="A19" s="253"/>
      <c r="B19" s="1085"/>
      <c r="C19" s="289" t="s">
        <v>523</v>
      </c>
      <c r="D19" s="313" t="s">
        <v>34</v>
      </c>
      <c r="E19" s="252">
        <v>7794.5</v>
      </c>
      <c r="F19" s="252">
        <v>7793.8824000000004</v>
      </c>
      <c r="G19" s="518" t="s">
        <v>113</v>
      </c>
      <c r="H19" s="530">
        <f t="shared" si="0"/>
        <v>0.99992076464173463</v>
      </c>
      <c r="I19" s="313"/>
      <c r="J19" s="313" t="s">
        <v>1268</v>
      </c>
      <c r="K19" s="313" t="s">
        <v>985</v>
      </c>
      <c r="L19" s="666" t="s">
        <v>26</v>
      </c>
      <c r="M19" s="350">
        <v>15</v>
      </c>
      <c r="N19" s="350">
        <v>15</v>
      </c>
      <c r="O19" s="251">
        <f t="shared" si="1"/>
        <v>1</v>
      </c>
      <c r="P19" s="472"/>
      <c r="Q19" s="313"/>
      <c r="R19" s="261"/>
    </row>
    <row r="20" spans="1:18" s="279" customFormat="1" ht="39.6" x14ac:dyDescent="0.25">
      <c r="A20" s="253"/>
      <c r="B20" s="1085"/>
      <c r="C20" s="289" t="s">
        <v>523</v>
      </c>
      <c r="D20" s="313" t="s">
        <v>34</v>
      </c>
      <c r="E20" s="252">
        <v>13271.7</v>
      </c>
      <c r="F20" s="252">
        <v>13270.664500000001</v>
      </c>
      <c r="G20" s="313" t="s">
        <v>19</v>
      </c>
      <c r="H20" s="530">
        <f t="shared" si="0"/>
        <v>0.99992197683793338</v>
      </c>
      <c r="I20" s="313"/>
      <c r="J20" s="313" t="s">
        <v>1268</v>
      </c>
      <c r="K20" s="313" t="s">
        <v>985</v>
      </c>
      <c r="L20" s="666" t="s">
        <v>26</v>
      </c>
      <c r="M20" s="350">
        <v>15</v>
      </c>
      <c r="N20" s="350">
        <v>15</v>
      </c>
      <c r="O20" s="251">
        <f>IF((N20*100%/M20)&lt;=100%,(N20*100%/M20),100%)</f>
        <v>1</v>
      </c>
      <c r="P20" s="521"/>
      <c r="Q20" s="313"/>
      <c r="R20" s="261"/>
    </row>
    <row r="21" spans="1:18" s="279" customFormat="1" ht="44.4" customHeight="1" x14ac:dyDescent="0.25">
      <c r="A21" s="253"/>
      <c r="B21" s="1085"/>
      <c r="C21" s="289" t="s">
        <v>523</v>
      </c>
      <c r="D21" s="313" t="s">
        <v>35</v>
      </c>
      <c r="E21" s="252">
        <v>2882.8</v>
      </c>
      <c r="F21" s="252">
        <v>2882.8</v>
      </c>
      <c r="G21" s="518" t="s">
        <v>113</v>
      </c>
      <c r="H21" s="530">
        <f t="shared" si="0"/>
        <v>1</v>
      </c>
      <c r="I21" s="332"/>
      <c r="J21" s="1060" t="s">
        <v>1076</v>
      </c>
      <c r="K21" s="1157" t="s">
        <v>1059</v>
      </c>
      <c r="L21" s="1084" t="s">
        <v>1077</v>
      </c>
      <c r="M21" s="1160">
        <v>3</v>
      </c>
      <c r="N21" s="1160">
        <v>4</v>
      </c>
      <c r="O21" s="1090">
        <f>IF((N21*100%/M21)&lt;=100%,(N21*100%/M21),100%)</f>
        <v>1</v>
      </c>
      <c r="P21" s="521"/>
      <c r="Q21" s="313"/>
      <c r="R21" s="261"/>
    </row>
    <row r="22" spans="1:18" s="279" customFormat="1" ht="33" customHeight="1" x14ac:dyDescent="0.25">
      <c r="A22" s="253"/>
      <c r="B22" s="1085"/>
      <c r="C22" s="289" t="s">
        <v>523</v>
      </c>
      <c r="D22" s="313" t="s">
        <v>35</v>
      </c>
      <c r="E22" s="252">
        <v>4908.6000000000004</v>
      </c>
      <c r="F22" s="252">
        <v>4908.5513000000001</v>
      </c>
      <c r="G22" s="313" t="s">
        <v>19</v>
      </c>
      <c r="H22" s="530">
        <f t="shared" si="0"/>
        <v>0.99999007863749334</v>
      </c>
      <c r="I22" s="332"/>
      <c r="J22" s="1061"/>
      <c r="K22" s="1158"/>
      <c r="L22" s="1159"/>
      <c r="M22" s="1161"/>
      <c r="N22" s="1161"/>
      <c r="O22" s="1091"/>
      <c r="P22" s="521"/>
      <c r="Q22" s="313"/>
      <c r="R22" s="261"/>
    </row>
    <row r="23" spans="1:18" s="279" customFormat="1" ht="79.2" x14ac:dyDescent="0.25">
      <c r="A23" s="253"/>
      <c r="B23" s="1085"/>
      <c r="C23" s="289" t="s">
        <v>523</v>
      </c>
      <c r="D23" s="313" t="s">
        <v>36</v>
      </c>
      <c r="E23" s="252">
        <v>7815</v>
      </c>
      <c r="F23" s="252">
        <v>7814.9872999999998</v>
      </c>
      <c r="G23" s="518" t="s">
        <v>113</v>
      </c>
      <c r="H23" s="530">
        <f t="shared" si="0"/>
        <v>0.99999837492002552</v>
      </c>
      <c r="I23" s="332"/>
      <c r="J23" s="331" t="s">
        <v>1219</v>
      </c>
      <c r="K23" s="313" t="s">
        <v>1079</v>
      </c>
      <c r="L23" s="653" t="s">
        <v>26</v>
      </c>
      <c r="M23" s="350">
        <v>6</v>
      </c>
      <c r="N23" s="350">
        <v>6</v>
      </c>
      <c r="O23" s="251">
        <f t="shared" si="1"/>
        <v>1</v>
      </c>
      <c r="P23" s="472"/>
      <c r="Q23" s="313"/>
      <c r="R23" s="261"/>
    </row>
    <row r="24" spans="1:18" s="279" customFormat="1" ht="79.2" x14ac:dyDescent="0.25">
      <c r="A24" s="253"/>
      <c r="B24" s="1085"/>
      <c r="C24" s="289" t="s">
        <v>523</v>
      </c>
      <c r="D24" s="313" t="s">
        <v>36</v>
      </c>
      <c r="E24" s="252">
        <v>13306.6</v>
      </c>
      <c r="F24" s="252">
        <v>13306.6</v>
      </c>
      <c r="G24" s="313" t="s">
        <v>19</v>
      </c>
      <c r="H24" s="530">
        <f t="shared" si="0"/>
        <v>1</v>
      </c>
      <c r="I24" s="332"/>
      <c r="J24" s="331" t="s">
        <v>1219</v>
      </c>
      <c r="K24" s="313" t="s">
        <v>1079</v>
      </c>
      <c r="L24" s="653" t="s">
        <v>26</v>
      </c>
      <c r="M24" s="350">
        <v>6</v>
      </c>
      <c r="N24" s="350">
        <v>6</v>
      </c>
      <c r="O24" s="251">
        <f t="shared" si="1"/>
        <v>1</v>
      </c>
      <c r="P24" s="472"/>
      <c r="Q24" s="313"/>
      <c r="R24" s="261"/>
    </row>
    <row r="25" spans="1:18" s="279" customFormat="1" ht="26.4" x14ac:dyDescent="0.25">
      <c r="A25" s="253"/>
      <c r="B25" s="1085"/>
      <c r="C25" s="289" t="s">
        <v>523</v>
      </c>
      <c r="D25" s="313" t="s">
        <v>40</v>
      </c>
      <c r="E25" s="252">
        <v>21924.1</v>
      </c>
      <c r="F25" s="252">
        <v>21924.099900000001</v>
      </c>
      <c r="G25" s="518" t="s">
        <v>113</v>
      </c>
      <c r="H25" s="530">
        <f t="shared" si="0"/>
        <v>0.99999999543880946</v>
      </c>
      <c r="I25" s="332"/>
      <c r="J25" s="313" t="s">
        <v>1058</v>
      </c>
      <c r="K25" s="313" t="s">
        <v>1079</v>
      </c>
      <c r="L25" s="690" t="s">
        <v>951</v>
      </c>
      <c r="M25" s="350">
        <v>10</v>
      </c>
      <c r="N25" s="350">
        <v>10</v>
      </c>
      <c r="O25" s="251">
        <f t="shared" si="1"/>
        <v>1</v>
      </c>
      <c r="P25" s="472"/>
      <c r="Q25" s="313"/>
      <c r="R25" s="261"/>
    </row>
    <row r="26" spans="1:18" s="279" customFormat="1" ht="26.4" x14ac:dyDescent="0.25">
      <c r="A26" s="253"/>
      <c r="B26" s="1085"/>
      <c r="C26" s="289" t="s">
        <v>523</v>
      </c>
      <c r="D26" s="313" t="s">
        <v>40</v>
      </c>
      <c r="E26" s="252">
        <v>37330.300000000003</v>
      </c>
      <c r="F26" s="252">
        <v>37330.223899999997</v>
      </c>
      <c r="G26" s="313" t="s">
        <v>19</v>
      </c>
      <c r="H26" s="530">
        <f t="shared" si="0"/>
        <v>0.99999796144150987</v>
      </c>
      <c r="I26" s="332"/>
      <c r="J26" s="313" t="s">
        <v>1058</v>
      </c>
      <c r="K26" s="313" t="s">
        <v>1079</v>
      </c>
      <c r="L26" s="690" t="s">
        <v>951</v>
      </c>
      <c r="M26" s="350">
        <v>10</v>
      </c>
      <c r="N26" s="350">
        <v>10</v>
      </c>
      <c r="O26" s="251">
        <f>IF((N26*100%/M26)&lt;=100%,(N26*100%/M26),100%)</f>
        <v>1</v>
      </c>
      <c r="P26" s="521"/>
      <c r="Q26" s="313"/>
      <c r="R26" s="261"/>
    </row>
    <row r="27" spans="1:18" s="279" customFormat="1" ht="39.6" x14ac:dyDescent="0.25">
      <c r="A27" s="253"/>
      <c r="B27" s="1085"/>
      <c r="C27" s="289" t="s">
        <v>523</v>
      </c>
      <c r="D27" s="313" t="s">
        <v>41</v>
      </c>
      <c r="E27" s="252">
        <v>10066.9</v>
      </c>
      <c r="F27" s="252">
        <v>10066.9</v>
      </c>
      <c r="G27" s="518" t="s">
        <v>113</v>
      </c>
      <c r="H27" s="530">
        <f t="shared" si="0"/>
        <v>1</v>
      </c>
      <c r="I27" s="332"/>
      <c r="J27" s="313" t="s">
        <v>1439</v>
      </c>
      <c r="K27" s="313" t="s">
        <v>1440</v>
      </c>
      <c r="L27" s="682" t="s">
        <v>26</v>
      </c>
      <c r="M27" s="350">
        <v>4</v>
      </c>
      <c r="N27" s="350">
        <v>3</v>
      </c>
      <c r="O27" s="251">
        <f t="shared" si="1"/>
        <v>0.75</v>
      </c>
      <c r="P27" s="472"/>
      <c r="Q27" s="313"/>
      <c r="R27" s="261"/>
    </row>
    <row r="28" spans="1:18" s="279" customFormat="1" ht="39.6" x14ac:dyDescent="0.25">
      <c r="A28" s="253"/>
      <c r="B28" s="1085"/>
      <c r="C28" s="289" t="s">
        <v>523</v>
      </c>
      <c r="D28" s="313" t="s">
        <v>41</v>
      </c>
      <c r="E28" s="252">
        <v>17141</v>
      </c>
      <c r="F28" s="252">
        <v>17140.937600000001</v>
      </c>
      <c r="G28" s="313" t="s">
        <v>19</v>
      </c>
      <c r="H28" s="530">
        <f t="shared" si="0"/>
        <v>0.99999635960562405</v>
      </c>
      <c r="I28" s="332"/>
      <c r="J28" s="313" t="s">
        <v>1441</v>
      </c>
      <c r="K28" s="313" t="s">
        <v>1440</v>
      </c>
      <c r="L28" s="682" t="s">
        <v>26</v>
      </c>
      <c r="M28" s="350">
        <v>4</v>
      </c>
      <c r="N28" s="350">
        <v>3</v>
      </c>
      <c r="O28" s="251">
        <f>IF((N28*100%/M28)&lt;=100%,(N28*100%/M28),100%)</f>
        <v>0.75</v>
      </c>
      <c r="P28" s="521"/>
      <c r="Q28" s="313"/>
      <c r="R28" s="261"/>
    </row>
    <row r="29" spans="1:18" s="279" customFormat="1" ht="66" x14ac:dyDescent="0.25">
      <c r="A29" s="253"/>
      <c r="B29" s="1085"/>
      <c r="C29" s="289" t="s">
        <v>523</v>
      </c>
      <c r="D29" s="313" t="s">
        <v>42</v>
      </c>
      <c r="E29" s="1069">
        <v>3032.5</v>
      </c>
      <c r="F29" s="1069">
        <v>3032.473</v>
      </c>
      <c r="G29" s="942" t="s">
        <v>113</v>
      </c>
      <c r="H29" s="1062">
        <f>F29*100%/E29</f>
        <v>0.99999109645507001</v>
      </c>
      <c r="I29" s="1064"/>
      <c r="J29" s="313" t="s">
        <v>1395</v>
      </c>
      <c r="K29" s="313" t="s">
        <v>985</v>
      </c>
      <c r="L29" s="682" t="s">
        <v>26</v>
      </c>
      <c r="M29" s="350">
        <v>2</v>
      </c>
      <c r="N29" s="350">
        <v>2</v>
      </c>
      <c r="O29" s="251">
        <f t="shared" si="1"/>
        <v>1</v>
      </c>
      <c r="P29" s="681"/>
      <c r="Q29" s="313"/>
      <c r="R29" s="261"/>
    </row>
    <row r="30" spans="1:18" s="279" customFormat="1" ht="211.2" x14ac:dyDescent="0.25">
      <c r="A30" s="253"/>
      <c r="B30" s="1085"/>
      <c r="C30" s="289" t="s">
        <v>523</v>
      </c>
      <c r="D30" s="313" t="s">
        <v>42</v>
      </c>
      <c r="E30" s="1070"/>
      <c r="F30" s="1070"/>
      <c r="G30" s="943"/>
      <c r="H30" s="1063"/>
      <c r="I30" s="1065"/>
      <c r="J30" s="313" t="s">
        <v>1396</v>
      </c>
      <c r="K30" s="313" t="s">
        <v>985</v>
      </c>
      <c r="L30" s="682" t="s">
        <v>26</v>
      </c>
      <c r="M30" s="350">
        <v>6</v>
      </c>
      <c r="N30" s="350">
        <v>6</v>
      </c>
      <c r="O30" s="251">
        <f t="shared" si="1"/>
        <v>1</v>
      </c>
      <c r="P30" s="472"/>
      <c r="Q30" s="313"/>
      <c r="R30" s="261"/>
    </row>
    <row r="31" spans="1:18" s="279" customFormat="1" ht="66" x14ac:dyDescent="0.25">
      <c r="A31" s="253"/>
      <c r="B31" s="1085"/>
      <c r="C31" s="289" t="s">
        <v>523</v>
      </c>
      <c r="D31" s="313" t="s">
        <v>42</v>
      </c>
      <c r="E31" s="1069">
        <v>5163.3999999999996</v>
      </c>
      <c r="F31" s="1069">
        <v>5163.3999999999996</v>
      </c>
      <c r="G31" s="1060" t="s">
        <v>19</v>
      </c>
      <c r="H31" s="1062">
        <f>F31*100%/E31</f>
        <v>1</v>
      </c>
      <c r="I31" s="1064"/>
      <c r="J31" s="313" t="s">
        <v>1395</v>
      </c>
      <c r="K31" s="313" t="s">
        <v>985</v>
      </c>
      <c r="L31" s="682" t="s">
        <v>26</v>
      </c>
      <c r="M31" s="350">
        <v>2</v>
      </c>
      <c r="N31" s="350">
        <v>2</v>
      </c>
      <c r="O31" s="251">
        <f t="shared" si="1"/>
        <v>1</v>
      </c>
      <c r="P31" s="681"/>
      <c r="Q31" s="313"/>
      <c r="R31" s="261"/>
    </row>
    <row r="32" spans="1:18" s="279" customFormat="1" ht="211.2" x14ac:dyDescent="0.25">
      <c r="A32" s="253"/>
      <c r="B32" s="1085"/>
      <c r="C32" s="289" t="s">
        <v>523</v>
      </c>
      <c r="D32" s="313" t="s">
        <v>42</v>
      </c>
      <c r="E32" s="1070"/>
      <c r="F32" s="1070"/>
      <c r="G32" s="1061"/>
      <c r="H32" s="1063"/>
      <c r="I32" s="1065"/>
      <c r="J32" s="313" t="s">
        <v>1396</v>
      </c>
      <c r="K32" s="313" t="s">
        <v>985</v>
      </c>
      <c r="L32" s="682" t="s">
        <v>26</v>
      </c>
      <c r="M32" s="350">
        <v>6</v>
      </c>
      <c r="N32" s="350">
        <v>6</v>
      </c>
      <c r="O32" s="251">
        <f t="shared" si="1"/>
        <v>1</v>
      </c>
      <c r="P32" s="472"/>
      <c r="Q32" s="313"/>
      <c r="R32" s="261"/>
    </row>
    <row r="33" spans="1:18" s="279" customFormat="1" ht="66" x14ac:dyDescent="0.25">
      <c r="A33" s="253"/>
      <c r="B33" s="1085"/>
      <c r="C33" s="289" t="s">
        <v>523</v>
      </c>
      <c r="D33" s="313" t="s">
        <v>44</v>
      </c>
      <c r="E33" s="252">
        <v>11145.3</v>
      </c>
      <c r="F33" s="252">
        <v>11145.281000000001</v>
      </c>
      <c r="G33" s="518" t="s">
        <v>113</v>
      </c>
      <c r="H33" s="530">
        <f t="shared" si="0"/>
        <v>0.99999829524552963</v>
      </c>
      <c r="I33" s="282"/>
      <c r="J33" s="313" t="s">
        <v>1326</v>
      </c>
      <c r="K33" s="313" t="s">
        <v>985</v>
      </c>
      <c r="L33" s="666" t="s">
        <v>26</v>
      </c>
      <c r="M33" s="350">
        <v>8</v>
      </c>
      <c r="N33" s="385">
        <v>8</v>
      </c>
      <c r="O33" s="251">
        <f t="shared" si="1"/>
        <v>1</v>
      </c>
      <c r="P33" s="472"/>
      <c r="Q33" s="52"/>
      <c r="R33" s="261"/>
    </row>
    <row r="34" spans="1:18" s="279" customFormat="1" ht="66" x14ac:dyDescent="0.25">
      <c r="A34" s="253"/>
      <c r="B34" s="1085"/>
      <c r="C34" s="289" t="s">
        <v>523</v>
      </c>
      <c r="D34" s="313" t="s">
        <v>44</v>
      </c>
      <c r="E34" s="252">
        <v>18977.099999999999</v>
      </c>
      <c r="F34" s="252">
        <v>18977.099999999999</v>
      </c>
      <c r="G34" s="313" t="s">
        <v>19</v>
      </c>
      <c r="H34" s="530">
        <f t="shared" si="0"/>
        <v>1</v>
      </c>
      <c r="I34" s="282"/>
      <c r="J34" s="313" t="s">
        <v>1326</v>
      </c>
      <c r="K34" s="313" t="s">
        <v>985</v>
      </c>
      <c r="L34" s="666" t="s">
        <v>26</v>
      </c>
      <c r="M34" s="350">
        <v>8</v>
      </c>
      <c r="N34" s="385">
        <v>8</v>
      </c>
      <c r="O34" s="251">
        <f>IF((N34*100%/M34)&lt;=100%,(N34*100%/M34),100%)</f>
        <v>1</v>
      </c>
      <c r="P34" s="521"/>
      <c r="Q34" s="52"/>
      <c r="R34" s="261"/>
    </row>
    <row r="35" spans="1:18" s="279" customFormat="1" ht="26.4" x14ac:dyDescent="0.25">
      <c r="A35" s="253"/>
      <c r="B35" s="1085"/>
      <c r="C35" s="289" t="s">
        <v>523</v>
      </c>
      <c r="D35" s="313" t="s">
        <v>45</v>
      </c>
      <c r="E35" s="252">
        <v>5507.3</v>
      </c>
      <c r="F35" s="252">
        <v>5507.3</v>
      </c>
      <c r="G35" s="518" t="s">
        <v>113</v>
      </c>
      <c r="H35" s="530">
        <f t="shared" si="0"/>
        <v>1</v>
      </c>
      <c r="I35" s="282"/>
      <c r="J35" s="1060" t="s">
        <v>1358</v>
      </c>
      <c r="K35" s="1060" t="s">
        <v>985</v>
      </c>
      <c r="L35" s="1084" t="s">
        <v>26</v>
      </c>
      <c r="M35" s="1092">
        <v>19</v>
      </c>
      <c r="N35" s="1092">
        <v>19</v>
      </c>
      <c r="O35" s="1090">
        <f t="shared" si="1"/>
        <v>1</v>
      </c>
      <c r="P35" s="472"/>
      <c r="Q35" s="313"/>
      <c r="R35" s="261"/>
    </row>
    <row r="36" spans="1:18" s="279" customFormat="1" ht="26.4" x14ac:dyDescent="0.25">
      <c r="A36" s="253"/>
      <c r="B36" s="1085"/>
      <c r="C36" s="289" t="s">
        <v>523</v>
      </c>
      <c r="D36" s="313" t="s">
        <v>45</v>
      </c>
      <c r="E36" s="252">
        <v>9377.2999999999993</v>
      </c>
      <c r="F36" s="252">
        <v>9377.2944000000007</v>
      </c>
      <c r="G36" s="313" t="s">
        <v>19</v>
      </c>
      <c r="H36" s="530">
        <f t="shared" si="0"/>
        <v>0.99999940281317667</v>
      </c>
      <c r="I36" s="282"/>
      <c r="J36" s="1061"/>
      <c r="K36" s="1061"/>
      <c r="L36" s="1086"/>
      <c r="M36" s="1093"/>
      <c r="N36" s="1093"/>
      <c r="O36" s="1091"/>
      <c r="P36" s="472"/>
      <c r="Q36" s="313"/>
      <c r="R36" s="261"/>
    </row>
    <row r="37" spans="1:18" s="279" customFormat="1" ht="26.4" x14ac:dyDescent="0.25">
      <c r="A37" s="253"/>
      <c r="B37" s="1085"/>
      <c r="C37" s="289" t="s">
        <v>523</v>
      </c>
      <c r="D37" s="313" t="s">
        <v>46</v>
      </c>
      <c r="E37" s="252">
        <v>9563.4</v>
      </c>
      <c r="F37" s="252">
        <v>9563.4</v>
      </c>
      <c r="G37" s="518" t="s">
        <v>113</v>
      </c>
      <c r="H37" s="530">
        <f t="shared" si="0"/>
        <v>1</v>
      </c>
      <c r="I37" s="282"/>
      <c r="J37" s="313" t="s">
        <v>1058</v>
      </c>
      <c r="K37" s="313" t="s">
        <v>985</v>
      </c>
      <c r="L37" s="690" t="s">
        <v>26</v>
      </c>
      <c r="M37" s="350">
        <v>2</v>
      </c>
      <c r="N37" s="350">
        <v>2</v>
      </c>
      <c r="O37" s="251">
        <f t="shared" si="1"/>
        <v>1</v>
      </c>
      <c r="P37" s="472"/>
      <c r="Q37" s="313"/>
      <c r="R37" s="261"/>
    </row>
    <row r="38" spans="1:18" s="279" customFormat="1" ht="26.4" x14ac:dyDescent="0.25">
      <c r="A38" s="253"/>
      <c r="B38" s="1085"/>
      <c r="C38" s="289" t="s">
        <v>523</v>
      </c>
      <c r="D38" s="313" t="s">
        <v>46</v>
      </c>
      <c r="E38" s="252">
        <v>16283.7</v>
      </c>
      <c r="F38" s="252">
        <v>16283.6268</v>
      </c>
      <c r="G38" s="313" t="s">
        <v>19</v>
      </c>
      <c r="H38" s="530">
        <f t="shared" si="0"/>
        <v>0.99999550470716114</v>
      </c>
      <c r="I38" s="282"/>
      <c r="J38" s="313" t="s">
        <v>1058</v>
      </c>
      <c r="K38" s="313" t="s">
        <v>985</v>
      </c>
      <c r="L38" s="690" t="s">
        <v>26</v>
      </c>
      <c r="M38" s="350">
        <v>2</v>
      </c>
      <c r="N38" s="350">
        <v>2</v>
      </c>
      <c r="O38" s="251">
        <f>IF((N38*100%/M38)&lt;=100%,(N38*100%/M38),100%)</f>
        <v>1</v>
      </c>
      <c r="P38" s="521"/>
      <c r="Q38" s="313"/>
      <c r="R38" s="261"/>
    </row>
    <row r="39" spans="1:18" s="279" customFormat="1" ht="26.4" x14ac:dyDescent="0.25">
      <c r="A39" s="253"/>
      <c r="B39" s="1085"/>
      <c r="C39" s="289" t="s">
        <v>523</v>
      </c>
      <c r="D39" s="313" t="s">
        <v>47</v>
      </c>
      <c r="E39" s="252">
        <v>17161.8</v>
      </c>
      <c r="F39" s="252">
        <v>17128.602699999999</v>
      </c>
      <c r="G39" s="518" t="s">
        <v>113</v>
      </c>
      <c r="H39" s="530">
        <f t="shared" si="0"/>
        <v>0.99806562831404633</v>
      </c>
      <c r="I39" s="332"/>
      <c r="J39" s="313" t="s">
        <v>1000</v>
      </c>
      <c r="K39" s="313" t="s">
        <v>1001</v>
      </c>
      <c r="L39" s="582" t="s">
        <v>26</v>
      </c>
      <c r="M39" s="350">
        <v>14</v>
      </c>
      <c r="N39" s="350">
        <v>14</v>
      </c>
      <c r="O39" s="251">
        <f>IF((N39*100%/M39)&lt;=100%,(N39*100%/M39),100%)</f>
        <v>1</v>
      </c>
      <c r="P39" s="521"/>
      <c r="Q39" s="313"/>
      <c r="R39" s="261"/>
    </row>
    <row r="40" spans="1:18" s="279" customFormat="1" ht="26.4" x14ac:dyDescent="0.25">
      <c r="A40" s="253"/>
      <c r="B40" s="1086"/>
      <c r="C40" s="289" t="s">
        <v>523</v>
      </c>
      <c r="D40" s="313" t="s">
        <v>47</v>
      </c>
      <c r="E40" s="252">
        <v>29221.4</v>
      </c>
      <c r="F40" s="252">
        <v>29164.9179</v>
      </c>
      <c r="G40" s="313" t="s">
        <v>19</v>
      </c>
      <c r="H40" s="530">
        <f t="shared" si="0"/>
        <v>0.99806709808564953</v>
      </c>
      <c r="I40" s="332"/>
      <c r="J40" s="313" t="s">
        <v>1000</v>
      </c>
      <c r="K40" s="313" t="s">
        <v>1001</v>
      </c>
      <c r="L40" s="582" t="s">
        <v>26</v>
      </c>
      <c r="M40" s="350">
        <v>14</v>
      </c>
      <c r="N40" s="350">
        <v>14</v>
      </c>
      <c r="O40" s="251">
        <f t="shared" si="1"/>
        <v>1</v>
      </c>
      <c r="P40" s="472"/>
      <c r="Q40" s="313"/>
      <c r="R40" s="261"/>
    </row>
    <row r="41" spans="1:18" s="82" customFormat="1" x14ac:dyDescent="0.25">
      <c r="A41" s="971" t="s">
        <v>809</v>
      </c>
      <c r="B41" s="972"/>
      <c r="C41" s="972"/>
      <c r="D41" s="973"/>
      <c r="E41" s="512">
        <f>E9</f>
        <v>383292.7</v>
      </c>
      <c r="F41" s="512">
        <f>F9</f>
        <v>383103.87280000007</v>
      </c>
      <c r="G41" s="518"/>
      <c r="H41" s="975" t="s">
        <v>810</v>
      </c>
      <c r="I41" s="976"/>
      <c r="J41" s="976"/>
      <c r="K41" s="976"/>
      <c r="L41" s="976"/>
      <c r="M41" s="976"/>
      <c r="N41" s="976"/>
      <c r="O41" s="976"/>
      <c r="P41" s="976"/>
      <c r="Q41" s="977"/>
    </row>
    <row r="42" spans="1:18" s="82" customFormat="1" ht="43.8" customHeight="1" x14ac:dyDescent="0.25">
      <c r="A42" s="978" t="s">
        <v>840</v>
      </c>
      <c r="B42" s="972"/>
      <c r="C42" s="972"/>
      <c r="D42" s="973"/>
      <c r="E42" s="512">
        <f>E41</f>
        <v>383292.7</v>
      </c>
      <c r="F42" s="512">
        <f>F41</f>
        <v>383103.87280000007</v>
      </c>
      <c r="G42" s="518"/>
      <c r="H42" s="975" t="s">
        <v>810</v>
      </c>
      <c r="I42" s="976"/>
      <c r="J42" s="976"/>
      <c r="K42" s="976"/>
      <c r="L42" s="976"/>
      <c r="M42" s="976"/>
      <c r="N42" s="976"/>
      <c r="O42" s="976"/>
      <c r="P42" s="976"/>
      <c r="Q42" s="977"/>
    </row>
    <row r="43" spans="1:18" s="304" customFormat="1" ht="15.6" x14ac:dyDescent="0.25">
      <c r="A43" s="982" t="s">
        <v>841</v>
      </c>
      <c r="B43" s="983"/>
      <c r="C43" s="983"/>
      <c r="D43" s="983"/>
      <c r="E43" s="983"/>
      <c r="F43" s="983"/>
      <c r="G43" s="983"/>
      <c r="H43" s="983"/>
      <c r="I43" s="983"/>
      <c r="J43" s="983"/>
      <c r="K43" s="983"/>
      <c r="L43" s="983"/>
      <c r="M43" s="983"/>
      <c r="N43" s="983"/>
      <c r="O43" s="983"/>
      <c r="P43" s="983"/>
      <c r="Q43" s="984"/>
    </row>
    <row r="44" spans="1:18" s="304" customFormat="1" ht="15.6" x14ac:dyDescent="0.25">
      <c r="A44" s="985" t="s">
        <v>405</v>
      </c>
      <c r="B44" s="983"/>
      <c r="C44" s="983"/>
      <c r="D44" s="983"/>
      <c r="E44" s="983"/>
      <c r="F44" s="983"/>
      <c r="G44" s="983"/>
      <c r="H44" s="983"/>
      <c r="I44" s="983"/>
      <c r="J44" s="983"/>
      <c r="K44" s="983"/>
      <c r="L44" s="983"/>
      <c r="M44" s="983"/>
      <c r="N44" s="983"/>
      <c r="O44" s="983"/>
      <c r="P44" s="983"/>
      <c r="Q44" s="984"/>
    </row>
    <row r="45" spans="1:18" ht="66" x14ac:dyDescent="0.25">
      <c r="A45" s="253" t="s">
        <v>346</v>
      </c>
      <c r="B45" s="331" t="s">
        <v>525</v>
      </c>
      <c r="C45" s="281" t="s">
        <v>524</v>
      </c>
      <c r="D45" s="313" t="s">
        <v>18</v>
      </c>
      <c r="E45" s="252">
        <f>SUM(E46:E102)</f>
        <v>1567254.8999999997</v>
      </c>
      <c r="F45" s="252">
        <f>SUM(F46:F102)</f>
        <v>1566622.8277999999</v>
      </c>
      <c r="G45" s="313"/>
      <c r="H45" s="472">
        <f>F45*100%/E45</f>
        <v>0.99959670108544574</v>
      </c>
      <c r="I45" s="332"/>
      <c r="J45" s="1080"/>
      <c r="K45" s="1081"/>
      <c r="L45" s="1082"/>
      <c r="M45" s="1081"/>
      <c r="N45" s="1081"/>
      <c r="O45" s="1083"/>
      <c r="P45" s="862">
        <f>SUM(O46:O102)/COUNTA(O46:O102)</f>
        <v>0.99878484320557492</v>
      </c>
      <c r="Q45" s="313"/>
    </row>
    <row r="46" spans="1:18" s="279" customFormat="1" ht="92.4" x14ac:dyDescent="0.25">
      <c r="A46" s="253"/>
      <c r="B46" s="1084"/>
      <c r="C46" s="281" t="s">
        <v>524</v>
      </c>
      <c r="D46" s="254" t="s">
        <v>20</v>
      </c>
      <c r="E46" s="252">
        <v>79393</v>
      </c>
      <c r="F46" s="252">
        <v>79084.383600000001</v>
      </c>
      <c r="G46" s="313" t="s">
        <v>113</v>
      </c>
      <c r="H46" s="531">
        <f>F46*100%/E46</f>
        <v>0.99611280087665166</v>
      </c>
      <c r="I46" s="282"/>
      <c r="J46" s="313" t="s">
        <v>1781</v>
      </c>
      <c r="K46" s="313" t="s">
        <v>1782</v>
      </c>
      <c r="L46" s="871" t="s">
        <v>23</v>
      </c>
      <c r="M46" s="350">
        <v>32800</v>
      </c>
      <c r="N46" s="350">
        <v>31684</v>
      </c>
      <c r="O46" s="251">
        <f>IF((N46*100%/M46)&lt;=100%,(N46*100%/M46),100%)</f>
        <v>0.96597560975609753</v>
      </c>
      <c r="P46" s="472"/>
      <c r="Q46" s="313"/>
      <c r="R46" s="261"/>
    </row>
    <row r="47" spans="1:18" s="279" customFormat="1" ht="92.4" x14ac:dyDescent="0.25">
      <c r="A47" s="253"/>
      <c r="B47" s="1085"/>
      <c r="C47" s="281" t="s">
        <v>524</v>
      </c>
      <c r="D47" s="254" t="s">
        <v>20</v>
      </c>
      <c r="E47" s="252">
        <v>82633.600000000006</v>
      </c>
      <c r="F47" s="252">
        <v>82312.317899999995</v>
      </c>
      <c r="G47" s="313" t="s">
        <v>19</v>
      </c>
      <c r="H47" s="531">
        <f t="shared" ref="H47:H59" si="2">F47*100%/E47</f>
        <v>0.99611196777097921</v>
      </c>
      <c r="I47" s="282"/>
      <c r="J47" s="313" t="s">
        <v>1781</v>
      </c>
      <c r="K47" s="313" t="s">
        <v>1782</v>
      </c>
      <c r="L47" s="871" t="s">
        <v>23</v>
      </c>
      <c r="M47" s="350">
        <v>32800</v>
      </c>
      <c r="N47" s="350">
        <v>31684</v>
      </c>
      <c r="O47" s="251">
        <f t="shared" ref="O47:O102" si="3">IF((N47*100%/M47)&lt;=100%,(N47*100%/M47),100%)</f>
        <v>0.96597560975609753</v>
      </c>
      <c r="P47" s="472"/>
      <c r="Q47" s="313"/>
      <c r="R47" s="261"/>
    </row>
    <row r="48" spans="1:18" s="279" customFormat="1" ht="92.4" x14ac:dyDescent="0.25">
      <c r="A48" s="253"/>
      <c r="B48" s="1085"/>
      <c r="C48" s="281" t="s">
        <v>524</v>
      </c>
      <c r="D48" s="313" t="s">
        <v>29</v>
      </c>
      <c r="E48" s="252">
        <v>26717.3</v>
      </c>
      <c r="F48" s="252">
        <v>26717.206200000001</v>
      </c>
      <c r="G48" s="518" t="s">
        <v>113</v>
      </c>
      <c r="H48" s="689">
        <f t="shared" si="2"/>
        <v>0.99999648916619577</v>
      </c>
      <c r="I48" s="282"/>
      <c r="J48" s="313" t="s">
        <v>1348</v>
      </c>
      <c r="K48" s="313" t="s">
        <v>84</v>
      </c>
      <c r="L48" s="666" t="s">
        <v>26</v>
      </c>
      <c r="M48" s="350">
        <v>10</v>
      </c>
      <c r="N48" s="350">
        <v>10</v>
      </c>
      <c r="O48" s="251">
        <f t="shared" si="3"/>
        <v>1</v>
      </c>
      <c r="P48" s="521"/>
      <c r="Q48" s="313"/>
      <c r="R48" s="261"/>
    </row>
    <row r="49" spans="1:18" s="279" customFormat="1" ht="92.4" x14ac:dyDescent="0.25">
      <c r="A49" s="253"/>
      <c r="B49" s="1085"/>
      <c r="C49" s="281" t="s">
        <v>524</v>
      </c>
      <c r="D49" s="313" t="s">
        <v>29</v>
      </c>
      <c r="E49" s="252">
        <v>27807.8</v>
      </c>
      <c r="F49" s="252">
        <v>27807.704399999999</v>
      </c>
      <c r="G49" s="313" t="s">
        <v>19</v>
      </c>
      <c r="H49" s="689">
        <f t="shared" si="2"/>
        <v>0.99999656211566534</v>
      </c>
      <c r="I49" s="282"/>
      <c r="J49" s="313" t="s">
        <v>1348</v>
      </c>
      <c r="K49" s="313" t="s">
        <v>84</v>
      </c>
      <c r="L49" s="666" t="s">
        <v>26</v>
      </c>
      <c r="M49" s="350">
        <v>10</v>
      </c>
      <c r="N49" s="350">
        <v>10</v>
      </c>
      <c r="O49" s="251">
        <f t="shared" si="3"/>
        <v>1</v>
      </c>
      <c r="P49" s="521"/>
      <c r="Q49" s="313"/>
      <c r="R49" s="261"/>
    </row>
    <row r="50" spans="1:18" s="279" customFormat="1" ht="39.6" x14ac:dyDescent="0.25">
      <c r="A50" s="253"/>
      <c r="B50" s="1085"/>
      <c r="C50" s="281" t="s">
        <v>524</v>
      </c>
      <c r="D50" s="313" t="s">
        <v>31</v>
      </c>
      <c r="E50" s="252">
        <v>39360.1</v>
      </c>
      <c r="F50" s="252">
        <v>39360.013500000001</v>
      </c>
      <c r="G50" s="518" t="s">
        <v>113</v>
      </c>
      <c r="H50" s="689">
        <f t="shared" si="2"/>
        <v>0.99999780234298197</v>
      </c>
      <c r="I50" s="282"/>
      <c r="J50" s="313" t="s">
        <v>1385</v>
      </c>
      <c r="K50" s="313" t="s">
        <v>1386</v>
      </c>
      <c r="L50" s="682" t="s">
        <v>26</v>
      </c>
      <c r="M50" s="350">
        <v>4</v>
      </c>
      <c r="N50" s="350">
        <v>4</v>
      </c>
      <c r="O50" s="251">
        <f t="shared" si="3"/>
        <v>1</v>
      </c>
      <c r="P50" s="521"/>
      <c r="Q50" s="313"/>
      <c r="R50" s="261"/>
    </row>
    <row r="51" spans="1:18" s="279" customFormat="1" ht="39.6" x14ac:dyDescent="0.25">
      <c r="A51" s="253"/>
      <c r="B51" s="1085"/>
      <c r="C51" s="281" t="s">
        <v>524</v>
      </c>
      <c r="D51" s="313" t="s">
        <v>31</v>
      </c>
      <c r="E51" s="252">
        <v>40966.6</v>
      </c>
      <c r="F51" s="252">
        <v>40966.544699999999</v>
      </c>
      <c r="G51" s="313" t="s">
        <v>19</v>
      </c>
      <c r="H51" s="689">
        <f t="shared" si="2"/>
        <v>0.99999865011985378</v>
      </c>
      <c r="I51" s="282"/>
      <c r="J51" s="313" t="s">
        <v>1385</v>
      </c>
      <c r="K51" s="313" t="s">
        <v>1386</v>
      </c>
      <c r="L51" s="682" t="s">
        <v>26</v>
      </c>
      <c r="M51" s="350">
        <v>4</v>
      </c>
      <c r="N51" s="350">
        <v>4</v>
      </c>
      <c r="O51" s="251">
        <f t="shared" si="3"/>
        <v>1</v>
      </c>
      <c r="P51" s="521"/>
      <c r="Q51" s="313"/>
      <c r="R51" s="261"/>
    </row>
    <row r="52" spans="1:18" s="279" customFormat="1" ht="39.6" x14ac:dyDescent="0.25">
      <c r="A52" s="253"/>
      <c r="B52" s="1085"/>
      <c r="C52" s="281" t="s">
        <v>524</v>
      </c>
      <c r="D52" s="313" t="s">
        <v>32</v>
      </c>
      <c r="E52" s="252">
        <v>48431.4</v>
      </c>
      <c r="F52" s="252">
        <v>48431.325299999997</v>
      </c>
      <c r="G52" s="518" t="s">
        <v>113</v>
      </c>
      <c r="H52" s="689">
        <f t="shared" si="2"/>
        <v>0.99999845761221018</v>
      </c>
      <c r="I52" s="282"/>
      <c r="J52" s="313" t="s">
        <v>1430</v>
      </c>
      <c r="K52" s="313" t="s">
        <v>1431</v>
      </c>
      <c r="L52" s="682" t="s">
        <v>26</v>
      </c>
      <c r="M52" s="350">
        <v>1215</v>
      </c>
      <c r="N52" s="683">
        <v>1215</v>
      </c>
      <c r="O52" s="251">
        <f t="shared" si="3"/>
        <v>1</v>
      </c>
      <c r="P52" s="521"/>
      <c r="Q52" s="313"/>
      <c r="R52" s="261"/>
    </row>
    <row r="53" spans="1:18" s="279" customFormat="1" ht="39.6" x14ac:dyDescent="0.25">
      <c r="A53" s="253"/>
      <c r="B53" s="1085"/>
      <c r="C53" s="281" t="s">
        <v>524</v>
      </c>
      <c r="D53" s="313" t="s">
        <v>32</v>
      </c>
      <c r="E53" s="252">
        <v>50408.2</v>
      </c>
      <c r="F53" s="252">
        <v>50408.114200000004</v>
      </c>
      <c r="G53" s="313" t="s">
        <v>19</v>
      </c>
      <c r="H53" s="689">
        <f t="shared" si="2"/>
        <v>0.99999829789597738</v>
      </c>
      <c r="I53" s="282"/>
      <c r="J53" s="313" t="s">
        <v>1430</v>
      </c>
      <c r="K53" s="313" t="s">
        <v>1431</v>
      </c>
      <c r="L53" s="682" t="s">
        <v>26</v>
      </c>
      <c r="M53" s="350">
        <v>1215</v>
      </c>
      <c r="N53" s="683">
        <v>1215</v>
      </c>
      <c r="O53" s="251">
        <f t="shared" si="3"/>
        <v>1</v>
      </c>
      <c r="P53" s="521"/>
      <c r="Q53" s="313"/>
      <c r="R53" s="261"/>
    </row>
    <row r="54" spans="1:18" s="279" customFormat="1" ht="26.4" x14ac:dyDescent="0.25">
      <c r="A54" s="253"/>
      <c r="B54" s="1085"/>
      <c r="C54" s="281" t="s">
        <v>524</v>
      </c>
      <c r="D54" s="313" t="s">
        <v>33</v>
      </c>
      <c r="E54" s="1069">
        <v>38880.400000000001</v>
      </c>
      <c r="F54" s="1069">
        <v>38880.391199999998</v>
      </c>
      <c r="G54" s="942" t="s">
        <v>113</v>
      </c>
      <c r="H54" s="1062">
        <f t="shared" si="2"/>
        <v>0.99999977366487991</v>
      </c>
      <c r="I54" s="1067"/>
      <c r="J54" s="313" t="s">
        <v>1296</v>
      </c>
      <c r="K54" s="313" t="s">
        <v>1297</v>
      </c>
      <c r="L54" s="666" t="s">
        <v>26</v>
      </c>
      <c r="M54" s="350">
        <v>902</v>
      </c>
      <c r="N54" s="350">
        <v>902</v>
      </c>
      <c r="O54" s="251">
        <f t="shared" si="3"/>
        <v>1</v>
      </c>
      <c r="P54" s="521"/>
      <c r="Q54" s="313"/>
      <c r="R54" s="261"/>
    </row>
    <row r="55" spans="1:18" s="279" customFormat="1" ht="26.4" x14ac:dyDescent="0.25">
      <c r="A55" s="253"/>
      <c r="B55" s="1085"/>
      <c r="C55" s="281" t="s">
        <v>524</v>
      </c>
      <c r="D55" s="313" t="s">
        <v>33</v>
      </c>
      <c r="E55" s="1070"/>
      <c r="F55" s="1070"/>
      <c r="G55" s="943"/>
      <c r="H55" s="1063"/>
      <c r="I55" s="1068"/>
      <c r="J55" s="313" t="s">
        <v>1296</v>
      </c>
      <c r="K55" s="313" t="s">
        <v>1298</v>
      </c>
      <c r="L55" s="666" t="s">
        <v>26</v>
      </c>
      <c r="M55" s="350">
        <v>12</v>
      </c>
      <c r="N55" s="350">
        <v>12</v>
      </c>
      <c r="O55" s="251">
        <f t="shared" si="3"/>
        <v>1</v>
      </c>
      <c r="P55" s="663"/>
      <c r="Q55" s="313"/>
      <c r="R55" s="261"/>
    </row>
    <row r="56" spans="1:18" s="279" customFormat="1" ht="26.4" x14ac:dyDescent="0.25">
      <c r="A56" s="253"/>
      <c r="B56" s="1085"/>
      <c r="C56" s="281" t="s">
        <v>524</v>
      </c>
      <c r="D56" s="313" t="s">
        <v>33</v>
      </c>
      <c r="E56" s="1069">
        <v>40467.4</v>
      </c>
      <c r="F56" s="1069">
        <v>40467.345999999998</v>
      </c>
      <c r="G56" s="1060" t="s">
        <v>19</v>
      </c>
      <c r="H56" s="1062">
        <f>F56*100%/E56</f>
        <v>0.99999866559255091</v>
      </c>
      <c r="I56" s="1067"/>
      <c r="J56" s="313" t="s">
        <v>1299</v>
      </c>
      <c r="K56" s="313" t="s">
        <v>1298</v>
      </c>
      <c r="L56" s="666" t="s">
        <v>26</v>
      </c>
      <c r="M56" s="350">
        <v>3</v>
      </c>
      <c r="N56" s="350">
        <v>3</v>
      </c>
      <c r="O56" s="251">
        <f t="shared" si="3"/>
        <v>1</v>
      </c>
      <c r="P56" s="663"/>
      <c r="Q56" s="313"/>
      <c r="R56" s="261"/>
    </row>
    <row r="57" spans="1:18" s="279" customFormat="1" ht="26.4" x14ac:dyDescent="0.25">
      <c r="A57" s="253"/>
      <c r="B57" s="1085"/>
      <c r="C57" s="281" t="s">
        <v>524</v>
      </c>
      <c r="D57" s="313" t="s">
        <v>33</v>
      </c>
      <c r="E57" s="1070"/>
      <c r="F57" s="1070"/>
      <c r="G57" s="1061"/>
      <c r="H57" s="1063"/>
      <c r="I57" s="1068"/>
      <c r="J57" s="313" t="s">
        <v>1300</v>
      </c>
      <c r="K57" s="313" t="s">
        <v>1298</v>
      </c>
      <c r="L57" s="666" t="s">
        <v>26</v>
      </c>
      <c r="M57" s="350">
        <v>12</v>
      </c>
      <c r="N57" s="350">
        <v>12</v>
      </c>
      <c r="O57" s="251">
        <f t="shared" si="3"/>
        <v>1</v>
      </c>
      <c r="P57" s="521"/>
      <c r="Q57" s="313"/>
      <c r="R57" s="261"/>
    </row>
    <row r="58" spans="1:18" s="279" customFormat="1" ht="26.4" x14ac:dyDescent="0.25">
      <c r="A58" s="253"/>
      <c r="B58" s="1085"/>
      <c r="C58" s="281" t="s">
        <v>524</v>
      </c>
      <c r="D58" s="313" t="s">
        <v>34</v>
      </c>
      <c r="E58" s="252">
        <v>41875.9</v>
      </c>
      <c r="F58" s="252">
        <v>41875.856500000002</v>
      </c>
      <c r="G58" s="518" t="s">
        <v>113</v>
      </c>
      <c r="H58" s="689">
        <f t="shared" si="2"/>
        <v>0.9999989612163559</v>
      </c>
      <c r="I58" s="282"/>
      <c r="J58" s="313" t="s">
        <v>1269</v>
      </c>
      <c r="K58" s="313" t="s">
        <v>985</v>
      </c>
      <c r="L58" s="666" t="s">
        <v>26</v>
      </c>
      <c r="M58" s="350">
        <v>1112</v>
      </c>
      <c r="N58" s="350">
        <v>1112</v>
      </c>
      <c r="O58" s="251">
        <f t="shared" si="3"/>
        <v>1</v>
      </c>
      <c r="P58" s="521"/>
      <c r="Q58" s="313"/>
      <c r="R58" s="261"/>
    </row>
    <row r="59" spans="1:18" s="279" customFormat="1" ht="26.4" x14ac:dyDescent="0.25">
      <c r="A59" s="253"/>
      <c r="B59" s="1085"/>
      <c r="C59" s="281" t="s">
        <v>524</v>
      </c>
      <c r="D59" s="313" t="s">
        <v>34</v>
      </c>
      <c r="E59" s="252">
        <v>43585.1</v>
      </c>
      <c r="F59" s="252">
        <v>43585.075299999997</v>
      </c>
      <c r="G59" s="313" t="s">
        <v>19</v>
      </c>
      <c r="H59" s="689">
        <f t="shared" si="2"/>
        <v>0.99999943329257013</v>
      </c>
      <c r="I59" s="282"/>
      <c r="J59" s="313" t="s">
        <v>1269</v>
      </c>
      <c r="K59" s="313" t="s">
        <v>985</v>
      </c>
      <c r="L59" s="666" t="s">
        <v>26</v>
      </c>
      <c r="M59" s="350">
        <v>1112</v>
      </c>
      <c r="N59" s="350">
        <v>1112</v>
      </c>
      <c r="O59" s="251">
        <f t="shared" si="3"/>
        <v>1</v>
      </c>
      <c r="P59" s="521"/>
      <c r="Q59" s="313"/>
      <c r="R59" s="261"/>
    </row>
    <row r="60" spans="1:18" s="279" customFormat="1" ht="52.8" x14ac:dyDescent="0.25">
      <c r="A60" s="253"/>
      <c r="B60" s="1085"/>
      <c r="C60" s="281" t="s">
        <v>524</v>
      </c>
      <c r="D60" s="313" t="s">
        <v>35</v>
      </c>
      <c r="E60" s="252">
        <v>58800.6</v>
      </c>
      <c r="F60" s="252">
        <v>58800.573600000003</v>
      </c>
      <c r="G60" s="518" t="s">
        <v>113</v>
      </c>
      <c r="H60" s="521">
        <f t="shared" ref="H60:H79" si="4">F60*100%/E60</f>
        <v>0.99999955102498961</v>
      </c>
      <c r="I60" s="1100"/>
      <c r="J60" s="313" t="s">
        <v>1078</v>
      </c>
      <c r="K60" s="313" t="s">
        <v>1079</v>
      </c>
      <c r="L60" s="637" t="s">
        <v>26</v>
      </c>
      <c r="M60" s="350">
        <v>1084</v>
      </c>
      <c r="N60" s="350">
        <v>1108</v>
      </c>
      <c r="O60" s="251">
        <f t="shared" si="3"/>
        <v>1</v>
      </c>
      <c r="P60" s="521"/>
      <c r="Q60" s="313"/>
      <c r="R60" s="261"/>
    </row>
    <row r="61" spans="1:18" s="279" customFormat="1" ht="52.8" x14ac:dyDescent="0.25">
      <c r="A61" s="253"/>
      <c r="B61" s="1085"/>
      <c r="C61" s="281" t="s">
        <v>524</v>
      </c>
      <c r="D61" s="313" t="s">
        <v>35</v>
      </c>
      <c r="E61" s="1069">
        <v>61200.6</v>
      </c>
      <c r="F61" s="1069">
        <v>61200.597199999997</v>
      </c>
      <c r="G61" s="1060" t="s">
        <v>19</v>
      </c>
      <c r="H61" s="1062">
        <f>F61*100%/E61</f>
        <v>0.99999995424881449</v>
      </c>
      <c r="I61" s="1088"/>
      <c r="J61" s="313" t="s">
        <v>1080</v>
      </c>
      <c r="K61" s="313" t="s">
        <v>1079</v>
      </c>
      <c r="L61" s="637" t="s">
        <v>26</v>
      </c>
      <c r="M61" s="350">
        <v>498</v>
      </c>
      <c r="N61" s="350">
        <v>543</v>
      </c>
      <c r="O61" s="251">
        <f t="shared" si="3"/>
        <v>1</v>
      </c>
      <c r="P61" s="636"/>
      <c r="Q61" s="313"/>
      <c r="R61" s="261"/>
    </row>
    <row r="62" spans="1:18" s="279" customFormat="1" ht="52.8" x14ac:dyDescent="0.25">
      <c r="A62" s="253"/>
      <c r="B62" s="1085"/>
      <c r="C62" s="281" t="s">
        <v>524</v>
      </c>
      <c r="D62" s="313" t="s">
        <v>35</v>
      </c>
      <c r="E62" s="1076"/>
      <c r="F62" s="1076"/>
      <c r="G62" s="1098"/>
      <c r="H62" s="1099"/>
      <c r="I62" s="1088"/>
      <c r="J62" s="313" t="s">
        <v>1081</v>
      </c>
      <c r="K62" s="313" t="s">
        <v>1079</v>
      </c>
      <c r="L62" s="637" t="s">
        <v>26</v>
      </c>
      <c r="M62" s="350">
        <v>50</v>
      </c>
      <c r="N62" s="350">
        <v>54</v>
      </c>
      <c r="O62" s="251">
        <f t="shared" si="3"/>
        <v>1</v>
      </c>
      <c r="P62" s="636"/>
      <c r="Q62" s="313"/>
      <c r="R62" s="261"/>
    </row>
    <row r="63" spans="1:18" s="279" customFormat="1" ht="52.8" x14ac:dyDescent="0.25">
      <c r="A63" s="253"/>
      <c r="B63" s="1085"/>
      <c r="C63" s="281" t="s">
        <v>524</v>
      </c>
      <c r="D63" s="313" t="s">
        <v>35</v>
      </c>
      <c r="E63" s="1076"/>
      <c r="F63" s="1076"/>
      <c r="G63" s="1098"/>
      <c r="H63" s="1099"/>
      <c r="I63" s="1088"/>
      <c r="J63" s="313" t="s">
        <v>1082</v>
      </c>
      <c r="K63" s="313" t="s">
        <v>1083</v>
      </c>
      <c r="L63" s="637" t="s">
        <v>26</v>
      </c>
      <c r="M63" s="350">
        <v>11</v>
      </c>
      <c r="N63" s="350">
        <v>11</v>
      </c>
      <c r="O63" s="251">
        <f t="shared" si="3"/>
        <v>1</v>
      </c>
      <c r="P63" s="636"/>
      <c r="Q63" s="313"/>
      <c r="R63" s="261"/>
    </row>
    <row r="64" spans="1:18" s="279" customFormat="1" ht="52.8" x14ac:dyDescent="0.25">
      <c r="A64" s="253"/>
      <c r="B64" s="1085"/>
      <c r="C64" s="281" t="s">
        <v>524</v>
      </c>
      <c r="D64" s="313" t="s">
        <v>35</v>
      </c>
      <c r="E64" s="1070"/>
      <c r="F64" s="1070"/>
      <c r="G64" s="1061"/>
      <c r="H64" s="1063"/>
      <c r="I64" s="1089"/>
      <c r="J64" s="313" t="s">
        <v>1084</v>
      </c>
      <c r="K64" s="313" t="s">
        <v>1085</v>
      </c>
      <c r="L64" s="637" t="s">
        <v>26</v>
      </c>
      <c r="M64" s="350">
        <v>9</v>
      </c>
      <c r="N64" s="350">
        <v>9</v>
      </c>
      <c r="O64" s="251">
        <f t="shared" si="3"/>
        <v>1</v>
      </c>
      <c r="P64" s="521"/>
      <c r="Q64" s="313"/>
      <c r="R64" s="261"/>
    </row>
    <row r="65" spans="1:18" s="279" customFormat="1" ht="79.2" x14ac:dyDescent="0.25">
      <c r="A65" s="253"/>
      <c r="B65" s="1085"/>
      <c r="C65" s="281" t="s">
        <v>524</v>
      </c>
      <c r="D65" s="313" t="s">
        <v>36</v>
      </c>
      <c r="E65" s="252">
        <v>41533.1</v>
      </c>
      <c r="F65" s="252">
        <v>41532.723400000003</v>
      </c>
      <c r="G65" s="518" t="s">
        <v>113</v>
      </c>
      <c r="H65" s="689">
        <f t="shared" si="4"/>
        <v>0.99999093253332894</v>
      </c>
      <c r="I65" s="282"/>
      <c r="J65" s="331" t="s">
        <v>1220</v>
      </c>
      <c r="K65" s="313" t="s">
        <v>84</v>
      </c>
      <c r="L65" s="653" t="s">
        <v>26</v>
      </c>
      <c r="M65" s="350">
        <v>10</v>
      </c>
      <c r="N65" s="350">
        <v>10</v>
      </c>
      <c r="O65" s="251">
        <f t="shared" si="3"/>
        <v>1</v>
      </c>
      <c r="P65" s="521"/>
      <c r="Q65" s="313"/>
      <c r="R65" s="261"/>
    </row>
    <row r="66" spans="1:18" s="279" customFormat="1" ht="79.2" x14ac:dyDescent="0.25">
      <c r="A66" s="253"/>
      <c r="B66" s="1085"/>
      <c r="C66" s="281" t="s">
        <v>524</v>
      </c>
      <c r="D66" s="313" t="s">
        <v>36</v>
      </c>
      <c r="E66" s="252">
        <v>43228.3</v>
      </c>
      <c r="F66" s="252">
        <v>43227.936699999998</v>
      </c>
      <c r="G66" s="313" t="s">
        <v>19</v>
      </c>
      <c r="H66" s="689">
        <f t="shared" si="4"/>
        <v>0.99999159578331775</v>
      </c>
      <c r="I66" s="282"/>
      <c r="J66" s="331" t="s">
        <v>1220</v>
      </c>
      <c r="K66" s="313" t="s">
        <v>84</v>
      </c>
      <c r="L66" s="653" t="s">
        <v>26</v>
      </c>
      <c r="M66" s="350">
        <v>10</v>
      </c>
      <c r="N66" s="350">
        <v>10</v>
      </c>
      <c r="O66" s="251">
        <f t="shared" si="3"/>
        <v>1</v>
      </c>
      <c r="P66" s="521"/>
      <c r="Q66" s="313"/>
      <c r="R66" s="261"/>
    </row>
    <row r="67" spans="1:18" s="279" customFormat="1" ht="66" x14ac:dyDescent="0.25">
      <c r="A67" s="253"/>
      <c r="B67" s="1085"/>
      <c r="C67" s="281" t="s">
        <v>524</v>
      </c>
      <c r="D67" s="313" t="s">
        <v>37</v>
      </c>
      <c r="E67" s="252">
        <v>55342.1</v>
      </c>
      <c r="F67" s="252">
        <v>55342.1</v>
      </c>
      <c r="G67" s="518" t="s">
        <v>113</v>
      </c>
      <c r="H67" s="521">
        <f t="shared" si="4"/>
        <v>1</v>
      </c>
      <c r="I67" s="282"/>
      <c r="J67" s="313" t="s">
        <v>1114</v>
      </c>
      <c r="K67" s="313" t="s">
        <v>1115</v>
      </c>
      <c r="L67" s="641" t="s">
        <v>26</v>
      </c>
      <c r="M67" s="350">
        <v>1197</v>
      </c>
      <c r="N67" s="350">
        <v>1197</v>
      </c>
      <c r="O67" s="251">
        <f t="shared" si="3"/>
        <v>1</v>
      </c>
      <c r="P67" s="521"/>
      <c r="Q67" s="313"/>
      <c r="R67" s="261"/>
    </row>
    <row r="68" spans="1:18" s="279" customFormat="1" ht="66" x14ac:dyDescent="0.25">
      <c r="A68" s="253"/>
      <c r="B68" s="1085"/>
      <c r="C68" s="281" t="s">
        <v>524</v>
      </c>
      <c r="D68" s="313" t="s">
        <v>37</v>
      </c>
      <c r="E68" s="252">
        <v>57601</v>
      </c>
      <c r="F68" s="252">
        <v>57600.961300000003</v>
      </c>
      <c r="G68" s="313" t="s">
        <v>19</v>
      </c>
      <c r="H68" s="521">
        <f t="shared" si="4"/>
        <v>0.99999932813666437</v>
      </c>
      <c r="I68" s="282"/>
      <c r="J68" s="313" t="s">
        <v>1114</v>
      </c>
      <c r="K68" s="313" t="s">
        <v>1116</v>
      </c>
      <c r="L68" s="641" t="s">
        <v>26</v>
      </c>
      <c r="M68" s="350">
        <v>5</v>
      </c>
      <c r="N68" s="350">
        <v>5</v>
      </c>
      <c r="O68" s="251">
        <f t="shared" si="3"/>
        <v>1</v>
      </c>
      <c r="P68" s="521"/>
      <c r="Q68" s="313"/>
      <c r="R68" s="261"/>
    </row>
    <row r="69" spans="1:18" s="279" customFormat="1" ht="27.6" x14ac:dyDescent="0.25">
      <c r="A69" s="253"/>
      <c r="B69" s="1085"/>
      <c r="C69" s="281" t="s">
        <v>524</v>
      </c>
      <c r="D69" s="313" t="s">
        <v>38</v>
      </c>
      <c r="E69" s="1151">
        <v>13861.9</v>
      </c>
      <c r="F69" s="1151">
        <v>13861.796</v>
      </c>
      <c r="G69" s="942" t="s">
        <v>113</v>
      </c>
      <c r="H69" s="1062">
        <f t="shared" si="4"/>
        <v>0.9999924974209885</v>
      </c>
      <c r="I69" s="1067"/>
      <c r="J69" s="603" t="s">
        <v>976</v>
      </c>
      <c r="K69" s="603" t="s">
        <v>530</v>
      </c>
      <c r="L69" s="621" t="s">
        <v>576</v>
      </c>
      <c r="M69" s="622">
        <v>250</v>
      </c>
      <c r="N69" s="622">
        <v>250</v>
      </c>
      <c r="O69" s="251">
        <f t="shared" si="3"/>
        <v>1</v>
      </c>
      <c r="P69" s="521"/>
      <c r="Q69" s="313"/>
      <c r="R69" s="261"/>
    </row>
    <row r="70" spans="1:18" s="279" customFormat="1" ht="27.6" x14ac:dyDescent="0.25">
      <c r="A70" s="253"/>
      <c r="B70" s="1085"/>
      <c r="C70" s="281" t="s">
        <v>524</v>
      </c>
      <c r="D70" s="313" t="s">
        <v>38</v>
      </c>
      <c r="E70" s="1152"/>
      <c r="F70" s="1152"/>
      <c r="G70" s="949"/>
      <c r="H70" s="1099"/>
      <c r="I70" s="1108"/>
      <c r="J70" s="603" t="s">
        <v>972</v>
      </c>
      <c r="K70" s="603" t="s">
        <v>973</v>
      </c>
      <c r="L70" s="621" t="s">
        <v>576</v>
      </c>
      <c r="M70" s="622">
        <v>10</v>
      </c>
      <c r="N70" s="622">
        <v>10</v>
      </c>
      <c r="O70" s="251">
        <f t="shared" si="3"/>
        <v>1</v>
      </c>
      <c r="P70" s="663"/>
      <c r="Q70" s="313"/>
      <c r="R70" s="261"/>
    </row>
    <row r="71" spans="1:18" s="279" customFormat="1" ht="69" x14ac:dyDescent="0.25">
      <c r="A71" s="253"/>
      <c r="B71" s="1085"/>
      <c r="C71" s="281" t="s">
        <v>524</v>
      </c>
      <c r="D71" s="313" t="s">
        <v>38</v>
      </c>
      <c r="E71" s="1153"/>
      <c r="F71" s="1153"/>
      <c r="G71" s="943"/>
      <c r="H71" s="1063"/>
      <c r="I71" s="1068"/>
      <c r="J71" s="603" t="s">
        <v>974</v>
      </c>
      <c r="K71" s="603" t="s">
        <v>975</v>
      </c>
      <c r="L71" s="604" t="s">
        <v>26</v>
      </c>
      <c r="M71" s="605">
        <v>3</v>
      </c>
      <c r="N71" s="605">
        <v>3</v>
      </c>
      <c r="O71" s="251">
        <f t="shared" si="3"/>
        <v>1</v>
      </c>
      <c r="P71" s="578"/>
      <c r="Q71" s="313"/>
      <c r="R71" s="261"/>
    </row>
    <row r="72" spans="1:18" s="279" customFormat="1" ht="27.6" x14ac:dyDescent="0.25">
      <c r="A72" s="253"/>
      <c r="B72" s="1085"/>
      <c r="C72" s="281" t="s">
        <v>524</v>
      </c>
      <c r="D72" s="313" t="s">
        <v>38</v>
      </c>
      <c r="E72" s="252">
        <v>14427.7</v>
      </c>
      <c r="F72" s="252">
        <v>14427.5836</v>
      </c>
      <c r="G72" s="313" t="s">
        <v>19</v>
      </c>
      <c r="H72" s="521">
        <f t="shared" si="4"/>
        <v>0.99999193218600324</v>
      </c>
      <c r="I72" s="282"/>
      <c r="J72" s="609" t="s">
        <v>976</v>
      </c>
      <c r="K72" s="608" t="s">
        <v>530</v>
      </c>
      <c r="L72" s="606" t="s">
        <v>576</v>
      </c>
      <c r="M72" s="607">
        <v>250</v>
      </c>
      <c r="N72" s="607">
        <v>250</v>
      </c>
      <c r="O72" s="251">
        <f t="shared" si="3"/>
        <v>1</v>
      </c>
      <c r="P72" s="521"/>
      <c r="Q72" s="313"/>
      <c r="R72" s="261"/>
    </row>
    <row r="73" spans="1:18" s="279" customFormat="1" ht="26.4" x14ac:dyDescent="0.25">
      <c r="A73" s="253"/>
      <c r="B73" s="1085"/>
      <c r="C73" s="281" t="s">
        <v>524</v>
      </c>
      <c r="D73" s="313" t="s">
        <v>39</v>
      </c>
      <c r="E73" s="252">
        <v>25018.799999999999</v>
      </c>
      <c r="F73" s="252">
        <v>25018.799999999999</v>
      </c>
      <c r="G73" s="518" t="s">
        <v>113</v>
      </c>
      <c r="H73" s="521">
        <f t="shared" si="4"/>
        <v>1</v>
      </c>
      <c r="I73" s="282"/>
      <c r="J73" s="313" t="s">
        <v>934</v>
      </c>
      <c r="K73" s="313" t="s">
        <v>935</v>
      </c>
      <c r="L73" s="529" t="s">
        <v>26</v>
      </c>
      <c r="M73" s="350">
        <v>120</v>
      </c>
      <c r="N73" s="350">
        <v>120</v>
      </c>
      <c r="O73" s="251">
        <f t="shared" si="3"/>
        <v>1</v>
      </c>
      <c r="P73" s="521"/>
      <c r="Q73" s="313"/>
      <c r="R73" s="261"/>
    </row>
    <row r="74" spans="1:18" s="279" customFormat="1" ht="26.4" x14ac:dyDescent="0.25">
      <c r="A74" s="253"/>
      <c r="B74" s="1085"/>
      <c r="C74" s="281" t="s">
        <v>524</v>
      </c>
      <c r="D74" s="313" t="s">
        <v>39</v>
      </c>
      <c r="E74" s="252">
        <v>26040</v>
      </c>
      <c r="F74" s="252">
        <v>26039.9755</v>
      </c>
      <c r="G74" s="313" t="s">
        <v>19</v>
      </c>
      <c r="H74" s="521">
        <f t="shared" si="4"/>
        <v>0.99999905913978493</v>
      </c>
      <c r="I74" s="282"/>
      <c r="J74" s="313" t="s">
        <v>934</v>
      </c>
      <c r="K74" s="313" t="s">
        <v>935</v>
      </c>
      <c r="L74" s="529" t="s">
        <v>26</v>
      </c>
      <c r="M74" s="350">
        <v>121</v>
      </c>
      <c r="N74" s="350">
        <v>121</v>
      </c>
      <c r="O74" s="251">
        <f t="shared" si="3"/>
        <v>1</v>
      </c>
      <c r="P74" s="521"/>
      <c r="Q74" s="313"/>
      <c r="R74" s="261"/>
    </row>
    <row r="75" spans="1:18" s="279" customFormat="1" ht="105.6" x14ac:dyDescent="0.25">
      <c r="A75" s="253"/>
      <c r="B75" s="1085"/>
      <c r="C75" s="281" t="s">
        <v>524</v>
      </c>
      <c r="D75" s="313" t="s">
        <v>40</v>
      </c>
      <c r="E75" s="252">
        <v>34520.300000000003</v>
      </c>
      <c r="F75" s="252">
        <v>34520.300000000003</v>
      </c>
      <c r="G75" s="518" t="s">
        <v>113</v>
      </c>
      <c r="H75" s="521">
        <f t="shared" si="4"/>
        <v>1</v>
      </c>
      <c r="I75" s="283" t="s">
        <v>1475</v>
      </c>
      <c r="J75" s="313" t="s">
        <v>1474</v>
      </c>
      <c r="K75" s="313" t="s">
        <v>975</v>
      </c>
      <c r="L75" s="690" t="s">
        <v>951</v>
      </c>
      <c r="M75" s="350">
        <v>11</v>
      </c>
      <c r="N75" s="350">
        <v>11</v>
      </c>
      <c r="O75" s="251">
        <f t="shared" si="3"/>
        <v>1</v>
      </c>
      <c r="P75" s="521"/>
      <c r="Q75" s="313"/>
      <c r="R75" s="261"/>
    </row>
    <row r="76" spans="1:18" s="279" customFormat="1" ht="105.6" x14ac:dyDescent="0.25">
      <c r="A76" s="253"/>
      <c r="B76" s="1085"/>
      <c r="C76" s="281" t="s">
        <v>524</v>
      </c>
      <c r="D76" s="313" t="s">
        <v>40</v>
      </c>
      <c r="E76" s="252">
        <v>35929.300000000003</v>
      </c>
      <c r="F76" s="252">
        <v>35929.291899999997</v>
      </c>
      <c r="G76" s="313" t="s">
        <v>19</v>
      </c>
      <c r="H76" s="521">
        <f t="shared" si="4"/>
        <v>0.99999977455725531</v>
      </c>
      <c r="I76" s="283" t="s">
        <v>1476</v>
      </c>
      <c r="J76" s="313" t="s">
        <v>1474</v>
      </c>
      <c r="K76" s="313" t="s">
        <v>975</v>
      </c>
      <c r="L76" s="690" t="s">
        <v>951</v>
      </c>
      <c r="M76" s="350">
        <v>11</v>
      </c>
      <c r="N76" s="350">
        <v>11</v>
      </c>
      <c r="O76" s="251">
        <f t="shared" si="3"/>
        <v>1</v>
      </c>
      <c r="P76" s="521"/>
      <c r="Q76" s="313"/>
      <c r="R76" s="261"/>
    </row>
    <row r="77" spans="1:18" s="279" customFormat="1" ht="105.6" x14ac:dyDescent="0.25">
      <c r="A77" s="253"/>
      <c r="B77" s="1085"/>
      <c r="C77" s="281" t="s">
        <v>524</v>
      </c>
      <c r="D77" s="313" t="s">
        <v>41</v>
      </c>
      <c r="E77" s="252">
        <v>64911</v>
      </c>
      <c r="F77" s="252">
        <v>64910.972300000001</v>
      </c>
      <c r="G77" s="518" t="s">
        <v>113</v>
      </c>
      <c r="H77" s="521">
        <f t="shared" si="4"/>
        <v>0.99999957326185085</v>
      </c>
      <c r="I77" s="282"/>
      <c r="J77" s="313" t="s">
        <v>1447</v>
      </c>
      <c r="K77" s="313" t="s">
        <v>84</v>
      </c>
      <c r="L77" s="682" t="s">
        <v>26</v>
      </c>
      <c r="M77" s="350">
        <v>8</v>
      </c>
      <c r="N77" s="350">
        <v>8</v>
      </c>
      <c r="O77" s="251">
        <f t="shared" si="3"/>
        <v>1</v>
      </c>
      <c r="P77" s="521"/>
      <c r="Q77" s="313"/>
      <c r="R77" s="261"/>
    </row>
    <row r="78" spans="1:18" s="279" customFormat="1" ht="105.6" x14ac:dyDescent="0.25">
      <c r="A78" s="253"/>
      <c r="B78" s="1085"/>
      <c r="C78" s="281" t="s">
        <v>524</v>
      </c>
      <c r="D78" s="313" t="s">
        <v>41</v>
      </c>
      <c r="E78" s="252">
        <v>67560.399999999994</v>
      </c>
      <c r="F78" s="252">
        <v>67560.399999999994</v>
      </c>
      <c r="G78" s="313" t="s">
        <v>19</v>
      </c>
      <c r="H78" s="521">
        <f t="shared" si="4"/>
        <v>1</v>
      </c>
      <c r="I78" s="282"/>
      <c r="J78" s="313" t="s">
        <v>1447</v>
      </c>
      <c r="K78" s="313" t="s">
        <v>84</v>
      </c>
      <c r="L78" s="682" t="s">
        <v>26</v>
      </c>
      <c r="M78" s="350">
        <v>8</v>
      </c>
      <c r="N78" s="350">
        <v>8</v>
      </c>
      <c r="O78" s="251">
        <f t="shared" si="3"/>
        <v>1</v>
      </c>
      <c r="P78" s="521"/>
      <c r="Q78" s="313"/>
      <c r="R78" s="261"/>
    </row>
    <row r="79" spans="1:18" s="279" customFormat="1" ht="52.8" x14ac:dyDescent="0.25">
      <c r="A79" s="253"/>
      <c r="B79" s="1085"/>
      <c r="C79" s="281" t="s">
        <v>524</v>
      </c>
      <c r="D79" s="313" t="s">
        <v>42</v>
      </c>
      <c r="E79" s="1069">
        <v>17201.8</v>
      </c>
      <c r="F79" s="1069">
        <v>17201.785599999999</v>
      </c>
      <c r="G79" s="953" t="s">
        <v>113</v>
      </c>
      <c r="H79" s="1062">
        <f t="shared" si="4"/>
        <v>0.99999916287830348</v>
      </c>
      <c r="I79" s="1067"/>
      <c r="J79" s="313" t="s">
        <v>1397</v>
      </c>
      <c r="K79" s="313" t="s">
        <v>84</v>
      </c>
      <c r="L79" s="682" t="s">
        <v>26</v>
      </c>
      <c r="M79" s="350">
        <v>9</v>
      </c>
      <c r="N79" s="350">
        <v>9</v>
      </c>
      <c r="O79" s="251">
        <f t="shared" si="3"/>
        <v>1</v>
      </c>
      <c r="P79" s="521"/>
      <c r="Q79" s="313"/>
      <c r="R79" s="261"/>
    </row>
    <row r="80" spans="1:18" s="279" customFormat="1" ht="52.8" x14ac:dyDescent="0.25">
      <c r="A80" s="253"/>
      <c r="B80" s="1085"/>
      <c r="C80" s="281" t="s">
        <v>524</v>
      </c>
      <c r="D80" s="313" t="s">
        <v>42</v>
      </c>
      <c r="E80" s="1076"/>
      <c r="F80" s="1076"/>
      <c r="G80" s="954"/>
      <c r="H80" s="1099"/>
      <c r="I80" s="1108"/>
      <c r="J80" s="313" t="s">
        <v>1398</v>
      </c>
      <c r="K80" s="313" t="s">
        <v>84</v>
      </c>
      <c r="L80" s="682" t="s">
        <v>26</v>
      </c>
      <c r="M80" s="350">
        <v>9</v>
      </c>
      <c r="N80" s="350">
        <v>9</v>
      </c>
      <c r="O80" s="251">
        <f t="shared" si="3"/>
        <v>1</v>
      </c>
      <c r="P80" s="681"/>
      <c r="Q80" s="313"/>
      <c r="R80" s="261"/>
    </row>
    <row r="81" spans="1:18" s="279" customFormat="1" ht="39.6" x14ac:dyDescent="0.25">
      <c r="A81" s="253"/>
      <c r="B81" s="1085"/>
      <c r="C81" s="281" t="s">
        <v>524</v>
      </c>
      <c r="D81" s="313" t="s">
        <v>42</v>
      </c>
      <c r="E81" s="1070"/>
      <c r="F81" s="1070"/>
      <c r="G81" s="955"/>
      <c r="H81" s="1063"/>
      <c r="I81" s="1068"/>
      <c r="J81" s="313" t="s">
        <v>1399</v>
      </c>
      <c r="K81" s="313" t="s">
        <v>84</v>
      </c>
      <c r="L81" s="682" t="s">
        <v>26</v>
      </c>
      <c r="M81" s="350">
        <v>9</v>
      </c>
      <c r="N81" s="350">
        <v>9</v>
      </c>
      <c r="O81" s="251">
        <f t="shared" si="3"/>
        <v>1</v>
      </c>
      <c r="P81" s="681"/>
      <c r="Q81" s="313"/>
      <c r="R81" s="261"/>
    </row>
    <row r="82" spans="1:18" s="279" customFormat="1" ht="52.8" x14ac:dyDescent="0.25">
      <c r="A82" s="253"/>
      <c r="B82" s="1085"/>
      <c r="C82" s="281" t="s">
        <v>524</v>
      </c>
      <c r="D82" s="313" t="s">
        <v>42</v>
      </c>
      <c r="E82" s="1069">
        <v>17903.900000000001</v>
      </c>
      <c r="F82" s="1069">
        <v>17903.899300000001</v>
      </c>
      <c r="G82" s="1077" t="s">
        <v>19</v>
      </c>
      <c r="H82" s="1062">
        <f>F82*100%/E82</f>
        <v>0.9999999609023732</v>
      </c>
      <c r="I82" s="1067"/>
      <c r="J82" s="313" t="s">
        <v>1397</v>
      </c>
      <c r="K82" s="313" t="s">
        <v>84</v>
      </c>
      <c r="L82" s="682" t="s">
        <v>26</v>
      </c>
      <c r="M82" s="350">
        <v>9</v>
      </c>
      <c r="N82" s="350">
        <v>9</v>
      </c>
      <c r="O82" s="251">
        <f t="shared" si="3"/>
        <v>1</v>
      </c>
      <c r="P82" s="681"/>
      <c r="Q82" s="313"/>
      <c r="R82" s="261"/>
    </row>
    <row r="83" spans="1:18" s="279" customFormat="1" ht="52.8" x14ac:dyDescent="0.25">
      <c r="A83" s="253"/>
      <c r="B83" s="1085"/>
      <c r="C83" s="281" t="s">
        <v>524</v>
      </c>
      <c r="D83" s="313" t="s">
        <v>42</v>
      </c>
      <c r="E83" s="1076"/>
      <c r="F83" s="1076"/>
      <c r="G83" s="1078"/>
      <c r="H83" s="1099"/>
      <c r="I83" s="1108"/>
      <c r="J83" s="313" t="s">
        <v>1398</v>
      </c>
      <c r="K83" s="313" t="s">
        <v>84</v>
      </c>
      <c r="L83" s="682" t="s">
        <v>26</v>
      </c>
      <c r="M83" s="350">
        <v>9</v>
      </c>
      <c r="N83" s="350">
        <v>9</v>
      </c>
      <c r="O83" s="251">
        <f t="shared" si="3"/>
        <v>1</v>
      </c>
      <c r="P83" s="681"/>
      <c r="Q83" s="313"/>
      <c r="R83" s="261"/>
    </row>
    <row r="84" spans="1:18" s="279" customFormat="1" ht="39.6" x14ac:dyDescent="0.25">
      <c r="A84" s="253"/>
      <c r="B84" s="1085"/>
      <c r="C84" s="281" t="s">
        <v>524</v>
      </c>
      <c r="D84" s="313" t="s">
        <v>42</v>
      </c>
      <c r="E84" s="1070"/>
      <c r="F84" s="1070"/>
      <c r="G84" s="1079"/>
      <c r="H84" s="1063"/>
      <c r="I84" s="1068"/>
      <c r="J84" s="313" t="s">
        <v>1399</v>
      </c>
      <c r="K84" s="313" t="s">
        <v>84</v>
      </c>
      <c r="L84" s="682" t="s">
        <v>26</v>
      </c>
      <c r="M84" s="350">
        <v>9</v>
      </c>
      <c r="N84" s="350">
        <v>9</v>
      </c>
      <c r="O84" s="251">
        <f t="shared" si="3"/>
        <v>1</v>
      </c>
      <c r="P84" s="521"/>
      <c r="Q84" s="313"/>
      <c r="R84" s="261"/>
    </row>
    <row r="85" spans="1:18" s="279" customFormat="1" ht="26.4" x14ac:dyDescent="0.25">
      <c r="A85" s="253"/>
      <c r="B85" s="1085"/>
      <c r="C85" s="660" t="s">
        <v>524</v>
      </c>
      <c r="D85" s="659" t="s">
        <v>43</v>
      </c>
      <c r="E85" s="1069">
        <v>24585.7</v>
      </c>
      <c r="F85" s="1069">
        <v>24585.651399999999</v>
      </c>
      <c r="G85" s="942" t="s">
        <v>113</v>
      </c>
      <c r="H85" s="1062">
        <f>F85*100%/E85</f>
        <v>0.99999802324115228</v>
      </c>
      <c r="I85" s="1067"/>
      <c r="J85" s="313" t="s">
        <v>1157</v>
      </c>
      <c r="K85" s="313" t="s">
        <v>1158</v>
      </c>
      <c r="L85" s="653" t="s">
        <v>1159</v>
      </c>
      <c r="M85" s="350">
        <v>347.9</v>
      </c>
      <c r="N85" s="350">
        <v>347.9</v>
      </c>
      <c r="O85" s="251">
        <f t="shared" si="3"/>
        <v>1</v>
      </c>
      <c r="P85" s="649"/>
      <c r="Q85" s="313"/>
      <c r="R85" s="261"/>
    </row>
    <row r="86" spans="1:18" s="279" customFormat="1" ht="26.4" x14ac:dyDescent="0.25">
      <c r="A86" s="253"/>
      <c r="B86" s="1085"/>
      <c r="C86" s="660" t="s">
        <v>524</v>
      </c>
      <c r="D86" s="659" t="s">
        <v>43</v>
      </c>
      <c r="E86" s="1076"/>
      <c r="F86" s="1076"/>
      <c r="G86" s="949"/>
      <c r="H86" s="1099"/>
      <c r="I86" s="1108"/>
      <c r="J86" s="313" t="s">
        <v>1160</v>
      </c>
      <c r="K86" s="313" t="s">
        <v>1161</v>
      </c>
      <c r="L86" s="653" t="s">
        <v>1162</v>
      </c>
      <c r="M86" s="350">
        <v>62.72</v>
      </c>
      <c r="N86" s="350">
        <v>62.72</v>
      </c>
      <c r="O86" s="251">
        <f t="shared" si="3"/>
        <v>1</v>
      </c>
      <c r="P86" s="649"/>
      <c r="Q86" s="313"/>
      <c r="R86" s="261"/>
    </row>
    <row r="87" spans="1:18" s="279" customFormat="1" ht="39.6" x14ac:dyDescent="0.25">
      <c r="A87" s="253"/>
      <c r="B87" s="1085"/>
      <c r="C87" s="660" t="s">
        <v>524</v>
      </c>
      <c r="D87" s="659" t="s">
        <v>43</v>
      </c>
      <c r="E87" s="1076"/>
      <c r="F87" s="1076"/>
      <c r="G87" s="949"/>
      <c r="H87" s="1099"/>
      <c r="I87" s="1108"/>
      <c r="J87" s="313" t="s">
        <v>1163</v>
      </c>
      <c r="K87" s="313" t="s">
        <v>1164</v>
      </c>
      <c r="L87" s="653" t="s">
        <v>1165</v>
      </c>
      <c r="M87" s="350">
        <v>1.96</v>
      </c>
      <c r="N87" s="350">
        <v>1.96</v>
      </c>
      <c r="O87" s="251">
        <f t="shared" si="3"/>
        <v>1</v>
      </c>
      <c r="P87" s="649"/>
      <c r="Q87" s="313"/>
      <c r="R87" s="261"/>
    </row>
    <row r="88" spans="1:18" s="279" customFormat="1" ht="39.6" x14ac:dyDescent="0.25">
      <c r="A88" s="253"/>
      <c r="B88" s="1085"/>
      <c r="C88" s="660" t="s">
        <v>524</v>
      </c>
      <c r="D88" s="659" t="s">
        <v>43</v>
      </c>
      <c r="E88" s="1076"/>
      <c r="F88" s="1076"/>
      <c r="G88" s="949"/>
      <c r="H88" s="1099"/>
      <c r="I88" s="1108"/>
      <c r="J88" s="313" t="s">
        <v>1166</v>
      </c>
      <c r="K88" s="313" t="s">
        <v>1167</v>
      </c>
      <c r="L88" s="653" t="s">
        <v>1168</v>
      </c>
      <c r="M88" s="350">
        <v>0.49</v>
      </c>
      <c r="N88" s="350">
        <v>0.49</v>
      </c>
      <c r="O88" s="251">
        <f t="shared" si="3"/>
        <v>1</v>
      </c>
      <c r="P88" s="649"/>
      <c r="Q88" s="313"/>
      <c r="R88" s="261"/>
    </row>
    <row r="89" spans="1:18" s="279" customFormat="1" ht="26.4" x14ac:dyDescent="0.25">
      <c r="A89" s="253"/>
      <c r="B89" s="1085"/>
      <c r="C89" s="660" t="s">
        <v>524</v>
      </c>
      <c r="D89" s="659" t="s">
        <v>43</v>
      </c>
      <c r="E89" s="1070"/>
      <c r="F89" s="1070"/>
      <c r="G89" s="943"/>
      <c r="H89" s="1063"/>
      <c r="I89" s="1068"/>
      <c r="J89" s="313" t="s">
        <v>1169</v>
      </c>
      <c r="K89" s="313" t="s">
        <v>1170</v>
      </c>
      <c r="L89" s="653" t="s">
        <v>1171</v>
      </c>
      <c r="M89" s="350">
        <v>86.73</v>
      </c>
      <c r="N89" s="350">
        <v>86.73</v>
      </c>
      <c r="O89" s="251">
        <f t="shared" si="3"/>
        <v>1</v>
      </c>
      <c r="P89" s="521"/>
      <c r="Q89" s="313"/>
      <c r="R89" s="261"/>
    </row>
    <row r="90" spans="1:18" s="279" customFormat="1" ht="26.4" x14ac:dyDescent="0.25">
      <c r="A90" s="253"/>
      <c r="B90" s="1085"/>
      <c r="C90" s="660" t="s">
        <v>524</v>
      </c>
      <c r="D90" s="659" t="s">
        <v>43</v>
      </c>
      <c r="E90" s="1069">
        <v>25589.200000000001</v>
      </c>
      <c r="F90" s="1069">
        <v>25589.147499999999</v>
      </c>
      <c r="G90" s="1060" t="s">
        <v>19</v>
      </c>
      <c r="H90" s="1062">
        <f>F90*100%/E90</f>
        <v>0.99999794835321143</v>
      </c>
      <c r="I90" s="1067"/>
      <c r="J90" s="313" t="s">
        <v>1157</v>
      </c>
      <c r="K90" s="313" t="s">
        <v>1158</v>
      </c>
      <c r="L90" s="653" t="s">
        <v>1159</v>
      </c>
      <c r="M90" s="350">
        <v>362.1</v>
      </c>
      <c r="N90" s="350">
        <v>362.1</v>
      </c>
      <c r="O90" s="251">
        <f t="shared" si="3"/>
        <v>1</v>
      </c>
      <c r="P90" s="649"/>
      <c r="Q90" s="313"/>
      <c r="R90" s="261"/>
    </row>
    <row r="91" spans="1:18" s="279" customFormat="1" ht="26.4" x14ac:dyDescent="0.25">
      <c r="A91" s="253"/>
      <c r="B91" s="1085"/>
      <c r="C91" s="660" t="s">
        <v>524</v>
      </c>
      <c r="D91" s="659" t="s">
        <v>43</v>
      </c>
      <c r="E91" s="1076"/>
      <c r="F91" s="1076"/>
      <c r="G91" s="1098"/>
      <c r="H91" s="1099"/>
      <c r="I91" s="1108"/>
      <c r="J91" s="313" t="s">
        <v>1160</v>
      </c>
      <c r="K91" s="313" t="s">
        <v>1161</v>
      </c>
      <c r="L91" s="653" t="s">
        <v>1162</v>
      </c>
      <c r="M91" s="350">
        <v>65.28</v>
      </c>
      <c r="N91" s="350">
        <v>65.28</v>
      </c>
      <c r="O91" s="251">
        <f t="shared" si="3"/>
        <v>1</v>
      </c>
      <c r="P91" s="649"/>
      <c r="Q91" s="313"/>
      <c r="R91" s="261"/>
    </row>
    <row r="92" spans="1:18" s="279" customFormat="1" ht="39.6" x14ac:dyDescent="0.25">
      <c r="A92" s="253"/>
      <c r="B92" s="1085"/>
      <c r="C92" s="660" t="s">
        <v>524</v>
      </c>
      <c r="D92" s="659" t="s">
        <v>43</v>
      </c>
      <c r="E92" s="1076"/>
      <c r="F92" s="1076"/>
      <c r="G92" s="1098"/>
      <c r="H92" s="1099"/>
      <c r="I92" s="1108"/>
      <c r="J92" s="313" t="s">
        <v>1163</v>
      </c>
      <c r="K92" s="313" t="s">
        <v>1164</v>
      </c>
      <c r="L92" s="653" t="s">
        <v>1165</v>
      </c>
      <c r="M92" s="350">
        <v>2.04</v>
      </c>
      <c r="N92" s="350">
        <v>2.04</v>
      </c>
      <c r="O92" s="251">
        <f t="shared" si="3"/>
        <v>1</v>
      </c>
      <c r="P92" s="649"/>
      <c r="Q92" s="313"/>
      <c r="R92" s="261"/>
    </row>
    <row r="93" spans="1:18" s="279" customFormat="1" ht="39.6" x14ac:dyDescent="0.25">
      <c r="A93" s="253"/>
      <c r="B93" s="1085"/>
      <c r="C93" s="660" t="s">
        <v>524</v>
      </c>
      <c r="D93" s="659" t="s">
        <v>43</v>
      </c>
      <c r="E93" s="1076"/>
      <c r="F93" s="1076"/>
      <c r="G93" s="1098"/>
      <c r="H93" s="1099"/>
      <c r="I93" s="1108"/>
      <c r="J93" s="313" t="s">
        <v>1166</v>
      </c>
      <c r="K93" s="313" t="s">
        <v>1167</v>
      </c>
      <c r="L93" s="653" t="s">
        <v>1168</v>
      </c>
      <c r="M93" s="350">
        <v>0.51</v>
      </c>
      <c r="N93" s="350">
        <v>0.51</v>
      </c>
      <c r="O93" s="251">
        <f t="shared" si="3"/>
        <v>1</v>
      </c>
      <c r="P93" s="649"/>
      <c r="Q93" s="313"/>
      <c r="R93" s="261"/>
    </row>
    <row r="94" spans="1:18" s="279" customFormat="1" ht="26.4" x14ac:dyDescent="0.25">
      <c r="A94" s="253"/>
      <c r="B94" s="1085"/>
      <c r="C94" s="660" t="s">
        <v>524</v>
      </c>
      <c r="D94" s="659" t="s">
        <v>43</v>
      </c>
      <c r="E94" s="1070"/>
      <c r="F94" s="1070"/>
      <c r="G94" s="1061"/>
      <c r="H94" s="1063"/>
      <c r="I94" s="1068"/>
      <c r="J94" s="313" t="s">
        <v>1169</v>
      </c>
      <c r="K94" s="313" t="s">
        <v>1170</v>
      </c>
      <c r="L94" s="653" t="s">
        <v>1171</v>
      </c>
      <c r="M94" s="350">
        <v>90.27</v>
      </c>
      <c r="N94" s="350">
        <v>90.27</v>
      </c>
      <c r="O94" s="251">
        <f t="shared" si="3"/>
        <v>1</v>
      </c>
      <c r="P94" s="521"/>
      <c r="Q94" s="313"/>
      <c r="R94" s="261"/>
    </row>
    <row r="95" spans="1:18" s="279" customFormat="1" ht="79.2" x14ac:dyDescent="0.25">
      <c r="A95" s="253"/>
      <c r="B95" s="1085"/>
      <c r="C95" s="281" t="s">
        <v>524</v>
      </c>
      <c r="D95" s="313" t="s">
        <v>44</v>
      </c>
      <c r="E95" s="252">
        <v>52987.4</v>
      </c>
      <c r="F95" s="252">
        <v>52987.2261</v>
      </c>
      <c r="G95" s="518" t="s">
        <v>113</v>
      </c>
      <c r="H95" s="689">
        <f t="shared" ref="H95:H102" si="5">F95*100%/E95</f>
        <v>0.9999967180876963</v>
      </c>
      <c r="I95" s="282"/>
      <c r="J95" s="313" t="s">
        <v>1327</v>
      </c>
      <c r="K95" s="313" t="s">
        <v>985</v>
      </c>
      <c r="L95" s="666" t="s">
        <v>26</v>
      </c>
      <c r="M95" s="350">
        <v>1910</v>
      </c>
      <c r="N95" s="385">
        <v>1910</v>
      </c>
      <c r="O95" s="251">
        <f t="shared" si="3"/>
        <v>1</v>
      </c>
      <c r="P95" s="521"/>
      <c r="Q95" s="52"/>
      <c r="R95" s="261"/>
    </row>
    <row r="96" spans="1:18" s="279" customFormat="1" ht="79.2" x14ac:dyDescent="0.25">
      <c r="A96" s="253"/>
      <c r="B96" s="1085"/>
      <c r="C96" s="281" t="s">
        <v>524</v>
      </c>
      <c r="D96" s="313" t="s">
        <v>44</v>
      </c>
      <c r="E96" s="252">
        <v>55150.1</v>
      </c>
      <c r="F96" s="252">
        <v>55149.970200000003</v>
      </c>
      <c r="G96" s="313" t="s">
        <v>19</v>
      </c>
      <c r="H96" s="689">
        <f t="shared" si="5"/>
        <v>0.99999764642312539</v>
      </c>
      <c r="I96" s="282"/>
      <c r="J96" s="313" t="s">
        <v>1327</v>
      </c>
      <c r="K96" s="313" t="s">
        <v>985</v>
      </c>
      <c r="L96" s="666" t="s">
        <v>26</v>
      </c>
      <c r="M96" s="350">
        <v>1910</v>
      </c>
      <c r="N96" s="385">
        <v>1910</v>
      </c>
      <c r="O96" s="251">
        <f t="shared" si="3"/>
        <v>1</v>
      </c>
      <c r="P96" s="521"/>
      <c r="Q96" s="52"/>
      <c r="R96" s="261"/>
    </row>
    <row r="97" spans="1:18" s="279" customFormat="1" ht="26.4" x14ac:dyDescent="0.25">
      <c r="A97" s="253"/>
      <c r="B97" s="1085"/>
      <c r="C97" s="281" t="s">
        <v>524</v>
      </c>
      <c r="D97" s="313" t="s">
        <v>45</v>
      </c>
      <c r="E97" s="252">
        <v>26988.799999999999</v>
      </c>
      <c r="F97" s="252">
        <v>26988.799999999999</v>
      </c>
      <c r="G97" s="518" t="s">
        <v>113</v>
      </c>
      <c r="H97" s="689">
        <f t="shared" si="5"/>
        <v>1</v>
      </c>
      <c r="I97" s="282"/>
      <c r="J97" s="1060" t="s">
        <v>1359</v>
      </c>
      <c r="K97" s="1060" t="s">
        <v>985</v>
      </c>
      <c r="L97" s="1084" t="s">
        <v>26</v>
      </c>
      <c r="M97" s="1092">
        <v>773</v>
      </c>
      <c r="N97" s="1092">
        <v>773</v>
      </c>
      <c r="O97" s="1090">
        <f t="shared" si="3"/>
        <v>1</v>
      </c>
      <c r="P97" s="521"/>
      <c r="Q97" s="313"/>
      <c r="R97" s="261"/>
    </row>
    <row r="98" spans="1:18" s="279" customFormat="1" ht="26.4" x14ac:dyDescent="0.25">
      <c r="A98" s="253"/>
      <c r="B98" s="1085"/>
      <c r="C98" s="281" t="s">
        <v>524</v>
      </c>
      <c r="D98" s="313" t="s">
        <v>45</v>
      </c>
      <c r="E98" s="252">
        <v>28090.400000000001</v>
      </c>
      <c r="F98" s="252">
        <v>28090.383699999998</v>
      </c>
      <c r="G98" s="313" t="s">
        <v>19</v>
      </c>
      <c r="H98" s="689">
        <f t="shared" si="5"/>
        <v>0.99999941973058404</v>
      </c>
      <c r="I98" s="282"/>
      <c r="J98" s="1061"/>
      <c r="K98" s="1061"/>
      <c r="L98" s="1086"/>
      <c r="M98" s="1093"/>
      <c r="N98" s="1093"/>
      <c r="O98" s="1091"/>
      <c r="P98" s="521"/>
      <c r="Q98" s="313"/>
      <c r="R98" s="261"/>
    </row>
    <row r="99" spans="1:18" s="279" customFormat="1" ht="92.4" x14ac:dyDescent="0.25">
      <c r="A99" s="253"/>
      <c r="B99" s="1085"/>
      <c r="C99" s="281" t="s">
        <v>524</v>
      </c>
      <c r="D99" s="313" t="s">
        <v>46</v>
      </c>
      <c r="E99" s="252">
        <v>49972.800000000003</v>
      </c>
      <c r="F99" s="252">
        <v>49972.787900000003</v>
      </c>
      <c r="G99" s="518" t="s">
        <v>113</v>
      </c>
      <c r="H99" s="521">
        <f t="shared" si="5"/>
        <v>0.99999975786828033</v>
      </c>
      <c r="I99" s="282"/>
      <c r="J99" s="313" t="s">
        <v>1461</v>
      </c>
      <c r="K99" s="313" t="s">
        <v>84</v>
      </c>
      <c r="L99" s="690" t="s">
        <v>26</v>
      </c>
      <c r="M99" s="350">
        <v>8</v>
      </c>
      <c r="N99" s="350">
        <v>8</v>
      </c>
      <c r="O99" s="251">
        <f t="shared" si="3"/>
        <v>1</v>
      </c>
      <c r="P99" s="521"/>
      <c r="Q99" s="313"/>
      <c r="R99" s="261"/>
    </row>
    <row r="100" spans="1:18" s="279" customFormat="1" ht="92.4" x14ac:dyDescent="0.25">
      <c r="A100" s="253"/>
      <c r="B100" s="1085"/>
      <c r="C100" s="281" t="s">
        <v>524</v>
      </c>
      <c r="D100" s="313" t="s">
        <v>46</v>
      </c>
      <c r="E100" s="252">
        <v>52012.5</v>
      </c>
      <c r="F100" s="252">
        <v>52012.493699999999</v>
      </c>
      <c r="G100" s="313" t="s">
        <v>19</v>
      </c>
      <c r="H100" s="521">
        <f t="shared" si="5"/>
        <v>0.99999987887527031</v>
      </c>
      <c r="I100" s="282"/>
      <c r="J100" s="313" t="s">
        <v>1461</v>
      </c>
      <c r="K100" s="313" t="s">
        <v>84</v>
      </c>
      <c r="L100" s="690" t="s">
        <v>26</v>
      </c>
      <c r="M100" s="350">
        <v>8</v>
      </c>
      <c r="N100" s="350">
        <v>8</v>
      </c>
      <c r="O100" s="251">
        <f t="shared" si="3"/>
        <v>1</v>
      </c>
      <c r="P100" s="521"/>
      <c r="Q100" s="313"/>
      <c r="R100" s="261"/>
    </row>
    <row r="101" spans="1:18" s="279" customFormat="1" ht="26.4" x14ac:dyDescent="0.25">
      <c r="A101" s="253"/>
      <c r="B101" s="1085"/>
      <c r="C101" s="281" t="s">
        <v>524</v>
      </c>
      <c r="D101" s="313" t="s">
        <v>47</v>
      </c>
      <c r="E101" s="252">
        <v>27572.5</v>
      </c>
      <c r="F101" s="252">
        <v>27572.492099999999</v>
      </c>
      <c r="G101" s="518" t="s">
        <v>113</v>
      </c>
      <c r="H101" s="521">
        <f t="shared" si="5"/>
        <v>0.99999971348263672</v>
      </c>
      <c r="I101" s="332"/>
      <c r="J101" s="313" t="s">
        <v>1002</v>
      </c>
      <c r="K101" s="313" t="s">
        <v>1001</v>
      </c>
      <c r="L101" s="582" t="s">
        <v>26</v>
      </c>
      <c r="M101" s="350">
        <v>1138</v>
      </c>
      <c r="N101" s="350">
        <v>1138</v>
      </c>
      <c r="O101" s="251">
        <f t="shared" si="3"/>
        <v>1</v>
      </c>
      <c r="P101" s="521"/>
      <c r="Q101" s="313"/>
      <c r="R101" s="261"/>
    </row>
    <row r="102" spans="1:18" s="279" customFormat="1" ht="26.4" x14ac:dyDescent="0.25">
      <c r="A102" s="253"/>
      <c r="B102" s="1086"/>
      <c r="C102" s="281" t="s">
        <v>524</v>
      </c>
      <c r="D102" s="313" t="s">
        <v>47</v>
      </c>
      <c r="E102" s="252">
        <v>28697.9</v>
      </c>
      <c r="F102" s="252">
        <v>28697.9</v>
      </c>
      <c r="G102" s="313" t="s">
        <v>19</v>
      </c>
      <c r="H102" s="521">
        <f t="shared" si="5"/>
        <v>1</v>
      </c>
      <c r="I102" s="332"/>
      <c r="J102" s="313" t="s">
        <v>1002</v>
      </c>
      <c r="K102" s="313" t="s">
        <v>1001</v>
      </c>
      <c r="L102" s="582" t="s">
        <v>26</v>
      </c>
      <c r="M102" s="350">
        <v>1138</v>
      </c>
      <c r="N102" s="350">
        <v>1138</v>
      </c>
      <c r="O102" s="251">
        <f t="shared" si="3"/>
        <v>1</v>
      </c>
      <c r="P102" s="521"/>
      <c r="Q102" s="313"/>
      <c r="R102" s="261"/>
    </row>
    <row r="103" spans="1:18" s="82" customFormat="1" x14ac:dyDescent="0.25">
      <c r="A103" s="971" t="s">
        <v>809</v>
      </c>
      <c r="B103" s="972"/>
      <c r="C103" s="972"/>
      <c r="D103" s="973"/>
      <c r="E103" s="512">
        <f>SUM(E45)</f>
        <v>1567254.8999999997</v>
      </c>
      <c r="F103" s="512">
        <f>SUM(F45)</f>
        <v>1566622.8277999999</v>
      </c>
      <c r="G103" s="518"/>
      <c r="H103" s="975" t="s">
        <v>810</v>
      </c>
      <c r="I103" s="976"/>
      <c r="J103" s="976"/>
      <c r="K103" s="976"/>
      <c r="L103" s="976"/>
      <c r="M103" s="976"/>
      <c r="N103" s="976"/>
      <c r="O103" s="976"/>
      <c r="P103" s="976"/>
      <c r="Q103" s="977"/>
    </row>
    <row r="104" spans="1:18" s="82" customFormat="1" ht="43.8" customHeight="1" x14ac:dyDescent="0.25">
      <c r="A104" s="978" t="s">
        <v>842</v>
      </c>
      <c r="B104" s="972"/>
      <c r="C104" s="972"/>
      <c r="D104" s="973"/>
      <c r="E104" s="512">
        <f>E103</f>
        <v>1567254.8999999997</v>
      </c>
      <c r="F104" s="512">
        <f>F103</f>
        <v>1566622.8277999999</v>
      </c>
      <c r="G104" s="518"/>
      <c r="H104" s="975" t="s">
        <v>810</v>
      </c>
      <c r="I104" s="976"/>
      <c r="J104" s="976"/>
      <c r="K104" s="976"/>
      <c r="L104" s="976"/>
      <c r="M104" s="976"/>
      <c r="N104" s="976"/>
      <c r="O104" s="976"/>
      <c r="P104" s="976"/>
      <c r="Q104" s="977"/>
    </row>
    <row r="105" spans="1:18" s="304" customFormat="1" ht="15.6" x14ac:dyDescent="0.25">
      <c r="A105" s="982" t="s">
        <v>826</v>
      </c>
      <c r="B105" s="983"/>
      <c r="C105" s="983"/>
      <c r="D105" s="983"/>
      <c r="E105" s="983"/>
      <c r="F105" s="983"/>
      <c r="G105" s="983"/>
      <c r="H105" s="983"/>
      <c r="I105" s="983"/>
      <c r="J105" s="983"/>
      <c r="K105" s="983"/>
      <c r="L105" s="983"/>
      <c r="M105" s="983"/>
      <c r="N105" s="983"/>
      <c r="O105" s="983"/>
      <c r="P105" s="983"/>
      <c r="Q105" s="984"/>
    </row>
    <row r="106" spans="1:18" s="304" customFormat="1" ht="15.6" x14ac:dyDescent="0.25">
      <c r="A106" s="985" t="s">
        <v>405</v>
      </c>
      <c r="B106" s="983"/>
      <c r="C106" s="983"/>
      <c r="D106" s="983"/>
      <c r="E106" s="983"/>
      <c r="F106" s="983"/>
      <c r="G106" s="983"/>
      <c r="H106" s="983"/>
      <c r="I106" s="983"/>
      <c r="J106" s="983"/>
      <c r="K106" s="983"/>
      <c r="L106" s="983"/>
      <c r="M106" s="983"/>
      <c r="N106" s="983"/>
      <c r="O106" s="983"/>
      <c r="P106" s="983"/>
      <c r="Q106" s="984"/>
    </row>
    <row r="107" spans="1:18" ht="79.2" x14ac:dyDescent="0.25">
      <c r="A107" s="253" t="s">
        <v>815</v>
      </c>
      <c r="B107" s="331" t="s">
        <v>459</v>
      </c>
      <c r="C107" s="281" t="s">
        <v>875</v>
      </c>
      <c r="D107" s="313" t="s">
        <v>18</v>
      </c>
      <c r="E107" s="252">
        <f>SUM(E108:E108)</f>
        <v>51548.9</v>
      </c>
      <c r="F107" s="252">
        <f>SUM(F108:F108)</f>
        <v>51548.9</v>
      </c>
      <c r="G107" s="313"/>
      <c r="H107" s="472">
        <f>F107*100%/E107</f>
        <v>1</v>
      </c>
      <c r="I107" s="332"/>
      <c r="J107" s="1094"/>
      <c r="K107" s="1081"/>
      <c r="L107" s="1095"/>
      <c r="M107" s="1096"/>
      <c r="N107" s="1096"/>
      <c r="O107" s="1097"/>
      <c r="P107" s="472">
        <f>SUM(O108:O108)/COUNTA(O108:O108)</f>
        <v>1</v>
      </c>
      <c r="Q107" s="313"/>
    </row>
    <row r="108" spans="1:18" s="279" customFormat="1" ht="39.6" x14ac:dyDescent="0.25">
      <c r="A108" s="253"/>
      <c r="B108" s="519"/>
      <c r="C108" s="281" t="s">
        <v>875</v>
      </c>
      <c r="D108" s="313" t="s">
        <v>39</v>
      </c>
      <c r="E108" s="252">
        <v>51548.9</v>
      </c>
      <c r="F108" s="252">
        <v>51548.9</v>
      </c>
      <c r="G108" s="313" t="s">
        <v>19</v>
      </c>
      <c r="H108" s="471">
        <f>F108*100%/E108</f>
        <v>1</v>
      </c>
      <c r="I108" s="469"/>
      <c r="J108" s="313" t="s">
        <v>936</v>
      </c>
      <c r="K108" s="313" t="s">
        <v>935</v>
      </c>
      <c r="L108" s="548" t="s">
        <v>26</v>
      </c>
      <c r="M108" s="350">
        <v>85</v>
      </c>
      <c r="N108" s="350">
        <v>85</v>
      </c>
      <c r="O108" s="251">
        <f>IF((N108*100%/M108)&lt;=100%,(N108*100%/M108),100%)</f>
        <v>1</v>
      </c>
      <c r="P108" s="472"/>
      <c r="Q108" s="313"/>
      <c r="R108" s="261"/>
    </row>
    <row r="109" spans="1:18" s="82" customFormat="1" x14ac:dyDescent="0.25">
      <c r="A109" s="971" t="s">
        <v>809</v>
      </c>
      <c r="B109" s="972"/>
      <c r="C109" s="972"/>
      <c r="D109" s="973"/>
      <c r="E109" s="512">
        <f>E107</f>
        <v>51548.9</v>
      </c>
      <c r="F109" s="512">
        <f>F107</f>
        <v>51548.9</v>
      </c>
      <c r="G109" s="518"/>
      <c r="H109" s="975" t="s">
        <v>810</v>
      </c>
      <c r="I109" s="976"/>
      <c r="J109" s="976"/>
      <c r="K109" s="976"/>
      <c r="L109" s="976"/>
      <c r="M109" s="976"/>
      <c r="N109" s="976"/>
      <c r="O109" s="976"/>
      <c r="P109" s="976"/>
      <c r="Q109" s="977"/>
    </row>
    <row r="110" spans="1:18" s="82" customFormat="1" x14ac:dyDescent="0.25">
      <c r="A110" s="978" t="s">
        <v>814</v>
      </c>
      <c r="B110" s="979"/>
      <c r="C110" s="979"/>
      <c r="D110" s="980"/>
      <c r="E110" s="512">
        <f>E109</f>
        <v>51548.9</v>
      </c>
      <c r="F110" s="701">
        <f>F109</f>
        <v>51548.9</v>
      </c>
      <c r="G110" s="518"/>
      <c r="H110" s="975" t="s">
        <v>810</v>
      </c>
      <c r="I110" s="976"/>
      <c r="J110" s="976"/>
      <c r="K110" s="976"/>
      <c r="L110" s="976"/>
      <c r="M110" s="976"/>
      <c r="N110" s="976"/>
      <c r="O110" s="976"/>
      <c r="P110" s="976"/>
      <c r="Q110" s="977"/>
    </row>
    <row r="111" spans="1:18" s="82" customFormat="1" x14ac:dyDescent="0.25">
      <c r="A111" s="971" t="s">
        <v>818</v>
      </c>
      <c r="B111" s="972"/>
      <c r="C111" s="972"/>
      <c r="D111" s="973"/>
      <c r="E111" s="512">
        <f>SUM(E42,E104,E110)</f>
        <v>2002096.4999999995</v>
      </c>
      <c r="F111" s="512">
        <f>SUM(F42,F104,F110)</f>
        <v>2001275.6005999998</v>
      </c>
      <c r="G111" s="518"/>
      <c r="H111" s="975" t="s">
        <v>810</v>
      </c>
      <c r="I111" s="976"/>
      <c r="J111" s="976"/>
      <c r="K111" s="976"/>
      <c r="L111" s="976"/>
      <c r="M111" s="976"/>
      <c r="N111" s="976"/>
      <c r="O111" s="976"/>
      <c r="P111" s="976"/>
      <c r="Q111" s="977"/>
    </row>
    <row r="112" spans="1:18" s="304" customFormat="1" ht="15.6" x14ac:dyDescent="0.25">
      <c r="A112" s="985" t="s">
        <v>843</v>
      </c>
      <c r="B112" s="983"/>
      <c r="C112" s="983"/>
      <c r="D112" s="983"/>
      <c r="E112" s="983"/>
      <c r="F112" s="983"/>
      <c r="G112" s="983"/>
      <c r="H112" s="983"/>
      <c r="I112" s="983"/>
      <c r="J112" s="983"/>
      <c r="K112" s="983"/>
      <c r="L112" s="983"/>
      <c r="M112" s="983"/>
      <c r="N112" s="983"/>
      <c r="O112" s="983"/>
      <c r="P112" s="983"/>
      <c r="Q112" s="984"/>
    </row>
    <row r="113" spans="1:17" s="279" customFormat="1" ht="26.4" x14ac:dyDescent="0.25">
      <c r="A113" s="253" t="s">
        <v>1503</v>
      </c>
      <c r="B113" s="331" t="s">
        <v>447</v>
      </c>
      <c r="C113" s="55" t="s">
        <v>446</v>
      </c>
      <c r="D113" s="313" t="s">
        <v>18</v>
      </c>
      <c r="E113" s="822">
        <f>SUM(E114:E150)+0.1</f>
        <v>6929614.0999999959</v>
      </c>
      <c r="F113" s="822">
        <f>SUM(F114:F150)</f>
        <v>6166339.120000001</v>
      </c>
      <c r="G113" s="313"/>
      <c r="H113" s="742">
        <f t="shared" ref="H113:H150" si="6">F113*100%/E113</f>
        <v>0.88985317667256603</v>
      </c>
      <c r="I113" s="332"/>
      <c r="J113" s="1094"/>
      <c r="K113" s="1081"/>
      <c r="L113" s="1095"/>
      <c r="M113" s="1096"/>
      <c r="N113" s="1096"/>
      <c r="O113" s="1097"/>
      <c r="P113" s="742">
        <f>SUM(O114:O150)/COUNTA(O114:O150)</f>
        <v>0.97297297297297303</v>
      </c>
      <c r="Q113" s="313"/>
    </row>
    <row r="114" spans="1:17" s="279" customFormat="1" ht="54" customHeight="1" x14ac:dyDescent="0.25">
      <c r="A114" s="1130" t="s">
        <v>1583</v>
      </c>
      <c r="B114" s="1084" t="s">
        <v>1574</v>
      </c>
      <c r="C114" s="1174" t="s">
        <v>446</v>
      </c>
      <c r="D114" s="659" t="s">
        <v>440</v>
      </c>
      <c r="E114" s="739">
        <v>897998.6</v>
      </c>
      <c r="F114" s="754">
        <v>897998.54</v>
      </c>
      <c r="G114" s="256" t="s">
        <v>19</v>
      </c>
      <c r="H114" s="742">
        <f t="shared" si="6"/>
        <v>0.99999993318475111</v>
      </c>
      <c r="I114" s="313" t="s">
        <v>1575</v>
      </c>
      <c r="J114" s="747" t="s">
        <v>1577</v>
      </c>
      <c r="K114" s="747" t="s">
        <v>1578</v>
      </c>
      <c r="L114" s="371" t="s">
        <v>471</v>
      </c>
      <c r="M114" s="371">
        <v>1</v>
      </c>
      <c r="N114" s="748">
        <v>1</v>
      </c>
      <c r="O114" s="251">
        <f t="shared" ref="O114:O135" si="7">IF((N114*100%/M114)&lt;=100%,(N114*100%/M114),100%)</f>
        <v>1</v>
      </c>
      <c r="P114" s="280"/>
      <c r="Q114" s="749" t="s">
        <v>1581</v>
      </c>
    </row>
    <row r="115" spans="1:17" s="279" customFormat="1" ht="115.2" customHeight="1" x14ac:dyDescent="0.25">
      <c r="A115" s="1131"/>
      <c r="B115" s="1086"/>
      <c r="C115" s="1175"/>
      <c r="D115" s="659" t="s">
        <v>440</v>
      </c>
      <c r="E115" s="739">
        <v>0.1</v>
      </c>
      <c r="F115" s="754">
        <v>0</v>
      </c>
      <c r="G115" s="256" t="s">
        <v>19</v>
      </c>
      <c r="H115" s="742">
        <f t="shared" si="6"/>
        <v>0</v>
      </c>
      <c r="I115" s="313" t="s">
        <v>1576</v>
      </c>
      <c r="J115" s="747" t="s">
        <v>1579</v>
      </c>
      <c r="K115" s="747" t="s">
        <v>1580</v>
      </c>
      <c r="L115" s="371" t="s">
        <v>23</v>
      </c>
      <c r="M115" s="371">
        <v>1</v>
      </c>
      <c r="N115" s="748">
        <v>1</v>
      </c>
      <c r="O115" s="251">
        <f t="shared" si="7"/>
        <v>1</v>
      </c>
      <c r="P115" s="280"/>
      <c r="Q115" s="749" t="s">
        <v>1582</v>
      </c>
    </row>
    <row r="116" spans="1:17" s="279" customFormat="1" ht="158.4" x14ac:dyDescent="0.25">
      <c r="A116" s="253" t="s">
        <v>1584</v>
      </c>
      <c r="B116" s="331" t="s">
        <v>1619</v>
      </c>
      <c r="C116" s="55" t="s">
        <v>446</v>
      </c>
      <c r="D116" s="313" t="s">
        <v>440</v>
      </c>
      <c r="E116" s="739">
        <v>1426356.8</v>
      </c>
      <c r="F116" s="754">
        <v>821025.34</v>
      </c>
      <c r="G116" s="256" t="s">
        <v>19</v>
      </c>
      <c r="H116" s="742">
        <f t="shared" si="6"/>
        <v>0.57561007175764156</v>
      </c>
      <c r="I116" s="313" t="s">
        <v>1654</v>
      </c>
      <c r="J116" s="747" t="s">
        <v>1577</v>
      </c>
      <c r="K116" s="747" t="s">
        <v>1578</v>
      </c>
      <c r="L116" s="371" t="s">
        <v>471</v>
      </c>
      <c r="M116" s="371">
        <v>1</v>
      </c>
      <c r="N116" s="748">
        <v>1</v>
      </c>
      <c r="O116" s="251">
        <f t="shared" si="7"/>
        <v>1</v>
      </c>
      <c r="P116" s="280"/>
      <c r="Q116" s="750" t="s">
        <v>1686</v>
      </c>
    </row>
    <row r="117" spans="1:17" s="279" customFormat="1" ht="118.8" x14ac:dyDescent="0.25">
      <c r="A117" s="253" t="s">
        <v>1585</v>
      </c>
      <c r="B117" s="331" t="s">
        <v>1620</v>
      </c>
      <c r="C117" s="55" t="s">
        <v>446</v>
      </c>
      <c r="D117" s="313" t="s">
        <v>440</v>
      </c>
      <c r="E117" s="754">
        <v>442667.8</v>
      </c>
      <c r="F117" s="754">
        <v>439890.9</v>
      </c>
      <c r="G117" s="256" t="s">
        <v>19</v>
      </c>
      <c r="H117" s="751">
        <f t="shared" si="6"/>
        <v>0.99372689859077179</v>
      </c>
      <c r="I117" s="256" t="s">
        <v>1655</v>
      </c>
      <c r="J117" s="747" t="s">
        <v>1672</v>
      </c>
      <c r="K117" s="747" t="s">
        <v>1578</v>
      </c>
      <c r="L117" s="371" t="s">
        <v>471</v>
      </c>
      <c r="M117" s="371">
        <v>1</v>
      </c>
      <c r="N117" s="748">
        <v>1</v>
      </c>
      <c r="O117" s="251">
        <f t="shared" si="7"/>
        <v>1</v>
      </c>
      <c r="P117" s="280"/>
      <c r="Q117" s="752" t="s">
        <v>1687</v>
      </c>
    </row>
    <row r="118" spans="1:17" s="279" customFormat="1" ht="145.19999999999999" x14ac:dyDescent="0.25">
      <c r="A118" s="253" t="s">
        <v>1586</v>
      </c>
      <c r="B118" s="331" t="s">
        <v>1621</v>
      </c>
      <c r="C118" s="55" t="s">
        <v>446</v>
      </c>
      <c r="D118" s="313" t="s">
        <v>440</v>
      </c>
      <c r="E118" s="739">
        <v>590812.4</v>
      </c>
      <c r="F118" s="754">
        <v>590740.4</v>
      </c>
      <c r="G118" s="256" t="s">
        <v>19</v>
      </c>
      <c r="H118" s="751">
        <f t="shared" si="6"/>
        <v>0.99987813390511104</v>
      </c>
      <c r="I118" s="256" t="s">
        <v>1575</v>
      </c>
      <c r="J118" s="747" t="s">
        <v>1577</v>
      </c>
      <c r="K118" s="747" t="s">
        <v>1578</v>
      </c>
      <c r="L118" s="371" t="s">
        <v>471</v>
      </c>
      <c r="M118" s="371">
        <v>1</v>
      </c>
      <c r="N118" s="748">
        <v>1</v>
      </c>
      <c r="O118" s="251">
        <f t="shared" si="7"/>
        <v>1</v>
      </c>
      <c r="P118" s="280"/>
      <c r="Q118" s="749" t="s">
        <v>1688</v>
      </c>
    </row>
    <row r="119" spans="1:17" s="279" customFormat="1" ht="118.8" x14ac:dyDescent="0.25">
      <c r="A119" s="253" t="s">
        <v>1587</v>
      </c>
      <c r="B119" s="331" t="s">
        <v>1622</v>
      </c>
      <c r="C119" s="55" t="s">
        <v>446</v>
      </c>
      <c r="D119" s="313" t="s">
        <v>440</v>
      </c>
      <c r="E119" s="739">
        <v>105106.3</v>
      </c>
      <c r="F119" s="754">
        <v>103477.23</v>
      </c>
      <c r="G119" s="256" t="s">
        <v>19</v>
      </c>
      <c r="H119" s="751">
        <f t="shared" si="6"/>
        <v>0.98450073877588684</v>
      </c>
      <c r="I119" s="256" t="s">
        <v>1655</v>
      </c>
      <c r="J119" s="747" t="s">
        <v>1673</v>
      </c>
      <c r="K119" s="747" t="s">
        <v>1674</v>
      </c>
      <c r="L119" s="371" t="s">
        <v>26</v>
      </c>
      <c r="M119" s="371">
        <v>9</v>
      </c>
      <c r="N119" s="748">
        <v>9</v>
      </c>
      <c r="O119" s="251">
        <f t="shared" si="7"/>
        <v>1</v>
      </c>
      <c r="P119" s="280"/>
      <c r="Q119" s="749" t="s">
        <v>1689</v>
      </c>
    </row>
    <row r="120" spans="1:17" s="279" customFormat="1" ht="158.4" x14ac:dyDescent="0.25">
      <c r="A120" s="253" t="s">
        <v>1588</v>
      </c>
      <c r="B120" s="331" t="s">
        <v>1623</v>
      </c>
      <c r="C120" s="55" t="s">
        <v>446</v>
      </c>
      <c r="D120" s="313" t="s">
        <v>440</v>
      </c>
      <c r="E120" s="739">
        <v>570862.6</v>
      </c>
      <c r="F120" s="754">
        <v>570862.48</v>
      </c>
      <c r="G120" s="256" t="s">
        <v>19</v>
      </c>
      <c r="H120" s="751">
        <f t="shared" si="6"/>
        <v>0.99999978979179927</v>
      </c>
      <c r="I120" s="256" t="s">
        <v>1575</v>
      </c>
      <c r="J120" s="747" t="s">
        <v>1673</v>
      </c>
      <c r="K120" s="747" t="s">
        <v>1675</v>
      </c>
      <c r="L120" s="371" t="s">
        <v>26</v>
      </c>
      <c r="M120" s="371">
        <v>600</v>
      </c>
      <c r="N120" s="748">
        <v>600</v>
      </c>
      <c r="O120" s="251">
        <f t="shared" si="7"/>
        <v>1</v>
      </c>
      <c r="P120" s="280"/>
      <c r="Q120" s="752" t="s">
        <v>1690</v>
      </c>
    </row>
    <row r="121" spans="1:17" s="279" customFormat="1" ht="92.4" x14ac:dyDescent="0.25">
      <c r="A121" s="253" t="s">
        <v>1589</v>
      </c>
      <c r="B121" s="331" t="s">
        <v>1624</v>
      </c>
      <c r="C121" s="55" t="s">
        <v>446</v>
      </c>
      <c r="D121" s="313" t="s">
        <v>440</v>
      </c>
      <c r="E121" s="739">
        <v>309784.59999999998</v>
      </c>
      <c r="F121" s="754">
        <v>308670.49</v>
      </c>
      <c r="G121" s="256" t="s">
        <v>19</v>
      </c>
      <c r="H121" s="751">
        <f t="shared" si="6"/>
        <v>0.99640359785476751</v>
      </c>
      <c r="I121" s="256" t="s">
        <v>1655</v>
      </c>
      <c r="J121" s="747" t="s">
        <v>1673</v>
      </c>
      <c r="K121" s="747" t="s">
        <v>1675</v>
      </c>
      <c r="L121" s="371" t="s">
        <v>26</v>
      </c>
      <c r="M121" s="371">
        <v>600</v>
      </c>
      <c r="N121" s="748">
        <v>600</v>
      </c>
      <c r="O121" s="251">
        <f t="shared" si="7"/>
        <v>1</v>
      </c>
      <c r="P121" s="280"/>
      <c r="Q121" s="749" t="s">
        <v>1691</v>
      </c>
    </row>
    <row r="122" spans="1:17" s="279" customFormat="1" ht="92.4" x14ac:dyDescent="0.25">
      <c r="A122" s="253" t="s">
        <v>1590</v>
      </c>
      <c r="B122" s="331" t="s">
        <v>1625</v>
      </c>
      <c r="C122" s="55" t="s">
        <v>446</v>
      </c>
      <c r="D122" s="313" t="s">
        <v>440</v>
      </c>
      <c r="E122" s="739">
        <v>488040.3</v>
      </c>
      <c r="F122" s="754">
        <v>485487.38</v>
      </c>
      <c r="G122" s="256" t="s">
        <v>19</v>
      </c>
      <c r="H122" s="751">
        <f t="shared" si="6"/>
        <v>0.99476903854046483</v>
      </c>
      <c r="I122" s="256" t="s">
        <v>1655</v>
      </c>
      <c r="J122" s="747" t="s">
        <v>1673</v>
      </c>
      <c r="K122" s="747" t="s">
        <v>1675</v>
      </c>
      <c r="L122" s="371" t="s">
        <v>26</v>
      </c>
      <c r="M122" s="371">
        <v>420</v>
      </c>
      <c r="N122" s="748">
        <v>420</v>
      </c>
      <c r="O122" s="251">
        <f t="shared" si="7"/>
        <v>1</v>
      </c>
      <c r="P122" s="280"/>
      <c r="Q122" s="749" t="s">
        <v>1692</v>
      </c>
    </row>
    <row r="123" spans="1:17" s="279" customFormat="1" ht="92.4" x14ac:dyDescent="0.25">
      <c r="A123" s="253" t="s">
        <v>1591</v>
      </c>
      <c r="B123" s="331" t="s">
        <v>1626</v>
      </c>
      <c r="C123" s="55" t="s">
        <v>446</v>
      </c>
      <c r="D123" s="313" t="s">
        <v>440</v>
      </c>
      <c r="E123" s="739">
        <v>138201.29999999999</v>
      </c>
      <c r="F123" s="754">
        <v>134337.70000000001</v>
      </c>
      <c r="G123" s="256" t="s">
        <v>19</v>
      </c>
      <c r="H123" s="751">
        <f t="shared" si="6"/>
        <v>0.97204367831561655</v>
      </c>
      <c r="I123" s="256" t="s">
        <v>1655</v>
      </c>
      <c r="J123" s="747" t="s">
        <v>1673</v>
      </c>
      <c r="K123" s="747" t="s">
        <v>1675</v>
      </c>
      <c r="L123" s="371" t="s">
        <v>26</v>
      </c>
      <c r="M123" s="371">
        <v>340</v>
      </c>
      <c r="N123" s="748">
        <v>340</v>
      </c>
      <c r="O123" s="251">
        <f t="shared" si="7"/>
        <v>1</v>
      </c>
      <c r="P123" s="280"/>
      <c r="Q123" s="753" t="s">
        <v>1693</v>
      </c>
    </row>
    <row r="124" spans="1:17" s="279" customFormat="1" ht="158.4" x14ac:dyDescent="0.25">
      <c r="A124" s="253" t="s">
        <v>1592</v>
      </c>
      <c r="B124" s="331" t="s">
        <v>1627</v>
      </c>
      <c r="C124" s="55" t="s">
        <v>446</v>
      </c>
      <c r="D124" s="313" t="s">
        <v>440</v>
      </c>
      <c r="E124" s="739">
        <v>224109.5</v>
      </c>
      <c r="F124" s="754">
        <v>202090.25</v>
      </c>
      <c r="G124" s="256" t="s">
        <v>19</v>
      </c>
      <c r="H124" s="751">
        <f t="shared" si="6"/>
        <v>0.90174780631789375</v>
      </c>
      <c r="I124" s="256" t="s">
        <v>1656</v>
      </c>
      <c r="J124" s="747" t="s">
        <v>1577</v>
      </c>
      <c r="K124" s="747" t="s">
        <v>1578</v>
      </c>
      <c r="L124" s="371" t="s">
        <v>471</v>
      </c>
      <c r="M124" s="371">
        <v>1</v>
      </c>
      <c r="N124" s="748">
        <v>1</v>
      </c>
      <c r="O124" s="251">
        <f t="shared" si="7"/>
        <v>1</v>
      </c>
      <c r="P124" s="280"/>
      <c r="Q124" s="749" t="s">
        <v>1694</v>
      </c>
    </row>
    <row r="125" spans="1:17" s="279" customFormat="1" ht="79.2" x14ac:dyDescent="0.25">
      <c r="A125" s="253" t="s">
        <v>1593</v>
      </c>
      <c r="B125" s="331" t="s">
        <v>1628</v>
      </c>
      <c r="C125" s="55" t="s">
        <v>446</v>
      </c>
      <c r="D125" s="313" t="s">
        <v>440</v>
      </c>
      <c r="E125" s="739">
        <v>521434.5</v>
      </c>
      <c r="F125" s="754">
        <v>505013.26</v>
      </c>
      <c r="G125" s="256" t="s">
        <v>19</v>
      </c>
      <c r="H125" s="751">
        <f t="shared" si="6"/>
        <v>0.9685075690235303</v>
      </c>
      <c r="I125" s="256" t="s">
        <v>1655</v>
      </c>
      <c r="J125" s="747" t="s">
        <v>1577</v>
      </c>
      <c r="K125" s="747" t="s">
        <v>1578</v>
      </c>
      <c r="L125" s="371" t="s">
        <v>471</v>
      </c>
      <c r="M125" s="371">
        <v>1</v>
      </c>
      <c r="N125" s="748">
        <v>1</v>
      </c>
      <c r="O125" s="251">
        <f t="shared" si="7"/>
        <v>1</v>
      </c>
      <c r="P125" s="280"/>
      <c r="Q125" s="749" t="s">
        <v>1695</v>
      </c>
    </row>
    <row r="126" spans="1:17" s="279" customFormat="1" ht="198" x14ac:dyDescent="0.25">
      <c r="A126" s="253" t="s">
        <v>1594</v>
      </c>
      <c r="B126" s="331" t="s">
        <v>1629</v>
      </c>
      <c r="C126" s="55" t="s">
        <v>446</v>
      </c>
      <c r="D126" s="313" t="s">
        <v>440</v>
      </c>
      <c r="E126" s="739">
        <v>27351.1</v>
      </c>
      <c r="F126" s="754">
        <v>23799.360000000001</v>
      </c>
      <c r="G126" s="256" t="s">
        <v>19</v>
      </c>
      <c r="H126" s="751">
        <f t="shared" si="6"/>
        <v>0.87014269992797366</v>
      </c>
      <c r="I126" s="256" t="s">
        <v>1657</v>
      </c>
      <c r="J126" s="747" t="s">
        <v>1676</v>
      </c>
      <c r="K126" s="747" t="s">
        <v>1677</v>
      </c>
      <c r="L126" s="371" t="s">
        <v>471</v>
      </c>
      <c r="M126" s="371">
        <v>1</v>
      </c>
      <c r="N126" s="748">
        <v>1</v>
      </c>
      <c r="O126" s="251">
        <f t="shared" si="7"/>
        <v>1</v>
      </c>
      <c r="P126" s="280"/>
      <c r="Q126" s="749" t="s">
        <v>1696</v>
      </c>
    </row>
    <row r="127" spans="1:17" s="279" customFormat="1" ht="132" x14ac:dyDescent="0.25">
      <c r="A127" s="253" t="s">
        <v>1595</v>
      </c>
      <c r="B127" s="331" t="s">
        <v>1630</v>
      </c>
      <c r="C127" s="55" t="s">
        <v>446</v>
      </c>
      <c r="D127" s="313" t="s">
        <v>440</v>
      </c>
      <c r="E127" s="739">
        <v>375100</v>
      </c>
      <c r="F127" s="754">
        <v>374753</v>
      </c>
      <c r="G127" s="256" t="s">
        <v>19</v>
      </c>
      <c r="H127" s="751">
        <f t="shared" si="6"/>
        <v>0.99907491335643828</v>
      </c>
      <c r="I127" s="256" t="s">
        <v>1655</v>
      </c>
      <c r="J127" s="747" t="s">
        <v>1577</v>
      </c>
      <c r="K127" s="747" t="s">
        <v>1678</v>
      </c>
      <c r="L127" s="371" t="s">
        <v>471</v>
      </c>
      <c r="M127" s="371">
        <v>1</v>
      </c>
      <c r="N127" s="748">
        <v>1</v>
      </c>
      <c r="O127" s="251">
        <f t="shared" si="7"/>
        <v>1</v>
      </c>
      <c r="P127" s="280"/>
      <c r="Q127" s="749" t="s">
        <v>1697</v>
      </c>
    </row>
    <row r="128" spans="1:17" s="279" customFormat="1" ht="105.6" x14ac:dyDescent="0.25">
      <c r="A128" s="253" t="s">
        <v>1596</v>
      </c>
      <c r="B128" s="331" t="s">
        <v>1631</v>
      </c>
      <c r="C128" s="55" t="s">
        <v>446</v>
      </c>
      <c r="D128" s="313" t="s">
        <v>440</v>
      </c>
      <c r="E128" s="739">
        <v>153180.70000000001</v>
      </c>
      <c r="F128" s="754">
        <v>153180.37</v>
      </c>
      <c r="G128" s="256" t="s">
        <v>19</v>
      </c>
      <c r="H128" s="751">
        <f t="shared" si="6"/>
        <v>0.99999784568160344</v>
      </c>
      <c r="I128" s="256" t="s">
        <v>1575</v>
      </c>
      <c r="J128" s="747" t="s">
        <v>1577</v>
      </c>
      <c r="K128" s="747" t="s">
        <v>1678</v>
      </c>
      <c r="L128" s="371" t="s">
        <v>471</v>
      </c>
      <c r="M128" s="371">
        <v>1</v>
      </c>
      <c r="N128" s="748">
        <v>1</v>
      </c>
      <c r="O128" s="251">
        <f t="shared" si="7"/>
        <v>1</v>
      </c>
      <c r="P128" s="280"/>
      <c r="Q128" s="749" t="s">
        <v>1698</v>
      </c>
    </row>
    <row r="129" spans="1:17" s="279" customFormat="1" ht="105.6" x14ac:dyDescent="0.25">
      <c r="A129" s="253" t="s">
        <v>1597</v>
      </c>
      <c r="B129" s="331" t="s">
        <v>1632</v>
      </c>
      <c r="C129" s="55" t="s">
        <v>446</v>
      </c>
      <c r="D129" s="313" t="s">
        <v>440</v>
      </c>
      <c r="E129" s="739">
        <v>72363.600000000006</v>
      </c>
      <c r="F129" s="754">
        <v>71863.56</v>
      </c>
      <c r="G129" s="256" t="s">
        <v>19</v>
      </c>
      <c r="H129" s="751">
        <f t="shared" si="6"/>
        <v>0.99308989602507325</v>
      </c>
      <c r="I129" s="256" t="s">
        <v>1658</v>
      </c>
      <c r="J129" s="747" t="s">
        <v>1679</v>
      </c>
      <c r="K129" s="747" t="s">
        <v>1677</v>
      </c>
      <c r="L129" s="371" t="s">
        <v>471</v>
      </c>
      <c r="M129" s="371">
        <v>1</v>
      </c>
      <c r="N129" s="748">
        <v>1</v>
      </c>
      <c r="O129" s="251">
        <f t="shared" si="7"/>
        <v>1</v>
      </c>
      <c r="P129" s="280"/>
      <c r="Q129" s="749" t="s">
        <v>1699</v>
      </c>
    </row>
    <row r="130" spans="1:17" s="279" customFormat="1" ht="145.19999999999999" x14ac:dyDescent="0.25">
      <c r="A130" s="253" t="s">
        <v>1598</v>
      </c>
      <c r="B130" s="331" t="s">
        <v>1633</v>
      </c>
      <c r="C130" s="55" t="s">
        <v>446</v>
      </c>
      <c r="D130" s="313" t="s">
        <v>440</v>
      </c>
      <c r="E130" s="739">
        <v>1408.6</v>
      </c>
      <c r="F130" s="754">
        <v>1408.6</v>
      </c>
      <c r="G130" s="256" t="s">
        <v>19</v>
      </c>
      <c r="H130" s="751">
        <f t="shared" si="6"/>
        <v>1</v>
      </c>
      <c r="I130" s="256" t="s">
        <v>1575</v>
      </c>
      <c r="J130" s="747" t="s">
        <v>1673</v>
      </c>
      <c r="K130" s="747" t="s">
        <v>1674</v>
      </c>
      <c r="L130" s="371" t="s">
        <v>26</v>
      </c>
      <c r="M130" s="371">
        <v>15</v>
      </c>
      <c r="N130" s="748">
        <v>15</v>
      </c>
      <c r="O130" s="251">
        <f t="shared" si="7"/>
        <v>1</v>
      </c>
      <c r="P130" s="280"/>
      <c r="Q130" s="749" t="s">
        <v>1700</v>
      </c>
    </row>
    <row r="131" spans="1:17" s="279" customFormat="1" ht="145.19999999999999" x14ac:dyDescent="0.25">
      <c r="A131" s="253" t="s">
        <v>1599</v>
      </c>
      <c r="B131" s="331" t="s">
        <v>1634</v>
      </c>
      <c r="C131" s="55" t="s">
        <v>446</v>
      </c>
      <c r="D131" s="313" t="s">
        <v>440</v>
      </c>
      <c r="E131" s="739">
        <v>272211.5</v>
      </c>
      <c r="F131" s="754">
        <v>269199.73</v>
      </c>
      <c r="G131" s="256" t="s">
        <v>19</v>
      </c>
      <c r="H131" s="751">
        <f t="shared" si="6"/>
        <v>0.98893591931274016</v>
      </c>
      <c r="I131" s="256" t="s">
        <v>1655</v>
      </c>
      <c r="J131" s="747" t="s">
        <v>1680</v>
      </c>
      <c r="K131" s="747" t="s">
        <v>1681</v>
      </c>
      <c r="L131" s="371" t="s">
        <v>23</v>
      </c>
      <c r="M131" s="371" t="s">
        <v>1682</v>
      </c>
      <c r="N131" s="748">
        <v>9</v>
      </c>
      <c r="O131" s="251" t="s">
        <v>352</v>
      </c>
      <c r="P131" s="280"/>
      <c r="Q131" s="749" t="s">
        <v>1701</v>
      </c>
    </row>
    <row r="132" spans="1:17" s="279" customFormat="1" ht="105.6" x14ac:dyDescent="0.25">
      <c r="A132" s="253" t="s">
        <v>1600</v>
      </c>
      <c r="B132" s="331" t="s">
        <v>1635</v>
      </c>
      <c r="C132" s="55" t="s">
        <v>446</v>
      </c>
      <c r="D132" s="313" t="s">
        <v>440</v>
      </c>
      <c r="E132" s="739">
        <v>65022.9</v>
      </c>
      <c r="F132" s="754">
        <v>64795.32</v>
      </c>
      <c r="G132" s="256" t="s">
        <v>19</v>
      </c>
      <c r="H132" s="751">
        <f t="shared" si="6"/>
        <v>0.99650000230687952</v>
      </c>
      <c r="I132" s="256" t="s">
        <v>1655</v>
      </c>
      <c r="J132" s="747" t="s">
        <v>1673</v>
      </c>
      <c r="K132" s="747" t="s">
        <v>1674</v>
      </c>
      <c r="L132" s="371" t="s">
        <v>26</v>
      </c>
      <c r="M132" s="371">
        <v>5</v>
      </c>
      <c r="N132" s="748">
        <v>5</v>
      </c>
      <c r="O132" s="251">
        <f t="shared" si="7"/>
        <v>1</v>
      </c>
      <c r="P132" s="280"/>
      <c r="Q132" s="749" t="s">
        <v>1702</v>
      </c>
    </row>
    <row r="133" spans="1:17" s="279" customFormat="1" ht="92.4" x14ac:dyDescent="0.25">
      <c r="A133" s="253" t="s">
        <v>1601</v>
      </c>
      <c r="B133" s="331" t="s">
        <v>1636</v>
      </c>
      <c r="C133" s="55" t="s">
        <v>446</v>
      </c>
      <c r="D133" s="313" t="s">
        <v>440</v>
      </c>
      <c r="E133" s="754">
        <v>58106.5</v>
      </c>
      <c r="F133" s="754">
        <v>58106.45</v>
      </c>
      <c r="G133" s="256" t="s">
        <v>19</v>
      </c>
      <c r="H133" s="751">
        <f t="shared" si="6"/>
        <v>0.99999913951107011</v>
      </c>
      <c r="I133" s="256" t="s">
        <v>1575</v>
      </c>
      <c r="J133" s="747" t="s">
        <v>1673</v>
      </c>
      <c r="K133" s="747" t="s">
        <v>1681</v>
      </c>
      <c r="L133" s="371" t="s">
        <v>23</v>
      </c>
      <c r="M133" s="371">
        <v>302</v>
      </c>
      <c r="N133" s="748">
        <v>307</v>
      </c>
      <c r="O133" s="251">
        <f t="shared" si="7"/>
        <v>1</v>
      </c>
      <c r="P133" s="280"/>
      <c r="Q133" s="749" t="s">
        <v>1703</v>
      </c>
    </row>
    <row r="134" spans="1:17" s="279" customFormat="1" ht="105.6" x14ac:dyDescent="0.25">
      <c r="A134" s="253" t="s">
        <v>1602</v>
      </c>
      <c r="B134" s="331" t="s">
        <v>1637</v>
      </c>
      <c r="C134" s="55" t="s">
        <v>446</v>
      </c>
      <c r="D134" s="313" t="s">
        <v>440</v>
      </c>
      <c r="E134" s="739">
        <v>152006.6</v>
      </c>
      <c r="F134" s="754">
        <v>59367.49</v>
      </c>
      <c r="G134" s="256" t="s">
        <v>19</v>
      </c>
      <c r="H134" s="751">
        <f t="shared" si="6"/>
        <v>0.3905586336382762</v>
      </c>
      <c r="I134" s="256" t="s">
        <v>1659</v>
      </c>
      <c r="J134" s="747" t="s">
        <v>1679</v>
      </c>
      <c r="K134" s="747" t="s">
        <v>1677</v>
      </c>
      <c r="L134" s="371" t="s">
        <v>26</v>
      </c>
      <c r="M134" s="371">
        <v>1</v>
      </c>
      <c r="N134" s="748">
        <v>1</v>
      </c>
      <c r="O134" s="251">
        <f t="shared" si="7"/>
        <v>1</v>
      </c>
      <c r="P134" s="280"/>
      <c r="Q134" s="749" t="s">
        <v>1704</v>
      </c>
    </row>
    <row r="135" spans="1:17" s="279" customFormat="1" ht="145.19999999999999" x14ac:dyDescent="0.25">
      <c r="A135" s="253" t="s">
        <v>1603</v>
      </c>
      <c r="B135" s="331" t="s">
        <v>1638</v>
      </c>
      <c r="C135" s="55" t="s">
        <v>446</v>
      </c>
      <c r="D135" s="313" t="s">
        <v>440</v>
      </c>
      <c r="E135" s="739">
        <v>0.1</v>
      </c>
      <c r="F135" s="754">
        <v>0</v>
      </c>
      <c r="G135" s="256" t="s">
        <v>19</v>
      </c>
      <c r="H135" s="751">
        <f t="shared" ref="H135" si="8">F135*100%/E135</f>
        <v>0</v>
      </c>
      <c r="I135" s="256" t="s">
        <v>1660</v>
      </c>
      <c r="J135" s="747" t="s">
        <v>1579</v>
      </c>
      <c r="K135" s="747" t="s">
        <v>1580</v>
      </c>
      <c r="L135" s="371" t="s">
        <v>23</v>
      </c>
      <c r="M135" s="371">
        <v>1</v>
      </c>
      <c r="N135" s="748">
        <v>1</v>
      </c>
      <c r="O135" s="251">
        <f t="shared" si="7"/>
        <v>1</v>
      </c>
      <c r="P135" s="280"/>
      <c r="Q135" s="749" t="s">
        <v>1705</v>
      </c>
    </row>
    <row r="136" spans="1:17" s="279" customFormat="1" ht="120" x14ac:dyDescent="0.25">
      <c r="A136" s="253" t="s">
        <v>1604</v>
      </c>
      <c r="B136" s="331" t="s">
        <v>1639</v>
      </c>
      <c r="C136" s="55" t="s">
        <v>446</v>
      </c>
      <c r="D136" s="313" t="s">
        <v>440</v>
      </c>
      <c r="E136" s="739">
        <v>6146.9</v>
      </c>
      <c r="F136" s="754">
        <v>5878.5</v>
      </c>
      <c r="G136" s="256" t="s">
        <v>19</v>
      </c>
      <c r="H136" s="751">
        <f t="shared" ref="H136:H149" si="9">F136*100%/E136</f>
        <v>0.95633571393710659</v>
      </c>
      <c r="I136" s="256" t="s">
        <v>1661</v>
      </c>
      <c r="J136" s="747" t="s">
        <v>1579</v>
      </c>
      <c r="K136" s="747" t="s">
        <v>1580</v>
      </c>
      <c r="L136" s="371" t="s">
        <v>23</v>
      </c>
      <c r="M136" s="371">
        <v>1</v>
      </c>
      <c r="N136" s="748">
        <v>1</v>
      </c>
      <c r="O136" s="251">
        <f t="shared" ref="O136:O149" si="10">IF((N136*100%/M136)&lt;=100%,(N136*100%/M136),100%)</f>
        <v>1</v>
      </c>
      <c r="P136" s="280"/>
      <c r="Q136" s="749" t="s">
        <v>1706</v>
      </c>
    </row>
    <row r="137" spans="1:17" s="279" customFormat="1" ht="132" x14ac:dyDescent="0.25">
      <c r="A137" s="253" t="s">
        <v>1605</v>
      </c>
      <c r="B137" s="331" t="s">
        <v>1640</v>
      </c>
      <c r="C137" s="55" t="s">
        <v>446</v>
      </c>
      <c r="D137" s="313" t="s">
        <v>440</v>
      </c>
      <c r="E137" s="811">
        <f>7460.8+161.4</f>
        <v>7622.2</v>
      </c>
      <c r="F137" s="754">
        <v>7255.38</v>
      </c>
      <c r="G137" s="256" t="s">
        <v>19</v>
      </c>
      <c r="H137" s="751">
        <f t="shared" si="9"/>
        <v>0.95187478680695869</v>
      </c>
      <c r="I137" s="256" t="s">
        <v>1662</v>
      </c>
      <c r="J137" s="747" t="s">
        <v>1579</v>
      </c>
      <c r="K137" s="747" t="s">
        <v>1580</v>
      </c>
      <c r="L137" s="371" t="s">
        <v>23</v>
      </c>
      <c r="M137" s="371">
        <v>1</v>
      </c>
      <c r="N137" s="748">
        <v>1</v>
      </c>
      <c r="O137" s="251">
        <f t="shared" si="10"/>
        <v>1</v>
      </c>
      <c r="P137" s="280"/>
      <c r="Q137" s="753" t="s">
        <v>1707</v>
      </c>
    </row>
    <row r="138" spans="1:17" s="279" customFormat="1" ht="105.6" x14ac:dyDescent="0.25">
      <c r="A138" s="253" t="s">
        <v>1606</v>
      </c>
      <c r="B138" s="331" t="s">
        <v>1641</v>
      </c>
      <c r="C138" s="55" t="s">
        <v>446</v>
      </c>
      <c r="D138" s="313" t="s">
        <v>440</v>
      </c>
      <c r="E138" s="739">
        <v>0.1</v>
      </c>
      <c r="F138" s="754">
        <v>0</v>
      </c>
      <c r="G138" s="256" t="s">
        <v>19</v>
      </c>
      <c r="H138" s="751">
        <f t="shared" si="9"/>
        <v>0</v>
      </c>
      <c r="I138" s="256" t="s">
        <v>1663</v>
      </c>
      <c r="J138" s="747" t="s">
        <v>1579</v>
      </c>
      <c r="K138" s="747" t="s">
        <v>1580</v>
      </c>
      <c r="L138" s="371" t="s">
        <v>23</v>
      </c>
      <c r="M138" s="371">
        <v>1</v>
      </c>
      <c r="N138" s="748">
        <v>1</v>
      </c>
      <c r="O138" s="251">
        <f t="shared" si="10"/>
        <v>1</v>
      </c>
      <c r="P138" s="280"/>
      <c r="Q138" s="749" t="s">
        <v>1708</v>
      </c>
    </row>
    <row r="139" spans="1:17" s="279" customFormat="1" ht="92.4" x14ac:dyDescent="0.25">
      <c r="A139" s="253" t="s">
        <v>1607</v>
      </c>
      <c r="B139" s="331" t="s">
        <v>1642</v>
      </c>
      <c r="C139" s="55" t="s">
        <v>446</v>
      </c>
      <c r="D139" s="313" t="s">
        <v>440</v>
      </c>
      <c r="E139" s="739">
        <v>0.1</v>
      </c>
      <c r="F139" s="754">
        <v>0</v>
      </c>
      <c r="G139" s="256" t="s">
        <v>19</v>
      </c>
      <c r="H139" s="751">
        <f t="shared" si="9"/>
        <v>0</v>
      </c>
      <c r="I139" s="256" t="s">
        <v>1664</v>
      </c>
      <c r="J139" s="747" t="s">
        <v>1579</v>
      </c>
      <c r="K139" s="747" t="s">
        <v>1580</v>
      </c>
      <c r="L139" s="371" t="s">
        <v>23</v>
      </c>
      <c r="M139" s="371">
        <v>1</v>
      </c>
      <c r="N139" s="748">
        <v>1</v>
      </c>
      <c r="O139" s="251">
        <f t="shared" si="10"/>
        <v>1</v>
      </c>
      <c r="P139" s="280"/>
      <c r="Q139" s="749" t="s">
        <v>1709</v>
      </c>
    </row>
    <row r="140" spans="1:17" s="279" customFormat="1" ht="105.6" x14ac:dyDescent="0.25">
      <c r="A140" s="253" t="s">
        <v>1608</v>
      </c>
      <c r="B140" s="331" t="s">
        <v>1643</v>
      </c>
      <c r="C140" s="55" t="s">
        <v>446</v>
      </c>
      <c r="D140" s="313" t="s">
        <v>440</v>
      </c>
      <c r="E140" s="739">
        <v>0.1</v>
      </c>
      <c r="F140" s="754">
        <v>0</v>
      </c>
      <c r="G140" s="256" t="s">
        <v>19</v>
      </c>
      <c r="H140" s="751">
        <f t="shared" si="9"/>
        <v>0</v>
      </c>
      <c r="I140" s="256" t="s">
        <v>1665</v>
      </c>
      <c r="J140" s="747" t="s">
        <v>1579</v>
      </c>
      <c r="K140" s="747" t="s">
        <v>1580</v>
      </c>
      <c r="L140" s="371" t="s">
        <v>23</v>
      </c>
      <c r="M140" s="371">
        <v>1</v>
      </c>
      <c r="N140" s="748">
        <v>1</v>
      </c>
      <c r="O140" s="251">
        <f t="shared" si="10"/>
        <v>1</v>
      </c>
      <c r="P140" s="280"/>
      <c r="Q140" s="749" t="s">
        <v>1710</v>
      </c>
    </row>
    <row r="141" spans="1:17" s="279" customFormat="1" ht="92.4" x14ac:dyDescent="0.25">
      <c r="A141" s="253" t="s">
        <v>1609</v>
      </c>
      <c r="B141" s="331" t="s">
        <v>1644</v>
      </c>
      <c r="C141" s="55" t="s">
        <v>446</v>
      </c>
      <c r="D141" s="313" t="s">
        <v>440</v>
      </c>
      <c r="E141" s="739">
        <v>0.1</v>
      </c>
      <c r="F141" s="754">
        <v>0</v>
      </c>
      <c r="G141" s="256" t="s">
        <v>19</v>
      </c>
      <c r="H141" s="751">
        <f t="shared" si="9"/>
        <v>0</v>
      </c>
      <c r="I141" s="256" t="s">
        <v>1664</v>
      </c>
      <c r="J141" s="747" t="s">
        <v>1683</v>
      </c>
      <c r="K141" s="747" t="s">
        <v>1580</v>
      </c>
      <c r="L141" s="371" t="s">
        <v>23</v>
      </c>
      <c r="M141" s="371">
        <v>1</v>
      </c>
      <c r="N141" s="748">
        <v>1</v>
      </c>
      <c r="O141" s="251">
        <f t="shared" si="10"/>
        <v>1</v>
      </c>
      <c r="P141" s="280"/>
      <c r="Q141" s="749" t="s">
        <v>1711</v>
      </c>
    </row>
    <row r="142" spans="1:17" s="279" customFormat="1" ht="120" x14ac:dyDescent="0.25">
      <c r="A142" s="253" t="s">
        <v>1610</v>
      </c>
      <c r="B142" s="331" t="s">
        <v>1645</v>
      </c>
      <c r="C142" s="55" t="s">
        <v>446</v>
      </c>
      <c r="D142" s="313" t="s">
        <v>440</v>
      </c>
      <c r="E142" s="739">
        <v>2659.3</v>
      </c>
      <c r="F142" s="754">
        <v>2659.24</v>
      </c>
      <c r="G142" s="256" t="s">
        <v>19</v>
      </c>
      <c r="H142" s="751">
        <f t="shared" si="9"/>
        <v>0.99997743767156755</v>
      </c>
      <c r="I142" s="256" t="s">
        <v>1666</v>
      </c>
      <c r="J142" s="747" t="s">
        <v>1579</v>
      </c>
      <c r="K142" s="747" t="s">
        <v>1580</v>
      </c>
      <c r="L142" s="371" t="s">
        <v>23</v>
      </c>
      <c r="M142" s="371">
        <v>1</v>
      </c>
      <c r="N142" s="748">
        <v>1</v>
      </c>
      <c r="O142" s="251">
        <f t="shared" si="10"/>
        <v>1</v>
      </c>
      <c r="P142" s="280"/>
      <c r="Q142" s="749" t="s">
        <v>1712</v>
      </c>
    </row>
    <row r="143" spans="1:17" s="279" customFormat="1" ht="132" x14ac:dyDescent="0.25">
      <c r="A143" s="253" t="s">
        <v>1611</v>
      </c>
      <c r="B143" s="331" t="s">
        <v>1646</v>
      </c>
      <c r="C143" s="55" t="s">
        <v>446</v>
      </c>
      <c r="D143" s="313" t="s">
        <v>440</v>
      </c>
      <c r="E143" s="739">
        <v>7643.9</v>
      </c>
      <c r="F143" s="754">
        <v>7643.8</v>
      </c>
      <c r="G143" s="256" t="s">
        <v>19</v>
      </c>
      <c r="H143" s="751">
        <f t="shared" si="9"/>
        <v>0.9999869176729157</v>
      </c>
      <c r="I143" s="256" t="s">
        <v>1666</v>
      </c>
      <c r="J143" s="747" t="s">
        <v>1684</v>
      </c>
      <c r="K143" s="747" t="s">
        <v>1580</v>
      </c>
      <c r="L143" s="371" t="s">
        <v>23</v>
      </c>
      <c r="M143" s="371">
        <v>1</v>
      </c>
      <c r="N143" s="748">
        <v>1</v>
      </c>
      <c r="O143" s="251">
        <f t="shared" si="10"/>
        <v>1</v>
      </c>
      <c r="P143" s="280"/>
      <c r="Q143" s="749" t="s">
        <v>1713</v>
      </c>
    </row>
    <row r="144" spans="1:17" s="279" customFormat="1" ht="192" x14ac:dyDescent="0.25">
      <c r="A144" s="253" t="s">
        <v>1612</v>
      </c>
      <c r="B144" s="331" t="s">
        <v>1647</v>
      </c>
      <c r="C144" s="55" t="s">
        <v>446</v>
      </c>
      <c r="D144" s="313" t="s">
        <v>440</v>
      </c>
      <c r="E144" s="739">
        <v>6580.2</v>
      </c>
      <c r="F144" s="754">
        <v>0</v>
      </c>
      <c r="G144" s="256" t="s">
        <v>19</v>
      </c>
      <c r="H144" s="751">
        <f t="shared" si="9"/>
        <v>0</v>
      </c>
      <c r="I144" s="256" t="s">
        <v>1667</v>
      </c>
      <c r="J144" s="747" t="s">
        <v>1684</v>
      </c>
      <c r="K144" s="747" t="s">
        <v>1580</v>
      </c>
      <c r="L144" s="371" t="s">
        <v>23</v>
      </c>
      <c r="M144" s="371">
        <v>1</v>
      </c>
      <c r="N144" s="748">
        <v>1</v>
      </c>
      <c r="O144" s="251">
        <f t="shared" si="10"/>
        <v>1</v>
      </c>
      <c r="P144" s="280"/>
      <c r="Q144" s="749" t="s">
        <v>1714</v>
      </c>
    </row>
    <row r="145" spans="1:17" s="279" customFormat="1" ht="132" x14ac:dyDescent="0.25">
      <c r="A145" s="253" t="s">
        <v>1613</v>
      </c>
      <c r="B145" s="331" t="s">
        <v>1648</v>
      </c>
      <c r="C145" s="55" t="s">
        <v>446</v>
      </c>
      <c r="D145" s="313" t="s">
        <v>440</v>
      </c>
      <c r="E145" s="739">
        <v>0.1</v>
      </c>
      <c r="F145" s="754">
        <v>0</v>
      </c>
      <c r="G145" s="256" t="s">
        <v>19</v>
      </c>
      <c r="H145" s="751">
        <f t="shared" si="9"/>
        <v>0</v>
      </c>
      <c r="I145" s="256" t="s">
        <v>1668</v>
      </c>
      <c r="J145" s="747" t="s">
        <v>1579</v>
      </c>
      <c r="K145" s="747" t="s">
        <v>1580</v>
      </c>
      <c r="L145" s="371" t="s">
        <v>23</v>
      </c>
      <c r="M145" s="371">
        <v>1</v>
      </c>
      <c r="N145" s="748">
        <v>1</v>
      </c>
      <c r="O145" s="251">
        <f t="shared" si="10"/>
        <v>1</v>
      </c>
      <c r="P145" s="280"/>
      <c r="Q145" s="749" t="s">
        <v>1715</v>
      </c>
    </row>
    <row r="146" spans="1:17" s="279" customFormat="1" ht="156" x14ac:dyDescent="0.25">
      <c r="A146" s="253" t="s">
        <v>1614</v>
      </c>
      <c r="B146" s="331" t="s">
        <v>1649</v>
      </c>
      <c r="C146" s="55" t="s">
        <v>446</v>
      </c>
      <c r="D146" s="313" t="s">
        <v>440</v>
      </c>
      <c r="E146" s="739">
        <v>4171</v>
      </c>
      <c r="F146" s="754">
        <v>4170.8999999999996</v>
      </c>
      <c r="G146" s="256" t="s">
        <v>19</v>
      </c>
      <c r="H146" s="751">
        <f t="shared" si="9"/>
        <v>0.99997602493406845</v>
      </c>
      <c r="I146" s="256" t="s">
        <v>1666</v>
      </c>
      <c r="J146" s="747" t="s">
        <v>1684</v>
      </c>
      <c r="K146" s="747" t="s">
        <v>1580</v>
      </c>
      <c r="L146" s="371" t="s">
        <v>23</v>
      </c>
      <c r="M146" s="371">
        <v>1</v>
      </c>
      <c r="N146" s="748">
        <v>1</v>
      </c>
      <c r="O146" s="251">
        <f t="shared" si="10"/>
        <v>1</v>
      </c>
      <c r="P146" s="280"/>
      <c r="Q146" s="749" t="s">
        <v>1716</v>
      </c>
    </row>
    <row r="147" spans="1:17" s="279" customFormat="1" ht="118.8" x14ac:dyDescent="0.25">
      <c r="A147" s="253" t="s">
        <v>1615</v>
      </c>
      <c r="B147" s="331" t="s">
        <v>1650</v>
      </c>
      <c r="C147" s="55" t="s">
        <v>446</v>
      </c>
      <c r="D147" s="313" t="s">
        <v>440</v>
      </c>
      <c r="E147" s="739">
        <v>0</v>
      </c>
      <c r="F147" s="754">
        <v>0</v>
      </c>
      <c r="G147" s="256" t="s">
        <v>19</v>
      </c>
      <c r="H147" s="751" t="s">
        <v>352</v>
      </c>
      <c r="I147" s="256" t="s">
        <v>1669</v>
      </c>
      <c r="J147" s="747" t="s">
        <v>1685</v>
      </c>
      <c r="K147" s="747" t="s">
        <v>1580</v>
      </c>
      <c r="L147" s="371" t="s">
        <v>23</v>
      </c>
      <c r="M147" s="371">
        <v>1</v>
      </c>
      <c r="N147" s="748">
        <v>1</v>
      </c>
      <c r="O147" s="251">
        <f t="shared" si="10"/>
        <v>1</v>
      </c>
      <c r="P147" s="280"/>
      <c r="Q147" s="749" t="s">
        <v>1669</v>
      </c>
    </row>
    <row r="148" spans="1:17" s="279" customFormat="1" ht="158.4" x14ac:dyDescent="0.25">
      <c r="A148" s="253" t="s">
        <v>1616</v>
      </c>
      <c r="B148" s="331" t="s">
        <v>1651</v>
      </c>
      <c r="C148" s="55" t="s">
        <v>446</v>
      </c>
      <c r="D148" s="313" t="s">
        <v>440</v>
      </c>
      <c r="E148" s="739">
        <v>0</v>
      </c>
      <c r="F148" s="754">
        <v>0</v>
      </c>
      <c r="G148" s="256" t="s">
        <v>19</v>
      </c>
      <c r="H148" s="751" t="s">
        <v>352</v>
      </c>
      <c r="I148" s="256" t="s">
        <v>1670</v>
      </c>
      <c r="J148" s="747" t="s">
        <v>1579</v>
      </c>
      <c r="K148" s="747" t="s">
        <v>1580</v>
      </c>
      <c r="L148" s="371" t="s">
        <v>23</v>
      </c>
      <c r="M148" s="371">
        <v>1</v>
      </c>
      <c r="N148" s="748">
        <v>1</v>
      </c>
      <c r="O148" s="251">
        <f t="shared" si="10"/>
        <v>1</v>
      </c>
      <c r="P148" s="280"/>
      <c r="Q148" s="749" t="s">
        <v>1717</v>
      </c>
    </row>
    <row r="149" spans="1:17" s="279" customFormat="1" ht="132" x14ac:dyDescent="0.25">
      <c r="A149" s="253" t="s">
        <v>1617</v>
      </c>
      <c r="B149" s="331" t="s">
        <v>1652</v>
      </c>
      <c r="C149" s="55" t="s">
        <v>446</v>
      </c>
      <c r="D149" s="313" t="s">
        <v>440</v>
      </c>
      <c r="E149" s="739">
        <v>0.1</v>
      </c>
      <c r="F149" s="754">
        <v>0</v>
      </c>
      <c r="G149" s="256" t="s">
        <v>19</v>
      </c>
      <c r="H149" s="751">
        <f t="shared" si="9"/>
        <v>0</v>
      </c>
      <c r="I149" s="256" t="s">
        <v>1671</v>
      </c>
      <c r="J149" s="747" t="s">
        <v>1579</v>
      </c>
      <c r="K149" s="747" t="s">
        <v>1580</v>
      </c>
      <c r="L149" s="371" t="s">
        <v>23</v>
      </c>
      <c r="M149" s="371">
        <v>1</v>
      </c>
      <c r="N149" s="748">
        <v>1</v>
      </c>
      <c r="O149" s="251">
        <f t="shared" si="10"/>
        <v>1</v>
      </c>
      <c r="P149" s="280"/>
      <c r="Q149" s="749" t="s">
        <v>1718</v>
      </c>
    </row>
    <row r="150" spans="1:17" s="279" customFormat="1" ht="92.4" x14ac:dyDescent="0.25">
      <c r="A150" s="253" t="s">
        <v>1618</v>
      </c>
      <c r="B150" s="331" t="s">
        <v>1653</v>
      </c>
      <c r="C150" s="55" t="s">
        <v>446</v>
      </c>
      <c r="D150" s="313" t="s">
        <v>440</v>
      </c>
      <c r="E150" s="739">
        <v>2663.5</v>
      </c>
      <c r="F150" s="754">
        <v>2663.45</v>
      </c>
      <c r="G150" s="256" t="s">
        <v>19</v>
      </c>
      <c r="H150" s="751">
        <f t="shared" si="6"/>
        <v>0.9999812277079031</v>
      </c>
      <c r="I150" s="256"/>
      <c r="J150" s="747" t="s">
        <v>1720</v>
      </c>
      <c r="K150" s="747"/>
      <c r="L150" s="371" t="s">
        <v>23</v>
      </c>
      <c r="M150" s="371">
        <v>1</v>
      </c>
      <c r="N150" s="748">
        <v>1</v>
      </c>
      <c r="O150" s="251">
        <f t="shared" ref="O150:O154" si="11">IF((N150*100%/M150)&lt;=100%,(N150*100%/M150),100%)</f>
        <v>1</v>
      </c>
      <c r="P150" s="280"/>
      <c r="Q150" s="749"/>
    </row>
    <row r="151" spans="1:17" s="279" customFormat="1" ht="92.4" x14ac:dyDescent="0.25">
      <c r="A151" s="253" t="s">
        <v>1504</v>
      </c>
      <c r="B151" s="331" t="s">
        <v>897</v>
      </c>
      <c r="C151" s="289" t="s">
        <v>896</v>
      </c>
      <c r="D151" s="313" t="s">
        <v>18</v>
      </c>
      <c r="E151" s="757">
        <v>3128150.7</v>
      </c>
      <c r="F151" s="757">
        <v>3127029.5</v>
      </c>
      <c r="G151" s="313"/>
      <c r="H151" s="755">
        <f>F151*100%/E151</f>
        <v>0.99964157737029735</v>
      </c>
      <c r="I151" s="332"/>
      <c r="J151" s="1094"/>
      <c r="K151" s="1081"/>
      <c r="L151" s="1095"/>
      <c r="M151" s="1096"/>
      <c r="N151" s="1096"/>
      <c r="O151" s="1097"/>
      <c r="P151" s="755">
        <f>SUM(O152)/COUNTA(O152)</f>
        <v>1</v>
      </c>
      <c r="Q151" s="313"/>
    </row>
    <row r="152" spans="1:17" s="279" customFormat="1" ht="66" x14ac:dyDescent="0.25">
      <c r="A152" s="253"/>
      <c r="B152" s="331"/>
      <c r="C152" s="289" t="s">
        <v>896</v>
      </c>
      <c r="D152" s="313" t="s">
        <v>440</v>
      </c>
      <c r="E152" s="757">
        <f>SUM(E151)</f>
        <v>3128150.7</v>
      </c>
      <c r="F152" s="757">
        <f>SUM(F151)</f>
        <v>3127029.5</v>
      </c>
      <c r="G152" s="313" t="s">
        <v>19</v>
      </c>
      <c r="H152" s="755">
        <f>F152*100%/E152</f>
        <v>0.99964157737029735</v>
      </c>
      <c r="I152" s="332"/>
      <c r="J152" s="747"/>
      <c r="K152" s="747"/>
      <c r="L152" s="371" t="s">
        <v>471</v>
      </c>
      <c r="M152" s="371">
        <v>1</v>
      </c>
      <c r="N152" s="748">
        <v>1</v>
      </c>
      <c r="O152" s="251">
        <f t="shared" si="11"/>
        <v>1</v>
      </c>
      <c r="P152" s="755"/>
      <c r="Q152" s="313" t="s">
        <v>1703</v>
      </c>
    </row>
    <row r="153" spans="1:17" s="279" customFormat="1" ht="92.4" x14ac:dyDescent="0.25">
      <c r="A153" s="253" t="s">
        <v>1505</v>
      </c>
      <c r="B153" s="331" t="s">
        <v>898</v>
      </c>
      <c r="C153" s="289" t="s">
        <v>899</v>
      </c>
      <c r="D153" s="313" t="s">
        <v>18</v>
      </c>
      <c r="E153" s="757">
        <f>SUM(E154)</f>
        <v>2667522.2000000002</v>
      </c>
      <c r="F153" s="757">
        <f>SUM(F154)</f>
        <v>2148394.7239000001</v>
      </c>
      <c r="G153" s="313"/>
      <c r="H153" s="755">
        <f>F153*100%/E153</f>
        <v>0.80538963233370653</v>
      </c>
      <c r="I153" s="332"/>
      <c r="J153" s="1094"/>
      <c r="K153" s="1081"/>
      <c r="L153" s="1095"/>
      <c r="M153" s="1096"/>
      <c r="N153" s="1096"/>
      <c r="O153" s="1097"/>
      <c r="P153" s="755">
        <f>SUM(O154)/COUNTA(O154)</f>
        <v>1</v>
      </c>
      <c r="Q153" s="313"/>
    </row>
    <row r="154" spans="1:17" s="279" customFormat="1" ht="92.4" x14ac:dyDescent="0.25">
      <c r="A154" s="253"/>
      <c r="B154" s="331"/>
      <c r="C154" s="289" t="s">
        <v>899</v>
      </c>
      <c r="D154" s="313" t="s">
        <v>440</v>
      </c>
      <c r="E154" s="757">
        <v>2667522.2000000002</v>
      </c>
      <c r="F154" s="757">
        <v>2148394.7239000001</v>
      </c>
      <c r="G154" s="313" t="s">
        <v>19</v>
      </c>
      <c r="H154" s="755">
        <f>F154*100%/E154</f>
        <v>0.80538963233370653</v>
      </c>
      <c r="I154" s="332"/>
      <c r="J154" s="747"/>
      <c r="K154" s="747"/>
      <c r="L154" s="371" t="s">
        <v>471</v>
      </c>
      <c r="M154" s="371">
        <v>1</v>
      </c>
      <c r="N154" s="748">
        <v>1</v>
      </c>
      <c r="O154" s="251">
        <f t="shared" si="11"/>
        <v>1</v>
      </c>
      <c r="P154" s="755"/>
      <c r="Q154" s="313" t="s">
        <v>1687</v>
      </c>
    </row>
    <row r="155" spans="1:17" s="82" customFormat="1" x14ac:dyDescent="0.25">
      <c r="A155" s="971" t="s">
        <v>844</v>
      </c>
      <c r="B155" s="972"/>
      <c r="C155" s="972"/>
      <c r="D155" s="973"/>
      <c r="E155" s="512">
        <f>SUM(E113,E151,E153)</f>
        <v>12725286.999999996</v>
      </c>
      <c r="F155" s="756">
        <f>SUM(F113,F151,F153)</f>
        <v>11441763.343900001</v>
      </c>
      <c r="G155" s="489"/>
      <c r="H155" s="975" t="s">
        <v>810</v>
      </c>
      <c r="I155" s="976"/>
      <c r="J155" s="976"/>
      <c r="K155" s="976"/>
      <c r="L155" s="976"/>
      <c r="M155" s="976"/>
      <c r="N155" s="976"/>
      <c r="O155" s="976"/>
      <c r="P155" s="976"/>
      <c r="Q155" s="977"/>
    </row>
    <row r="156" spans="1:17" s="82" customFormat="1" x14ac:dyDescent="0.25">
      <c r="A156" s="978" t="s">
        <v>845</v>
      </c>
      <c r="B156" s="979"/>
      <c r="C156" s="979"/>
      <c r="D156" s="980"/>
      <c r="E156" s="512">
        <f>SUM(E111,E155)</f>
        <v>14727383.499999996</v>
      </c>
      <c r="F156" s="512">
        <f>SUM(F111,F155)</f>
        <v>13443038.944500001</v>
      </c>
      <c r="G156" s="489"/>
      <c r="H156" s="975" t="s">
        <v>810</v>
      </c>
      <c r="I156" s="976"/>
      <c r="J156" s="976"/>
      <c r="K156" s="976"/>
      <c r="L156" s="976"/>
      <c r="M156" s="976"/>
      <c r="N156" s="976"/>
      <c r="O156" s="976"/>
      <c r="P156" s="976"/>
      <c r="Q156" s="977"/>
    </row>
    <row r="157" spans="1:17" s="304" customFormat="1" ht="15.6" x14ac:dyDescent="0.25">
      <c r="A157" s="985" t="s">
        <v>820</v>
      </c>
      <c r="B157" s="983"/>
      <c r="C157" s="983"/>
      <c r="D157" s="983"/>
      <c r="E157" s="983"/>
      <c r="F157" s="983"/>
      <c r="G157" s="983"/>
      <c r="H157" s="983"/>
      <c r="I157" s="983"/>
      <c r="J157" s="983"/>
      <c r="K157" s="983"/>
      <c r="L157" s="983"/>
      <c r="M157" s="983"/>
      <c r="N157" s="983"/>
      <c r="O157" s="983"/>
      <c r="P157" s="983"/>
      <c r="Q157" s="984"/>
    </row>
    <row r="158" spans="1:17" ht="92.4" x14ac:dyDescent="0.25">
      <c r="A158" s="253" t="s">
        <v>366</v>
      </c>
      <c r="B158" s="195" t="s">
        <v>488</v>
      </c>
      <c r="C158" s="55" t="s">
        <v>491</v>
      </c>
      <c r="D158" s="194" t="s">
        <v>18</v>
      </c>
      <c r="E158" s="252">
        <f>SUM(E159)</f>
        <v>36812.1</v>
      </c>
      <c r="F158" s="252">
        <f>SUM(F159)</f>
        <v>36812.1</v>
      </c>
      <c r="G158" s="194"/>
      <c r="H158" s="250">
        <f>F158*100%/E158</f>
        <v>1</v>
      </c>
      <c r="I158" s="332"/>
      <c r="J158" s="1094"/>
      <c r="K158" s="1081"/>
      <c r="L158" s="1095"/>
      <c r="M158" s="1096"/>
      <c r="N158" s="1096"/>
      <c r="O158" s="1097"/>
      <c r="P158" s="402">
        <f>SUM(O159:O163)/COUNTA(O159:O163)</f>
        <v>1</v>
      </c>
      <c r="Q158" s="194"/>
    </row>
    <row r="159" spans="1:17" ht="53.4" customHeight="1" x14ac:dyDescent="0.25">
      <c r="A159" s="253"/>
      <c r="B159" s="1117"/>
      <c r="C159" s="288" t="s">
        <v>491</v>
      </c>
      <c r="D159" s="254" t="s">
        <v>20</v>
      </c>
      <c r="E159" s="1106">
        <v>36812.1</v>
      </c>
      <c r="F159" s="1101">
        <v>36812.1</v>
      </c>
      <c r="G159" s="1102" t="s">
        <v>19</v>
      </c>
      <c r="H159" s="1105">
        <f>F159*100%/E159</f>
        <v>1</v>
      </c>
      <c r="I159" s="1102"/>
      <c r="J159" s="313" t="s">
        <v>21</v>
      </c>
      <c r="K159" s="313" t="s">
        <v>22</v>
      </c>
      <c r="L159" s="690" t="s">
        <v>23</v>
      </c>
      <c r="M159" s="350">
        <v>1</v>
      </c>
      <c r="N159" s="350">
        <v>1</v>
      </c>
      <c r="O159" s="251">
        <f>IF((N159*100%/M159)&lt;=100%,(N159*100%/M159),100%)</f>
        <v>1</v>
      </c>
      <c r="P159" s="250"/>
      <c r="Q159" s="194"/>
    </row>
    <row r="160" spans="1:17" ht="70.95" customHeight="1" x14ac:dyDescent="0.25">
      <c r="A160" s="253"/>
      <c r="B160" s="1085"/>
      <c r="C160" s="288" t="s">
        <v>491</v>
      </c>
      <c r="D160" s="254" t="s">
        <v>20</v>
      </c>
      <c r="E160" s="1106"/>
      <c r="F160" s="1101"/>
      <c r="G160" s="1103"/>
      <c r="H160" s="1105"/>
      <c r="I160" s="1103"/>
      <c r="J160" s="313" t="s">
        <v>1488</v>
      </c>
      <c r="K160" s="313" t="s">
        <v>490</v>
      </c>
      <c r="L160" s="690" t="s">
        <v>63</v>
      </c>
      <c r="M160" s="694">
        <v>46242.25</v>
      </c>
      <c r="N160" s="694">
        <v>46242.25</v>
      </c>
      <c r="O160" s="251">
        <f>IF((N160*100%/M160)&lt;=100%,(N160*100%/M160),100%)</f>
        <v>1</v>
      </c>
      <c r="P160" s="250"/>
      <c r="Q160" s="194"/>
    </row>
    <row r="161" spans="1:18" ht="92.4" x14ac:dyDescent="0.25">
      <c r="A161" s="253"/>
      <c r="B161" s="1085"/>
      <c r="C161" s="288" t="s">
        <v>491</v>
      </c>
      <c r="D161" s="254" t="s">
        <v>20</v>
      </c>
      <c r="E161" s="1106"/>
      <c r="F161" s="1101"/>
      <c r="G161" s="1103"/>
      <c r="H161" s="1105"/>
      <c r="I161" s="1103"/>
      <c r="J161" s="313" t="s">
        <v>1488</v>
      </c>
      <c r="K161" s="313" t="s">
        <v>489</v>
      </c>
      <c r="L161" s="690" t="s">
        <v>347</v>
      </c>
      <c r="M161" s="694">
        <v>913800</v>
      </c>
      <c r="N161" s="694">
        <v>913800</v>
      </c>
      <c r="O161" s="251">
        <f>IF((N161*100%/M161)&lt;=100%,(N161*100%/M161),100%)</f>
        <v>1</v>
      </c>
      <c r="P161" s="250"/>
      <c r="Q161" s="194"/>
    </row>
    <row r="162" spans="1:18" ht="92.4" x14ac:dyDescent="0.25">
      <c r="A162" s="253"/>
      <c r="B162" s="1085"/>
      <c r="C162" s="288" t="s">
        <v>491</v>
      </c>
      <c r="D162" s="254" t="s">
        <v>20</v>
      </c>
      <c r="E162" s="1106"/>
      <c r="F162" s="1101"/>
      <c r="G162" s="1103"/>
      <c r="H162" s="1105"/>
      <c r="I162" s="1103"/>
      <c r="J162" s="313" t="s">
        <v>1488</v>
      </c>
      <c r="K162" s="313" t="s">
        <v>1489</v>
      </c>
      <c r="L162" s="690" t="s">
        <v>51</v>
      </c>
      <c r="M162" s="694">
        <v>1435</v>
      </c>
      <c r="N162" s="694">
        <v>1435</v>
      </c>
      <c r="O162" s="251">
        <f>IF((N162*100%/M162)&lt;=100%,(N162*100%/M162),100%)</f>
        <v>1</v>
      </c>
      <c r="P162" s="250"/>
      <c r="Q162" s="428"/>
    </row>
    <row r="163" spans="1:18" ht="92.4" x14ac:dyDescent="0.25">
      <c r="A163" s="253"/>
      <c r="B163" s="1086"/>
      <c r="C163" s="288" t="s">
        <v>491</v>
      </c>
      <c r="D163" s="254" t="s">
        <v>20</v>
      </c>
      <c r="E163" s="1106"/>
      <c r="F163" s="1101"/>
      <c r="G163" s="1104"/>
      <c r="H163" s="1105"/>
      <c r="I163" s="1104"/>
      <c r="J163" s="313" t="s">
        <v>1488</v>
      </c>
      <c r="K163" s="313" t="s">
        <v>1490</v>
      </c>
      <c r="L163" s="690" t="s">
        <v>63</v>
      </c>
      <c r="M163" s="694">
        <v>8610</v>
      </c>
      <c r="N163" s="694">
        <v>8610</v>
      </c>
      <c r="O163" s="251">
        <f>IF((N163*100%/M163)&lt;=100%,(N163*100%/M163),100%)</f>
        <v>1</v>
      </c>
      <c r="P163" s="250"/>
      <c r="Q163" s="194"/>
    </row>
    <row r="164" spans="1:18" ht="79.2" x14ac:dyDescent="0.25">
      <c r="A164" s="253" t="s">
        <v>369</v>
      </c>
      <c r="B164" s="195" t="s">
        <v>482</v>
      </c>
      <c r="C164" s="55" t="s">
        <v>481</v>
      </c>
      <c r="D164" s="194" t="s">
        <v>18</v>
      </c>
      <c r="E164" s="252">
        <f>SUM(E165)</f>
        <v>555819.69999999995</v>
      </c>
      <c r="F164" s="252">
        <f>SUM(F165)</f>
        <v>555819.69999999995</v>
      </c>
      <c r="G164" s="194"/>
      <c r="H164" s="250">
        <f>F164*100%/E164</f>
        <v>1</v>
      </c>
      <c r="I164" s="332"/>
      <c r="J164" s="1094"/>
      <c r="K164" s="1081"/>
      <c r="L164" s="1095"/>
      <c r="M164" s="1096"/>
      <c r="N164" s="1096"/>
      <c r="O164" s="1097"/>
      <c r="P164" s="434">
        <f>SUM(O165:O171)/COUNTA(O165:O171)</f>
        <v>1</v>
      </c>
      <c r="Q164" s="194"/>
    </row>
    <row r="165" spans="1:18" s="279" customFormat="1" ht="52.8" x14ac:dyDescent="0.25">
      <c r="A165" s="253"/>
      <c r="B165" s="1117"/>
      <c r="C165" s="288" t="s">
        <v>481</v>
      </c>
      <c r="D165" s="254" t="s">
        <v>20</v>
      </c>
      <c r="E165" s="1101">
        <v>555819.69999999995</v>
      </c>
      <c r="F165" s="1101">
        <v>555819.69999999995</v>
      </c>
      <c r="G165" s="1102" t="s">
        <v>19</v>
      </c>
      <c r="H165" s="1105">
        <f>F165*100%/E165</f>
        <v>1</v>
      </c>
      <c r="I165" s="1102"/>
      <c r="J165" s="313" t="s">
        <v>21</v>
      </c>
      <c r="K165" s="313" t="s">
        <v>22</v>
      </c>
      <c r="L165" s="735" t="s">
        <v>23</v>
      </c>
      <c r="M165" s="350">
        <v>1</v>
      </c>
      <c r="N165" s="350">
        <v>1</v>
      </c>
      <c r="O165" s="251">
        <f t="shared" ref="O165:O171" si="12">IF((N165*100%/M165)&lt;=100%,(N165*100%/M165),100%)</f>
        <v>1</v>
      </c>
      <c r="P165" s="250"/>
      <c r="Q165" s="194"/>
      <c r="R165" s="261"/>
    </row>
    <row r="166" spans="1:18" s="279" customFormat="1" ht="39.6" x14ac:dyDescent="0.25">
      <c r="A166" s="253"/>
      <c r="B166" s="1085"/>
      <c r="C166" s="288" t="s">
        <v>481</v>
      </c>
      <c r="D166" s="254" t="s">
        <v>20</v>
      </c>
      <c r="E166" s="1101"/>
      <c r="F166" s="1101"/>
      <c r="G166" s="1103"/>
      <c r="H166" s="1105"/>
      <c r="I166" s="1103"/>
      <c r="J166" s="313" t="s">
        <v>487</v>
      </c>
      <c r="K166" s="313" t="s">
        <v>746</v>
      </c>
      <c r="L166" s="735" t="s">
        <v>747</v>
      </c>
      <c r="M166" s="350">
        <v>130</v>
      </c>
      <c r="N166" s="350">
        <v>138</v>
      </c>
      <c r="O166" s="251">
        <f t="shared" si="12"/>
        <v>1</v>
      </c>
      <c r="P166" s="250"/>
      <c r="Q166" s="194"/>
      <c r="R166" s="261"/>
    </row>
    <row r="167" spans="1:18" s="279" customFormat="1" ht="66" x14ac:dyDescent="0.25">
      <c r="A167" s="253"/>
      <c r="B167" s="1085"/>
      <c r="C167" s="288" t="s">
        <v>481</v>
      </c>
      <c r="D167" s="254" t="s">
        <v>20</v>
      </c>
      <c r="E167" s="1101"/>
      <c r="F167" s="1101"/>
      <c r="G167" s="1103"/>
      <c r="H167" s="1105"/>
      <c r="I167" s="1103"/>
      <c r="J167" s="313" t="s">
        <v>486</v>
      </c>
      <c r="K167" s="313" t="s">
        <v>746</v>
      </c>
      <c r="L167" s="735" t="s">
        <v>747</v>
      </c>
      <c r="M167" s="350">
        <v>630</v>
      </c>
      <c r="N167" s="350">
        <v>632</v>
      </c>
      <c r="O167" s="251">
        <f t="shared" si="12"/>
        <v>1</v>
      </c>
      <c r="P167" s="250"/>
      <c r="Q167" s="194"/>
      <c r="R167" s="261"/>
    </row>
    <row r="168" spans="1:18" s="279" customFormat="1" ht="52.8" x14ac:dyDescent="0.25">
      <c r="A168" s="253"/>
      <c r="B168" s="1085"/>
      <c r="C168" s="288" t="s">
        <v>481</v>
      </c>
      <c r="D168" s="254" t="s">
        <v>20</v>
      </c>
      <c r="E168" s="1101"/>
      <c r="F168" s="1101"/>
      <c r="G168" s="1103"/>
      <c r="H168" s="1105"/>
      <c r="I168" s="1103"/>
      <c r="J168" s="313" t="s">
        <v>485</v>
      </c>
      <c r="K168" s="313" t="s">
        <v>746</v>
      </c>
      <c r="L168" s="735" t="s">
        <v>747</v>
      </c>
      <c r="M168" s="350">
        <v>25670</v>
      </c>
      <c r="N168" s="350">
        <v>30662</v>
      </c>
      <c r="O168" s="251">
        <f t="shared" si="12"/>
        <v>1</v>
      </c>
      <c r="P168" s="250"/>
      <c r="Q168" s="194"/>
      <c r="R168" s="261"/>
    </row>
    <row r="169" spans="1:18" s="279" customFormat="1" ht="26.4" x14ac:dyDescent="0.25">
      <c r="A169" s="253"/>
      <c r="B169" s="1085"/>
      <c r="C169" s="288" t="s">
        <v>481</v>
      </c>
      <c r="D169" s="254" t="s">
        <v>20</v>
      </c>
      <c r="E169" s="1101"/>
      <c r="F169" s="1101"/>
      <c r="G169" s="1103"/>
      <c r="H169" s="1105"/>
      <c r="I169" s="1103"/>
      <c r="J169" s="313" t="s">
        <v>484</v>
      </c>
      <c r="K169" s="313" t="s">
        <v>746</v>
      </c>
      <c r="L169" s="735" t="s">
        <v>747</v>
      </c>
      <c r="M169" s="350">
        <v>23500</v>
      </c>
      <c r="N169" s="350">
        <v>24129</v>
      </c>
      <c r="O169" s="251">
        <f t="shared" si="12"/>
        <v>1</v>
      </c>
      <c r="P169" s="250"/>
      <c r="Q169" s="194"/>
      <c r="R169" s="261"/>
    </row>
    <row r="170" spans="1:18" s="279" customFormat="1" ht="52.8" x14ac:dyDescent="0.25">
      <c r="A170" s="253"/>
      <c r="B170" s="1085"/>
      <c r="C170" s="288" t="s">
        <v>481</v>
      </c>
      <c r="D170" s="254" t="s">
        <v>20</v>
      </c>
      <c r="E170" s="1101"/>
      <c r="F170" s="1101"/>
      <c r="G170" s="1103"/>
      <c r="H170" s="1105"/>
      <c r="I170" s="1103"/>
      <c r="J170" s="313" t="s">
        <v>483</v>
      </c>
      <c r="K170" s="313" t="s">
        <v>746</v>
      </c>
      <c r="L170" s="735" t="s">
        <v>747</v>
      </c>
      <c r="M170" s="350">
        <v>130</v>
      </c>
      <c r="N170" s="350">
        <v>144</v>
      </c>
      <c r="O170" s="251">
        <f t="shared" si="12"/>
        <v>1</v>
      </c>
      <c r="P170" s="250"/>
      <c r="Q170" s="194"/>
      <c r="R170" s="261"/>
    </row>
    <row r="171" spans="1:18" s="279" customFormat="1" ht="52.8" x14ac:dyDescent="0.25">
      <c r="A171" s="253"/>
      <c r="B171" s="1086"/>
      <c r="C171" s="288" t="s">
        <v>481</v>
      </c>
      <c r="D171" s="254" t="s">
        <v>20</v>
      </c>
      <c r="E171" s="1101"/>
      <c r="F171" s="1101"/>
      <c r="G171" s="1104"/>
      <c r="H171" s="1105"/>
      <c r="I171" s="1104"/>
      <c r="J171" s="313" t="s">
        <v>480</v>
      </c>
      <c r="K171" s="313" t="s">
        <v>746</v>
      </c>
      <c r="L171" s="735" t="s">
        <v>747</v>
      </c>
      <c r="M171" s="350">
        <v>480250</v>
      </c>
      <c r="N171" s="350">
        <v>536947</v>
      </c>
      <c r="O171" s="251">
        <f t="shared" si="12"/>
        <v>1</v>
      </c>
      <c r="P171" s="250"/>
      <c r="Q171" s="194"/>
      <c r="R171" s="261"/>
    </row>
    <row r="172" spans="1:18" ht="52.8" x14ac:dyDescent="0.25">
      <c r="A172" s="253" t="s">
        <v>1491</v>
      </c>
      <c r="B172" s="195" t="s">
        <v>477</v>
      </c>
      <c r="C172" s="533" t="s">
        <v>476</v>
      </c>
      <c r="D172" s="194" t="s">
        <v>18</v>
      </c>
      <c r="E172" s="252">
        <f>SUM(E173)</f>
        <v>78451</v>
      </c>
      <c r="F172" s="252">
        <f>SUM(F173)</f>
        <v>78451</v>
      </c>
      <c r="G172" s="194"/>
      <c r="H172" s="250">
        <f>F172*100%/E172</f>
        <v>1</v>
      </c>
      <c r="I172" s="332"/>
      <c r="J172" s="1094"/>
      <c r="K172" s="1081"/>
      <c r="L172" s="1095"/>
      <c r="M172" s="1096"/>
      <c r="N172" s="1096"/>
      <c r="O172" s="1097"/>
      <c r="P172" s="434" t="s">
        <v>352</v>
      </c>
      <c r="Q172" s="194"/>
    </row>
    <row r="173" spans="1:18" s="279" customFormat="1" ht="52.8" x14ac:dyDescent="0.25">
      <c r="A173" s="253"/>
      <c r="B173" s="1117"/>
      <c r="C173" s="288" t="s">
        <v>476</v>
      </c>
      <c r="D173" s="254" t="s">
        <v>20</v>
      </c>
      <c r="E173" s="1106">
        <v>78451</v>
      </c>
      <c r="F173" s="1101">
        <v>78451</v>
      </c>
      <c r="G173" s="1102" t="s">
        <v>19</v>
      </c>
      <c r="H173" s="1105">
        <f>F173*100%/E173</f>
        <v>1</v>
      </c>
      <c r="I173" s="1102"/>
      <c r="J173" s="313" t="s">
        <v>21</v>
      </c>
      <c r="K173" s="313" t="s">
        <v>22</v>
      </c>
      <c r="L173" s="871" t="s">
        <v>23</v>
      </c>
      <c r="M173" s="350">
        <v>1</v>
      </c>
      <c r="N173" s="350">
        <v>1</v>
      </c>
      <c r="O173" s="251">
        <f>IF((N173*100%/M173)&lt;=100%,(N173*100%/M173),100%)</f>
        <v>1</v>
      </c>
      <c r="P173" s="250"/>
      <c r="Q173" s="194"/>
      <c r="R173" s="261"/>
    </row>
    <row r="174" spans="1:18" s="279" customFormat="1" ht="66" hidden="1" x14ac:dyDescent="0.25">
      <c r="A174" s="253"/>
      <c r="B174" s="1085"/>
      <c r="C174" s="288" t="s">
        <v>476</v>
      </c>
      <c r="D174" s="254" t="s">
        <v>20</v>
      </c>
      <c r="E174" s="1106"/>
      <c r="F174" s="1101"/>
      <c r="G174" s="1103"/>
      <c r="H174" s="1105"/>
      <c r="I174" s="1103"/>
      <c r="J174" s="313" t="s">
        <v>479</v>
      </c>
      <c r="K174" s="313" t="s">
        <v>474</v>
      </c>
      <c r="L174" s="871" t="s">
        <v>26</v>
      </c>
      <c r="M174" s="350" t="s">
        <v>352</v>
      </c>
      <c r="N174" s="350" t="s">
        <v>352</v>
      </c>
      <c r="O174" s="251" t="s">
        <v>352</v>
      </c>
      <c r="P174" s="250"/>
      <c r="Q174" s="194"/>
      <c r="R174" s="261"/>
    </row>
    <row r="175" spans="1:18" s="279" customFormat="1" ht="52.8" hidden="1" x14ac:dyDescent="0.25">
      <c r="A175" s="253"/>
      <c r="B175" s="1085"/>
      <c r="C175" s="288" t="s">
        <v>476</v>
      </c>
      <c r="D175" s="254" t="s">
        <v>20</v>
      </c>
      <c r="E175" s="1106"/>
      <c r="F175" s="1101"/>
      <c r="G175" s="1103"/>
      <c r="H175" s="1105"/>
      <c r="I175" s="1103"/>
      <c r="J175" s="313" t="s">
        <v>478</v>
      </c>
      <c r="K175" s="313" t="s">
        <v>474</v>
      </c>
      <c r="L175" s="871" t="s">
        <v>26</v>
      </c>
      <c r="M175" s="350" t="s">
        <v>352</v>
      </c>
      <c r="N175" s="350" t="s">
        <v>352</v>
      </c>
      <c r="O175" s="251" t="s">
        <v>352</v>
      </c>
      <c r="P175" s="250"/>
      <c r="Q175" s="194"/>
      <c r="R175" s="261"/>
    </row>
    <row r="176" spans="1:18" s="279" customFormat="1" ht="56.4" hidden="1" customHeight="1" x14ac:dyDescent="0.25">
      <c r="A176" s="253"/>
      <c r="B176" s="1086"/>
      <c r="C176" s="288" t="s">
        <v>476</v>
      </c>
      <c r="D176" s="254" t="s">
        <v>20</v>
      </c>
      <c r="E176" s="1106"/>
      <c r="F176" s="1101"/>
      <c r="G176" s="1104"/>
      <c r="H176" s="1105"/>
      <c r="I176" s="1104"/>
      <c r="J176" s="313" t="s">
        <v>475</v>
      </c>
      <c r="K176" s="313" t="s">
        <v>474</v>
      </c>
      <c r="L176" s="871" t="s">
        <v>26</v>
      </c>
      <c r="M176" s="350" t="s">
        <v>352</v>
      </c>
      <c r="N176" s="350" t="s">
        <v>352</v>
      </c>
      <c r="O176" s="251" t="s">
        <v>352</v>
      </c>
      <c r="P176" s="250"/>
      <c r="Q176" s="194"/>
      <c r="R176" s="261"/>
    </row>
    <row r="177" spans="1:18" ht="66" x14ac:dyDescent="0.25">
      <c r="A177" s="253" t="s">
        <v>1492</v>
      </c>
      <c r="B177" s="195" t="s">
        <v>494</v>
      </c>
      <c r="C177" s="289" t="s">
        <v>493</v>
      </c>
      <c r="D177" s="194" t="s">
        <v>18</v>
      </c>
      <c r="E177" s="252">
        <f>SUM(E178)</f>
        <v>269638.8</v>
      </c>
      <c r="F177" s="252">
        <f>SUM(F178)</f>
        <v>269638.8</v>
      </c>
      <c r="G177" s="194"/>
      <c r="H177" s="250">
        <f>F177*100%/E177</f>
        <v>1</v>
      </c>
      <c r="I177" s="332"/>
      <c r="J177" s="1094"/>
      <c r="K177" s="1081"/>
      <c r="L177" s="1095"/>
      <c r="M177" s="1096"/>
      <c r="N177" s="1096"/>
      <c r="O177" s="1097"/>
      <c r="P177" s="434">
        <f>SUM(O178:O186)/COUNTA(O178:O186)</f>
        <v>1</v>
      </c>
      <c r="Q177" s="194"/>
    </row>
    <row r="178" spans="1:18" s="279" customFormat="1" ht="147" customHeight="1" x14ac:dyDescent="0.25">
      <c r="A178" s="253"/>
      <c r="B178" s="1117"/>
      <c r="C178" s="289" t="s">
        <v>493</v>
      </c>
      <c r="D178" s="254" t="s">
        <v>20</v>
      </c>
      <c r="E178" s="1106">
        <v>269638.8</v>
      </c>
      <c r="F178" s="1101">
        <v>269638.8</v>
      </c>
      <c r="G178" s="1102" t="s">
        <v>19</v>
      </c>
      <c r="H178" s="1105">
        <f>F178*100%/E178</f>
        <v>1</v>
      </c>
      <c r="I178" s="1102"/>
      <c r="J178" s="313" t="s">
        <v>786</v>
      </c>
      <c r="K178" s="313" t="s">
        <v>795</v>
      </c>
      <c r="L178" s="743" t="s">
        <v>75</v>
      </c>
      <c r="M178" s="350">
        <v>1</v>
      </c>
      <c r="N178" s="350">
        <v>1</v>
      </c>
      <c r="O178" s="251">
        <f t="shared" ref="O178:O186" si="13">IF((N178*100%/M178)&lt;=100%,(N178*100%/M178),100%)</f>
        <v>1</v>
      </c>
      <c r="P178" s="250"/>
      <c r="Q178" s="194"/>
      <c r="R178" s="261"/>
    </row>
    <row r="179" spans="1:18" s="279" customFormat="1" ht="184.8" x14ac:dyDescent="0.25">
      <c r="A179" s="253"/>
      <c r="B179" s="1085"/>
      <c r="C179" s="289" t="s">
        <v>493</v>
      </c>
      <c r="D179" s="254" t="s">
        <v>20</v>
      </c>
      <c r="E179" s="1106"/>
      <c r="F179" s="1101"/>
      <c r="G179" s="1103"/>
      <c r="H179" s="1105"/>
      <c r="I179" s="1103"/>
      <c r="J179" s="313" t="s">
        <v>787</v>
      </c>
      <c r="K179" s="313" t="s">
        <v>795</v>
      </c>
      <c r="L179" s="743" t="s">
        <v>75</v>
      </c>
      <c r="M179" s="350">
        <v>1</v>
      </c>
      <c r="N179" s="350">
        <v>1</v>
      </c>
      <c r="O179" s="251">
        <f t="shared" si="13"/>
        <v>1</v>
      </c>
      <c r="P179" s="429"/>
      <c r="Q179" s="313"/>
      <c r="R179" s="261"/>
    </row>
    <row r="180" spans="1:18" s="279" customFormat="1" ht="79.2" x14ac:dyDescent="0.25">
      <c r="A180" s="253"/>
      <c r="B180" s="1085"/>
      <c r="C180" s="289" t="s">
        <v>493</v>
      </c>
      <c r="D180" s="254" t="s">
        <v>20</v>
      </c>
      <c r="E180" s="1106"/>
      <c r="F180" s="1101"/>
      <c r="G180" s="1103"/>
      <c r="H180" s="1105"/>
      <c r="I180" s="1103"/>
      <c r="J180" s="313" t="s">
        <v>788</v>
      </c>
      <c r="K180" s="313" t="s">
        <v>795</v>
      </c>
      <c r="L180" s="743" t="s">
        <v>75</v>
      </c>
      <c r="M180" s="350">
        <v>1</v>
      </c>
      <c r="N180" s="350">
        <v>1</v>
      </c>
      <c r="O180" s="251">
        <f t="shared" si="13"/>
        <v>1</v>
      </c>
      <c r="P180" s="429"/>
      <c r="Q180" s="313"/>
      <c r="R180" s="261"/>
    </row>
    <row r="181" spans="1:18" s="279" customFormat="1" ht="198" x14ac:dyDescent="0.25">
      <c r="A181" s="253"/>
      <c r="B181" s="1085"/>
      <c r="C181" s="289" t="s">
        <v>493</v>
      </c>
      <c r="D181" s="254" t="s">
        <v>20</v>
      </c>
      <c r="E181" s="1106"/>
      <c r="F181" s="1101"/>
      <c r="G181" s="1103"/>
      <c r="H181" s="1105"/>
      <c r="I181" s="1103"/>
      <c r="J181" s="313" t="s">
        <v>789</v>
      </c>
      <c r="K181" s="313" t="s">
        <v>795</v>
      </c>
      <c r="L181" s="743" t="s">
        <v>75</v>
      </c>
      <c r="M181" s="350">
        <v>1</v>
      </c>
      <c r="N181" s="350">
        <v>1</v>
      </c>
      <c r="O181" s="251">
        <f t="shared" si="13"/>
        <v>1</v>
      </c>
      <c r="P181" s="429"/>
      <c r="Q181" s="313"/>
      <c r="R181" s="261"/>
    </row>
    <row r="182" spans="1:18" s="279" customFormat="1" ht="121.95" customHeight="1" x14ac:dyDescent="0.25">
      <c r="A182" s="253"/>
      <c r="B182" s="1085"/>
      <c r="C182" s="289" t="s">
        <v>493</v>
      </c>
      <c r="D182" s="254" t="s">
        <v>20</v>
      </c>
      <c r="E182" s="1106"/>
      <c r="F182" s="1101"/>
      <c r="G182" s="1103"/>
      <c r="H182" s="1105"/>
      <c r="I182" s="1103"/>
      <c r="J182" s="313" t="s">
        <v>790</v>
      </c>
      <c r="K182" s="313" t="s">
        <v>795</v>
      </c>
      <c r="L182" s="743" t="s">
        <v>75</v>
      </c>
      <c r="M182" s="350">
        <v>1</v>
      </c>
      <c r="N182" s="350">
        <v>1</v>
      </c>
      <c r="O182" s="251">
        <f t="shared" si="13"/>
        <v>1</v>
      </c>
      <c r="P182" s="429"/>
      <c r="Q182" s="313"/>
      <c r="R182" s="261"/>
    </row>
    <row r="183" spans="1:18" s="279" customFormat="1" ht="144" customHeight="1" x14ac:dyDescent="0.25">
      <c r="A183" s="253"/>
      <c r="B183" s="1085"/>
      <c r="C183" s="289" t="s">
        <v>493</v>
      </c>
      <c r="D183" s="254" t="s">
        <v>20</v>
      </c>
      <c r="E183" s="1106"/>
      <c r="F183" s="1101"/>
      <c r="G183" s="1103"/>
      <c r="H183" s="1105"/>
      <c r="I183" s="1103"/>
      <c r="J183" s="313" t="s">
        <v>791</v>
      </c>
      <c r="K183" s="313" t="s">
        <v>795</v>
      </c>
      <c r="L183" s="743" t="s">
        <v>75</v>
      </c>
      <c r="M183" s="350">
        <v>1</v>
      </c>
      <c r="N183" s="350">
        <v>1</v>
      </c>
      <c r="O183" s="251">
        <f t="shared" si="13"/>
        <v>1</v>
      </c>
      <c r="P183" s="429"/>
      <c r="Q183" s="313"/>
      <c r="R183" s="261"/>
    </row>
    <row r="184" spans="1:18" s="279" customFormat="1" ht="159.6" customHeight="1" x14ac:dyDescent="0.25">
      <c r="A184" s="253"/>
      <c r="B184" s="1085"/>
      <c r="C184" s="289" t="s">
        <v>493</v>
      </c>
      <c r="D184" s="254" t="s">
        <v>20</v>
      </c>
      <c r="E184" s="1106"/>
      <c r="F184" s="1101"/>
      <c r="G184" s="1103"/>
      <c r="H184" s="1105"/>
      <c r="I184" s="1103"/>
      <c r="J184" s="313" t="s">
        <v>792</v>
      </c>
      <c r="K184" s="313" t="s">
        <v>795</v>
      </c>
      <c r="L184" s="743" t="s">
        <v>75</v>
      </c>
      <c r="M184" s="350">
        <v>1</v>
      </c>
      <c r="N184" s="350">
        <v>1</v>
      </c>
      <c r="O184" s="251">
        <f t="shared" si="13"/>
        <v>1</v>
      </c>
      <c r="P184" s="429"/>
      <c r="Q184" s="313"/>
      <c r="R184" s="261"/>
    </row>
    <row r="185" spans="1:18" s="279" customFormat="1" ht="173.4" customHeight="1" x14ac:dyDescent="0.25">
      <c r="A185" s="253"/>
      <c r="B185" s="1085"/>
      <c r="C185" s="289" t="s">
        <v>493</v>
      </c>
      <c r="D185" s="254" t="s">
        <v>20</v>
      </c>
      <c r="E185" s="1106"/>
      <c r="F185" s="1101"/>
      <c r="G185" s="1103"/>
      <c r="H185" s="1105"/>
      <c r="I185" s="1103"/>
      <c r="J185" s="313" t="s">
        <v>793</v>
      </c>
      <c r="K185" s="313" t="s">
        <v>795</v>
      </c>
      <c r="L185" s="743" t="s">
        <v>75</v>
      </c>
      <c r="M185" s="350">
        <v>1</v>
      </c>
      <c r="N185" s="350">
        <v>1</v>
      </c>
      <c r="O185" s="251">
        <f t="shared" si="13"/>
        <v>1</v>
      </c>
      <c r="P185" s="250"/>
      <c r="Q185" s="194"/>
      <c r="R185" s="261"/>
    </row>
    <row r="186" spans="1:18" s="279" customFormat="1" ht="39.6" x14ac:dyDescent="0.25">
      <c r="A186" s="253"/>
      <c r="B186" s="1086"/>
      <c r="C186" s="289" t="s">
        <v>493</v>
      </c>
      <c r="D186" s="254" t="s">
        <v>20</v>
      </c>
      <c r="E186" s="1106"/>
      <c r="F186" s="1101"/>
      <c r="G186" s="1104"/>
      <c r="H186" s="1105"/>
      <c r="I186" s="1104"/>
      <c r="J186" s="313" t="s">
        <v>794</v>
      </c>
      <c r="K186" s="313" t="s">
        <v>795</v>
      </c>
      <c r="L186" s="743" t="s">
        <v>75</v>
      </c>
      <c r="M186" s="350">
        <v>1</v>
      </c>
      <c r="N186" s="350">
        <v>1</v>
      </c>
      <c r="O186" s="251">
        <f t="shared" si="13"/>
        <v>1</v>
      </c>
      <c r="P186" s="250"/>
      <c r="Q186" s="194"/>
      <c r="R186" s="261"/>
    </row>
    <row r="187" spans="1:18" ht="39.6" x14ac:dyDescent="0.25">
      <c r="A187" s="253" t="s">
        <v>1493</v>
      </c>
      <c r="B187" s="195" t="s">
        <v>469</v>
      </c>
      <c r="C187" s="55" t="s">
        <v>468</v>
      </c>
      <c r="D187" s="194" t="s">
        <v>18</v>
      </c>
      <c r="E187" s="252">
        <f>SUM(E188:E270)</f>
        <v>1336357.0999999999</v>
      </c>
      <c r="F187" s="252">
        <f>SUM(F188:F270)</f>
        <v>1305702.9403000001</v>
      </c>
      <c r="G187" s="194"/>
      <c r="H187" s="250">
        <f>F187*100%/E187</f>
        <v>0.97706140095338312</v>
      </c>
      <c r="I187" s="313"/>
      <c r="J187" s="1094"/>
      <c r="K187" s="1081"/>
      <c r="L187" s="1095"/>
      <c r="M187" s="1096"/>
      <c r="N187" s="1096"/>
      <c r="O187" s="1097"/>
      <c r="P187" s="821">
        <f>SUM(O188:O272)/COUNTA(O188:O272)</f>
        <v>0.96176470588235297</v>
      </c>
      <c r="Q187" s="194"/>
    </row>
    <row r="188" spans="1:18" s="279" customFormat="1" ht="52.8" customHeight="1" x14ac:dyDescent="0.25">
      <c r="A188" s="253"/>
      <c r="B188" s="1117"/>
      <c r="C188" s="55" t="s">
        <v>468</v>
      </c>
      <c r="D188" s="254" t="s">
        <v>20</v>
      </c>
      <c r="E188" s="1106">
        <v>191812</v>
      </c>
      <c r="F188" s="1101">
        <v>162521.4798</v>
      </c>
      <c r="G188" s="1121" t="s">
        <v>19</v>
      </c>
      <c r="H188" s="1105">
        <f>F188*100%/E188</f>
        <v>0.84729568431589264</v>
      </c>
      <c r="I188" s="1077" t="s">
        <v>1567</v>
      </c>
      <c r="J188" s="313" t="s">
        <v>470</v>
      </c>
      <c r="K188" s="313" t="s">
        <v>119</v>
      </c>
      <c r="L188" s="743" t="s">
        <v>471</v>
      </c>
      <c r="M188" s="350">
        <v>8</v>
      </c>
      <c r="N188" s="350">
        <v>8</v>
      </c>
      <c r="O188" s="251">
        <f t="shared" ref="O188:O225" si="14">IF((N188*100%/M188)&lt;=100%,(N188*100%/M188),100%)</f>
        <v>1</v>
      </c>
      <c r="P188" s="280"/>
      <c r="Q188" s="194"/>
      <c r="R188" s="261"/>
    </row>
    <row r="189" spans="1:18" s="279" customFormat="1" ht="66" x14ac:dyDescent="0.25">
      <c r="A189" s="253"/>
      <c r="B189" s="1085"/>
      <c r="C189" s="55" t="s">
        <v>468</v>
      </c>
      <c r="D189" s="254" t="s">
        <v>20</v>
      </c>
      <c r="E189" s="1106"/>
      <c r="F189" s="1101"/>
      <c r="G189" s="1098"/>
      <c r="H189" s="1105"/>
      <c r="I189" s="1078"/>
      <c r="J189" s="313" t="s">
        <v>470</v>
      </c>
      <c r="K189" s="313" t="s">
        <v>1568</v>
      </c>
      <c r="L189" s="743" t="s">
        <v>471</v>
      </c>
      <c r="M189" s="350">
        <v>1</v>
      </c>
      <c r="N189" s="350">
        <v>1</v>
      </c>
      <c r="O189" s="251">
        <f t="shared" si="14"/>
        <v>1</v>
      </c>
      <c r="P189" s="280"/>
      <c r="Q189" s="194"/>
      <c r="R189" s="261"/>
    </row>
    <row r="190" spans="1:18" s="279" customFormat="1" ht="66" x14ac:dyDescent="0.25">
      <c r="A190" s="253"/>
      <c r="B190" s="1085"/>
      <c r="C190" s="55" t="s">
        <v>468</v>
      </c>
      <c r="D190" s="254" t="s">
        <v>20</v>
      </c>
      <c r="E190" s="1106"/>
      <c r="F190" s="1101"/>
      <c r="G190" s="1098"/>
      <c r="H190" s="1105"/>
      <c r="I190" s="1078"/>
      <c r="J190" s="313" t="s">
        <v>470</v>
      </c>
      <c r="K190" s="313" t="s">
        <v>1569</v>
      </c>
      <c r="L190" s="743" t="s">
        <v>471</v>
      </c>
      <c r="M190" s="350">
        <v>6</v>
      </c>
      <c r="N190" s="350">
        <v>6</v>
      </c>
      <c r="O190" s="251">
        <f t="shared" si="14"/>
        <v>1</v>
      </c>
      <c r="P190" s="280"/>
      <c r="Q190" s="194"/>
      <c r="R190" s="261"/>
    </row>
    <row r="191" spans="1:18" s="279" customFormat="1" ht="66" x14ac:dyDescent="0.25">
      <c r="A191" s="253"/>
      <c r="B191" s="1085"/>
      <c r="C191" s="55" t="s">
        <v>468</v>
      </c>
      <c r="D191" s="254" t="s">
        <v>20</v>
      </c>
      <c r="E191" s="1106"/>
      <c r="F191" s="1101"/>
      <c r="G191" s="1098"/>
      <c r="H191" s="1105"/>
      <c r="I191" s="1079"/>
      <c r="J191" s="313" t="s">
        <v>470</v>
      </c>
      <c r="K191" s="313" t="s">
        <v>472</v>
      </c>
      <c r="L191" s="743" t="s">
        <v>471</v>
      </c>
      <c r="M191" s="350">
        <v>8</v>
      </c>
      <c r="N191" s="350">
        <v>8</v>
      </c>
      <c r="O191" s="251">
        <f t="shared" si="14"/>
        <v>1</v>
      </c>
      <c r="P191" s="280"/>
      <c r="Q191" s="194"/>
      <c r="R191" s="261"/>
    </row>
    <row r="192" spans="1:18" s="279" customFormat="1" ht="66" x14ac:dyDescent="0.25">
      <c r="A192" s="253"/>
      <c r="B192" s="1085"/>
      <c r="C192" s="55" t="s">
        <v>468</v>
      </c>
      <c r="D192" s="194" t="s">
        <v>440</v>
      </c>
      <c r="E192" s="252">
        <v>15530.2</v>
      </c>
      <c r="F192" s="252">
        <v>14166.727199999999</v>
      </c>
      <c r="G192" s="194" t="s">
        <v>19</v>
      </c>
      <c r="H192" s="250">
        <f t="shared" ref="H192:H197" si="15">F192*100%/E192</f>
        <v>0.91220507140925411</v>
      </c>
      <c r="I192" s="313" t="s">
        <v>1570</v>
      </c>
      <c r="J192" s="375" t="s">
        <v>1571</v>
      </c>
      <c r="K192" s="376" t="s">
        <v>1572</v>
      </c>
      <c r="L192" s="455" t="s">
        <v>471</v>
      </c>
      <c r="M192" s="377">
        <v>1</v>
      </c>
      <c r="N192" s="378">
        <v>1</v>
      </c>
      <c r="O192" s="251">
        <f t="shared" si="14"/>
        <v>1</v>
      </c>
      <c r="P192" s="286"/>
      <c r="Q192" s="285" t="s">
        <v>1573</v>
      </c>
      <c r="R192" s="261"/>
    </row>
    <row r="193" spans="1:18" s="279" customFormat="1" ht="39.6" x14ac:dyDescent="0.25">
      <c r="A193" s="253"/>
      <c r="B193" s="1085"/>
      <c r="C193" s="55" t="s">
        <v>468</v>
      </c>
      <c r="D193" s="308" t="s">
        <v>29</v>
      </c>
      <c r="E193" s="252">
        <v>40869.300000000003</v>
      </c>
      <c r="F193" s="252">
        <v>40869.298999999999</v>
      </c>
      <c r="G193" s="381" t="s">
        <v>19</v>
      </c>
      <c r="H193" s="380">
        <f t="shared" si="15"/>
        <v>0.99999997553175601</v>
      </c>
      <c r="I193" s="468"/>
      <c r="J193" s="313" t="s">
        <v>1003</v>
      </c>
      <c r="K193" s="313" t="s">
        <v>84</v>
      </c>
      <c r="L193" s="666" t="s">
        <v>26</v>
      </c>
      <c r="M193" s="350">
        <v>1</v>
      </c>
      <c r="N193" s="350">
        <v>1</v>
      </c>
      <c r="O193" s="251">
        <f t="shared" si="14"/>
        <v>1</v>
      </c>
      <c r="P193" s="280"/>
      <c r="Q193" s="194"/>
      <c r="R193" s="261"/>
    </row>
    <row r="194" spans="1:18" s="279" customFormat="1" ht="39.6" x14ac:dyDescent="0.25">
      <c r="A194" s="253"/>
      <c r="B194" s="1085"/>
      <c r="C194" s="55" t="s">
        <v>468</v>
      </c>
      <c r="D194" s="194" t="s">
        <v>31</v>
      </c>
      <c r="E194" s="252">
        <v>8741.2999999999993</v>
      </c>
      <c r="F194" s="252">
        <v>8741.2999999999993</v>
      </c>
      <c r="G194" s="194" t="s">
        <v>19</v>
      </c>
      <c r="H194" s="250">
        <f t="shared" si="15"/>
        <v>1</v>
      </c>
      <c r="I194" s="332"/>
      <c r="J194" s="313" t="s">
        <v>1003</v>
      </c>
      <c r="K194" s="313" t="s">
        <v>979</v>
      </c>
      <c r="L194" s="682" t="s">
        <v>26</v>
      </c>
      <c r="M194" s="350">
        <v>5</v>
      </c>
      <c r="N194" s="350">
        <v>5</v>
      </c>
      <c r="O194" s="251">
        <f t="shared" si="14"/>
        <v>1</v>
      </c>
      <c r="P194" s="280"/>
      <c r="Q194" s="194"/>
      <c r="R194" s="261"/>
    </row>
    <row r="195" spans="1:18" s="279" customFormat="1" ht="118.8" x14ac:dyDescent="0.25">
      <c r="A195" s="253"/>
      <c r="B195" s="1085"/>
      <c r="C195" s="55" t="s">
        <v>468</v>
      </c>
      <c r="D195" s="194" t="s">
        <v>32</v>
      </c>
      <c r="E195" s="702">
        <v>79698.5</v>
      </c>
      <c r="F195" s="702">
        <v>79698.462700000004</v>
      </c>
      <c r="G195" s="686" t="s">
        <v>19</v>
      </c>
      <c r="H195" s="681">
        <f t="shared" si="15"/>
        <v>0.99999953198617297</v>
      </c>
      <c r="I195" s="685"/>
      <c r="J195" s="678" t="s">
        <v>1432</v>
      </c>
      <c r="K195" s="678" t="s">
        <v>1433</v>
      </c>
      <c r="L195" s="679" t="s">
        <v>596</v>
      </c>
      <c r="M195" s="680">
        <v>1249.04</v>
      </c>
      <c r="N195" s="684">
        <v>1249.04</v>
      </c>
      <c r="O195" s="251">
        <f t="shared" si="14"/>
        <v>1</v>
      </c>
      <c r="P195" s="280"/>
      <c r="Q195" s="194"/>
      <c r="R195" s="261"/>
    </row>
    <row r="196" spans="1:18" s="279" customFormat="1" ht="66" x14ac:dyDescent="0.25">
      <c r="A196" s="253"/>
      <c r="B196" s="1085"/>
      <c r="C196" s="55" t="s">
        <v>468</v>
      </c>
      <c r="D196" s="313" t="s">
        <v>33</v>
      </c>
      <c r="E196" s="703">
        <v>14788.5</v>
      </c>
      <c r="F196" s="703">
        <v>14788.5</v>
      </c>
      <c r="G196" s="313" t="s">
        <v>19</v>
      </c>
      <c r="H196" s="664">
        <f t="shared" si="15"/>
        <v>1</v>
      </c>
      <c r="I196" s="665"/>
      <c r="J196" s="313" t="s">
        <v>1003</v>
      </c>
      <c r="K196" s="313" t="s">
        <v>1301</v>
      </c>
      <c r="L196" s="666" t="s">
        <v>26</v>
      </c>
      <c r="M196" s="350">
        <v>1</v>
      </c>
      <c r="N196" s="350">
        <v>1</v>
      </c>
      <c r="O196" s="251">
        <f t="shared" si="14"/>
        <v>1</v>
      </c>
      <c r="P196" s="280"/>
      <c r="Q196" s="313"/>
      <c r="R196" s="261"/>
    </row>
    <row r="197" spans="1:18" s="279" customFormat="1" ht="26.4" x14ac:dyDescent="0.25">
      <c r="A197" s="253"/>
      <c r="B197" s="1085"/>
      <c r="C197" s="55" t="s">
        <v>468</v>
      </c>
      <c r="D197" s="194" t="s">
        <v>34</v>
      </c>
      <c r="E197" s="1118">
        <v>19820.900000000001</v>
      </c>
      <c r="F197" s="1118">
        <v>19820.900000000001</v>
      </c>
      <c r="G197" s="1171" t="s">
        <v>19</v>
      </c>
      <c r="H197" s="1105">
        <f t="shared" si="15"/>
        <v>1</v>
      </c>
      <c r="I197" s="1170"/>
      <c r="J197" s="313" t="s">
        <v>472</v>
      </c>
      <c r="K197" s="313" t="s">
        <v>1270</v>
      </c>
      <c r="L197" s="666" t="s">
        <v>26</v>
      </c>
      <c r="M197" s="350">
        <v>9</v>
      </c>
      <c r="N197" s="350">
        <v>9</v>
      </c>
      <c r="O197" s="251">
        <f t="shared" si="14"/>
        <v>1</v>
      </c>
      <c r="P197" s="280"/>
      <c r="Q197" s="194"/>
      <c r="R197" s="261"/>
    </row>
    <row r="198" spans="1:18" s="279" customFormat="1" ht="26.4" x14ac:dyDescent="0.25">
      <c r="A198" s="253"/>
      <c r="B198" s="1085"/>
      <c r="C198" s="55" t="s">
        <v>468</v>
      </c>
      <c r="D198" s="313" t="s">
        <v>34</v>
      </c>
      <c r="E198" s="1118"/>
      <c r="F198" s="1118"/>
      <c r="G198" s="1172"/>
      <c r="H198" s="1105"/>
      <c r="I198" s="1170"/>
      <c r="J198" s="313" t="s">
        <v>1271</v>
      </c>
      <c r="K198" s="313" t="s">
        <v>1272</v>
      </c>
      <c r="L198" s="666" t="s">
        <v>23</v>
      </c>
      <c r="M198" s="350">
        <v>2</v>
      </c>
      <c r="N198" s="350">
        <v>2</v>
      </c>
      <c r="O198" s="251">
        <f t="shared" si="14"/>
        <v>1</v>
      </c>
      <c r="P198" s="280"/>
      <c r="Q198" s="313"/>
      <c r="R198" s="261"/>
    </row>
    <row r="199" spans="1:18" s="279" customFormat="1" ht="39.6" x14ac:dyDescent="0.25">
      <c r="A199" s="253"/>
      <c r="B199" s="1085"/>
      <c r="C199" s="55" t="s">
        <v>468</v>
      </c>
      <c r="D199" s="194" t="s">
        <v>34</v>
      </c>
      <c r="E199" s="1118"/>
      <c r="F199" s="1118"/>
      <c r="G199" s="1173"/>
      <c r="H199" s="1105"/>
      <c r="I199" s="1170"/>
      <c r="J199" s="313" t="s">
        <v>1003</v>
      </c>
      <c r="K199" s="313" t="s">
        <v>1273</v>
      </c>
      <c r="L199" s="666" t="s">
        <v>596</v>
      </c>
      <c r="M199" s="350">
        <v>155</v>
      </c>
      <c r="N199" s="350">
        <v>155</v>
      </c>
      <c r="O199" s="251">
        <f t="shared" si="14"/>
        <v>1</v>
      </c>
      <c r="P199" s="280"/>
      <c r="Q199" s="194"/>
      <c r="R199" s="261"/>
    </row>
    <row r="200" spans="1:18" s="279" customFormat="1" ht="52.8" x14ac:dyDescent="0.25">
      <c r="A200" s="253"/>
      <c r="B200" s="1085"/>
      <c r="C200" s="55" t="s">
        <v>468</v>
      </c>
      <c r="D200" s="308" t="s">
        <v>35</v>
      </c>
      <c r="E200" s="704">
        <v>7879.2</v>
      </c>
      <c r="F200" s="704">
        <v>7879.2</v>
      </c>
      <c r="G200" s="631" t="s">
        <v>19</v>
      </c>
      <c r="H200" s="630">
        <f>F200*100%/E200</f>
        <v>1</v>
      </c>
      <c r="I200" s="629"/>
      <c r="J200" s="313" t="s">
        <v>1055</v>
      </c>
      <c r="K200" s="313" t="s">
        <v>1056</v>
      </c>
      <c r="L200" s="632" t="s">
        <v>596</v>
      </c>
      <c r="M200" s="350">
        <v>369.3</v>
      </c>
      <c r="N200" s="350">
        <v>369.3</v>
      </c>
      <c r="O200" s="251">
        <f t="shared" si="14"/>
        <v>1</v>
      </c>
      <c r="P200" s="280"/>
      <c r="Q200" s="194"/>
      <c r="R200" s="261"/>
    </row>
    <row r="201" spans="1:18" s="279" customFormat="1" ht="66" x14ac:dyDescent="0.25">
      <c r="A201" s="253"/>
      <c r="B201" s="1085"/>
      <c r="C201" s="55" t="s">
        <v>468</v>
      </c>
      <c r="D201" s="194" t="s">
        <v>36</v>
      </c>
      <c r="E201" s="1106">
        <v>21151.9</v>
      </c>
      <c r="F201" s="1101">
        <v>21151.8076</v>
      </c>
      <c r="G201" s="1107" t="s">
        <v>19</v>
      </c>
      <c r="H201" s="1105">
        <f t="shared" ref="H201:H223" si="16">F201*100%/E201</f>
        <v>0.999995631598107</v>
      </c>
      <c r="I201" s="1107"/>
      <c r="J201" s="313" t="s">
        <v>1242</v>
      </c>
      <c r="K201" s="313" t="s">
        <v>1221</v>
      </c>
      <c r="L201" s="657" t="s">
        <v>471</v>
      </c>
      <c r="M201" s="651">
        <v>1</v>
      </c>
      <c r="N201" s="651">
        <v>1</v>
      </c>
      <c r="O201" s="251">
        <f t="shared" si="14"/>
        <v>1</v>
      </c>
      <c r="P201" s="647"/>
      <c r="Q201" s="646"/>
      <c r="R201" s="261"/>
    </row>
    <row r="202" spans="1:18" s="279" customFormat="1" ht="66" x14ac:dyDescent="0.25">
      <c r="A202" s="253"/>
      <c r="B202" s="1085"/>
      <c r="C202" s="55" t="s">
        <v>468</v>
      </c>
      <c r="D202" s="313" t="s">
        <v>36</v>
      </c>
      <c r="E202" s="1106"/>
      <c r="F202" s="1101"/>
      <c r="G202" s="1107"/>
      <c r="H202" s="1105" t="e">
        <f t="shared" si="16"/>
        <v>#DIV/0!</v>
      </c>
      <c r="I202" s="1107"/>
      <c r="J202" s="331" t="s">
        <v>1242</v>
      </c>
      <c r="K202" s="355" t="s">
        <v>1222</v>
      </c>
      <c r="L202" s="390" t="s">
        <v>471</v>
      </c>
      <c r="M202" s="351">
        <v>1</v>
      </c>
      <c r="N202" s="351">
        <v>1</v>
      </c>
      <c r="O202" s="251">
        <f t="shared" si="14"/>
        <v>1</v>
      </c>
      <c r="P202" s="280"/>
      <c r="Q202" s="313"/>
      <c r="R202" s="261"/>
    </row>
    <row r="203" spans="1:18" s="279" customFormat="1" ht="52.8" x14ac:dyDescent="0.25">
      <c r="A203" s="253"/>
      <c r="B203" s="1085"/>
      <c r="C203" s="55" t="s">
        <v>468</v>
      </c>
      <c r="D203" s="313" t="s">
        <v>36</v>
      </c>
      <c r="E203" s="1106"/>
      <c r="F203" s="1101"/>
      <c r="G203" s="1107"/>
      <c r="H203" s="1105" t="e">
        <f t="shared" si="16"/>
        <v>#DIV/0!</v>
      </c>
      <c r="I203" s="1107"/>
      <c r="J203" s="313" t="s">
        <v>1243</v>
      </c>
      <c r="K203" s="313" t="s">
        <v>1223</v>
      </c>
      <c r="L203" s="655" t="s">
        <v>471</v>
      </c>
      <c r="M203" s="651">
        <v>1</v>
      </c>
      <c r="N203" s="651">
        <v>1</v>
      </c>
      <c r="O203" s="251">
        <f t="shared" si="14"/>
        <v>1</v>
      </c>
      <c r="P203" s="647"/>
      <c r="Q203" s="646"/>
      <c r="R203" s="261"/>
    </row>
    <row r="204" spans="1:18" s="279" customFormat="1" ht="52.8" x14ac:dyDescent="0.25">
      <c r="A204" s="253"/>
      <c r="B204" s="1085"/>
      <c r="C204" s="55" t="s">
        <v>468</v>
      </c>
      <c r="D204" s="313" t="s">
        <v>36</v>
      </c>
      <c r="E204" s="1106"/>
      <c r="F204" s="1101"/>
      <c r="G204" s="1107"/>
      <c r="H204" s="1105" t="e">
        <f t="shared" si="16"/>
        <v>#DIV/0!</v>
      </c>
      <c r="I204" s="1107"/>
      <c r="J204" s="331" t="s">
        <v>1243</v>
      </c>
      <c r="K204" s="355" t="s">
        <v>1224</v>
      </c>
      <c r="L204" s="390" t="s">
        <v>471</v>
      </c>
      <c r="M204" s="351">
        <v>1</v>
      </c>
      <c r="N204" s="351">
        <v>1</v>
      </c>
      <c r="O204" s="251">
        <f t="shared" si="14"/>
        <v>1</v>
      </c>
      <c r="P204" s="280"/>
      <c r="Q204" s="313"/>
      <c r="R204" s="261"/>
    </row>
    <row r="205" spans="1:18" s="279" customFormat="1" ht="52.8" x14ac:dyDescent="0.25">
      <c r="A205" s="253"/>
      <c r="B205" s="1085"/>
      <c r="C205" s="55" t="s">
        <v>468</v>
      </c>
      <c r="D205" s="313" t="s">
        <v>36</v>
      </c>
      <c r="E205" s="1106"/>
      <c r="F205" s="1101"/>
      <c r="G205" s="1107"/>
      <c r="H205" s="1105" t="e">
        <f t="shared" si="16"/>
        <v>#DIV/0!</v>
      </c>
      <c r="I205" s="1107"/>
      <c r="J205" s="313" t="s">
        <v>1243</v>
      </c>
      <c r="K205" s="313" t="s">
        <v>1225</v>
      </c>
      <c r="L205" s="655" t="s">
        <v>471</v>
      </c>
      <c r="M205" s="651">
        <v>1</v>
      </c>
      <c r="N205" s="651">
        <v>1</v>
      </c>
      <c r="O205" s="251">
        <f t="shared" si="14"/>
        <v>1</v>
      </c>
      <c r="P205" s="647"/>
      <c r="Q205" s="646"/>
      <c r="R205" s="261"/>
    </row>
    <row r="206" spans="1:18" s="279" customFormat="1" ht="52.8" x14ac:dyDescent="0.25">
      <c r="A206" s="253"/>
      <c r="B206" s="1085"/>
      <c r="C206" s="55" t="s">
        <v>468</v>
      </c>
      <c r="D206" s="313" t="s">
        <v>36</v>
      </c>
      <c r="E206" s="1106"/>
      <c r="F206" s="1101"/>
      <c r="G206" s="1107"/>
      <c r="H206" s="1105" t="e">
        <f t="shared" si="16"/>
        <v>#DIV/0!</v>
      </c>
      <c r="I206" s="1107"/>
      <c r="J206" s="313" t="s">
        <v>1244</v>
      </c>
      <c r="K206" s="313" t="s">
        <v>1226</v>
      </c>
      <c r="L206" s="656" t="s">
        <v>471</v>
      </c>
      <c r="M206" s="350">
        <v>1</v>
      </c>
      <c r="N206" s="350">
        <v>1</v>
      </c>
      <c r="O206" s="251">
        <f t="shared" si="14"/>
        <v>1</v>
      </c>
      <c r="P206" s="280"/>
      <c r="Q206" s="313"/>
      <c r="R206" s="261"/>
    </row>
    <row r="207" spans="1:18" s="279" customFormat="1" ht="66" x14ac:dyDescent="0.25">
      <c r="A207" s="253"/>
      <c r="B207" s="1085"/>
      <c r="C207" s="55" t="s">
        <v>468</v>
      </c>
      <c r="D207" s="313" t="s">
        <v>36</v>
      </c>
      <c r="E207" s="1106"/>
      <c r="F207" s="1101"/>
      <c r="G207" s="1107"/>
      <c r="H207" s="1105" t="e">
        <f t="shared" si="16"/>
        <v>#DIV/0!</v>
      </c>
      <c r="I207" s="1107"/>
      <c r="J207" s="313" t="s">
        <v>1245</v>
      </c>
      <c r="K207" s="313" t="s">
        <v>1227</v>
      </c>
      <c r="L207" s="656" t="s">
        <v>471</v>
      </c>
      <c r="M207" s="350">
        <v>1</v>
      </c>
      <c r="N207" s="350">
        <v>1</v>
      </c>
      <c r="O207" s="251">
        <f t="shared" si="14"/>
        <v>1</v>
      </c>
      <c r="P207" s="280"/>
      <c r="Q207" s="313"/>
      <c r="R207" s="261"/>
    </row>
    <row r="208" spans="1:18" s="279" customFormat="1" ht="66" x14ac:dyDescent="0.25">
      <c r="A208" s="253"/>
      <c r="B208" s="1085"/>
      <c r="C208" s="55" t="s">
        <v>468</v>
      </c>
      <c r="D208" s="313" t="s">
        <v>36</v>
      </c>
      <c r="E208" s="1106"/>
      <c r="F208" s="1101"/>
      <c r="G208" s="1107"/>
      <c r="H208" s="1105" t="e">
        <f t="shared" si="16"/>
        <v>#DIV/0!</v>
      </c>
      <c r="I208" s="1107"/>
      <c r="J208" s="313" t="s">
        <v>1245</v>
      </c>
      <c r="K208" s="313" t="s">
        <v>1228</v>
      </c>
      <c r="L208" s="655" t="s">
        <v>471</v>
      </c>
      <c r="M208" s="651">
        <v>1</v>
      </c>
      <c r="N208" s="651">
        <v>1</v>
      </c>
      <c r="O208" s="251">
        <f t="shared" si="14"/>
        <v>1</v>
      </c>
      <c r="P208" s="647"/>
      <c r="Q208" s="646"/>
      <c r="R208" s="261"/>
    </row>
    <row r="209" spans="1:18" s="279" customFormat="1" ht="66" x14ac:dyDescent="0.25">
      <c r="A209" s="253"/>
      <c r="B209" s="1085"/>
      <c r="C209" s="55" t="s">
        <v>468</v>
      </c>
      <c r="D209" s="313" t="s">
        <v>36</v>
      </c>
      <c r="E209" s="1106"/>
      <c r="F209" s="1101"/>
      <c r="G209" s="1107"/>
      <c r="H209" s="1105" t="e">
        <f t="shared" si="16"/>
        <v>#DIV/0!</v>
      </c>
      <c r="I209" s="1107"/>
      <c r="J209" s="331" t="s">
        <v>1245</v>
      </c>
      <c r="K209" s="355" t="s">
        <v>1229</v>
      </c>
      <c r="L209" s="390" t="s">
        <v>471</v>
      </c>
      <c r="M209" s="351">
        <v>1</v>
      </c>
      <c r="N209" s="351">
        <v>1</v>
      </c>
      <c r="O209" s="251">
        <f t="shared" si="14"/>
        <v>1</v>
      </c>
      <c r="P209" s="280"/>
      <c r="Q209" s="313"/>
      <c r="R209" s="261"/>
    </row>
    <row r="210" spans="1:18" s="279" customFormat="1" ht="105.6" x14ac:dyDescent="0.25">
      <c r="A210" s="253"/>
      <c r="B210" s="1085"/>
      <c r="C210" s="55" t="s">
        <v>468</v>
      </c>
      <c r="D210" s="313" t="s">
        <v>36</v>
      </c>
      <c r="E210" s="1106"/>
      <c r="F210" s="1101"/>
      <c r="G210" s="1107"/>
      <c r="H210" s="1105" t="e">
        <f t="shared" si="16"/>
        <v>#DIV/0!</v>
      </c>
      <c r="I210" s="1107"/>
      <c r="J210" s="313" t="s">
        <v>1246</v>
      </c>
      <c r="K210" s="313" t="s">
        <v>1230</v>
      </c>
      <c r="L210" s="655" t="s">
        <v>471</v>
      </c>
      <c r="M210" s="651">
        <v>1</v>
      </c>
      <c r="N210" s="651">
        <v>1</v>
      </c>
      <c r="O210" s="251">
        <f t="shared" si="14"/>
        <v>1</v>
      </c>
      <c r="P210" s="647"/>
      <c r="Q210" s="646"/>
      <c r="R210" s="261"/>
    </row>
    <row r="211" spans="1:18" s="279" customFormat="1" ht="52.8" x14ac:dyDescent="0.25">
      <c r="A211" s="253"/>
      <c r="B211" s="1085"/>
      <c r="C211" s="55" t="s">
        <v>468</v>
      </c>
      <c r="D211" s="313" t="s">
        <v>36</v>
      </c>
      <c r="E211" s="1106"/>
      <c r="F211" s="1101"/>
      <c r="G211" s="1107"/>
      <c r="H211" s="1105" t="e">
        <f t="shared" si="16"/>
        <v>#DIV/0!</v>
      </c>
      <c r="I211" s="1107"/>
      <c r="J211" s="331" t="s">
        <v>1247</v>
      </c>
      <c r="K211" s="355" t="s">
        <v>1231</v>
      </c>
      <c r="L211" s="390" t="s">
        <v>471</v>
      </c>
      <c r="M211" s="351">
        <v>1</v>
      </c>
      <c r="N211" s="351">
        <v>1</v>
      </c>
      <c r="O211" s="251">
        <f t="shared" si="14"/>
        <v>1</v>
      </c>
      <c r="P211" s="280"/>
      <c r="Q211" s="313"/>
      <c r="R211" s="261"/>
    </row>
    <row r="212" spans="1:18" s="279" customFormat="1" ht="52.8" x14ac:dyDescent="0.25">
      <c r="A212" s="253"/>
      <c r="B212" s="1085"/>
      <c r="C212" s="55" t="s">
        <v>468</v>
      </c>
      <c r="D212" s="313" t="s">
        <v>36</v>
      </c>
      <c r="E212" s="1106"/>
      <c r="F212" s="1101"/>
      <c r="G212" s="1107"/>
      <c r="H212" s="1105" t="e">
        <f t="shared" si="16"/>
        <v>#DIV/0!</v>
      </c>
      <c r="I212" s="1107"/>
      <c r="J212" s="331" t="s">
        <v>1247</v>
      </c>
      <c r="K212" s="313" t="s">
        <v>1232</v>
      </c>
      <c r="L212" s="655" t="s">
        <v>471</v>
      </c>
      <c r="M212" s="651">
        <v>1</v>
      </c>
      <c r="N212" s="651">
        <v>1</v>
      </c>
      <c r="O212" s="251">
        <f t="shared" si="14"/>
        <v>1</v>
      </c>
      <c r="P212" s="647"/>
      <c r="Q212" s="646"/>
      <c r="R212" s="261"/>
    </row>
    <row r="213" spans="1:18" s="279" customFormat="1" ht="66" x14ac:dyDescent="0.25">
      <c r="A213" s="253"/>
      <c r="B213" s="1085"/>
      <c r="C213" s="55" t="s">
        <v>468</v>
      </c>
      <c r="D213" s="313" t="s">
        <v>36</v>
      </c>
      <c r="E213" s="1106"/>
      <c r="F213" s="1101"/>
      <c r="G213" s="1107"/>
      <c r="H213" s="1105" t="e">
        <f t="shared" si="16"/>
        <v>#DIV/0!</v>
      </c>
      <c r="I213" s="1107"/>
      <c r="J213" s="331" t="s">
        <v>1247</v>
      </c>
      <c r="K213" s="313" t="s">
        <v>1233</v>
      </c>
      <c r="L213" s="657" t="s">
        <v>471</v>
      </c>
      <c r="M213" s="350">
        <v>1</v>
      </c>
      <c r="N213" s="350">
        <v>1</v>
      </c>
      <c r="O213" s="251">
        <f t="shared" si="14"/>
        <v>1</v>
      </c>
      <c r="P213" s="280"/>
      <c r="Q213" s="313"/>
      <c r="R213" s="261"/>
    </row>
    <row r="214" spans="1:18" s="279" customFormat="1" ht="66" x14ac:dyDescent="0.25">
      <c r="A214" s="253"/>
      <c r="B214" s="1085"/>
      <c r="C214" s="55" t="s">
        <v>468</v>
      </c>
      <c r="D214" s="313" t="s">
        <v>36</v>
      </c>
      <c r="E214" s="1106"/>
      <c r="F214" s="1101"/>
      <c r="G214" s="1107"/>
      <c r="H214" s="1105" t="e">
        <f t="shared" si="16"/>
        <v>#DIV/0!</v>
      </c>
      <c r="I214" s="1107"/>
      <c r="J214" s="331" t="s">
        <v>1247</v>
      </c>
      <c r="K214" s="313" t="s">
        <v>1234</v>
      </c>
      <c r="L214" s="657" t="s">
        <v>471</v>
      </c>
      <c r="M214" s="350">
        <v>1</v>
      </c>
      <c r="N214" s="350">
        <v>1</v>
      </c>
      <c r="O214" s="251">
        <f t="shared" si="14"/>
        <v>1</v>
      </c>
      <c r="P214" s="280"/>
      <c r="Q214" s="313"/>
      <c r="R214" s="261"/>
    </row>
    <row r="215" spans="1:18" s="279" customFormat="1" ht="52.8" x14ac:dyDescent="0.25">
      <c r="A215" s="253"/>
      <c r="B215" s="1085"/>
      <c r="C215" s="55" t="s">
        <v>468</v>
      </c>
      <c r="D215" s="313" t="s">
        <v>36</v>
      </c>
      <c r="E215" s="1106"/>
      <c r="F215" s="1101"/>
      <c r="G215" s="1107"/>
      <c r="H215" s="1105" t="e">
        <f t="shared" si="16"/>
        <v>#DIV/0!</v>
      </c>
      <c r="I215" s="1107"/>
      <c r="J215" s="331" t="s">
        <v>1247</v>
      </c>
      <c r="K215" s="313" t="s">
        <v>1235</v>
      </c>
      <c r="L215" s="657" t="s">
        <v>471</v>
      </c>
      <c r="M215" s="350">
        <v>1</v>
      </c>
      <c r="N215" s="350">
        <v>1</v>
      </c>
      <c r="O215" s="251">
        <f t="shared" si="14"/>
        <v>1</v>
      </c>
      <c r="P215" s="280"/>
      <c r="Q215" s="313"/>
      <c r="R215" s="261"/>
    </row>
    <row r="216" spans="1:18" s="279" customFormat="1" ht="52.8" x14ac:dyDescent="0.25">
      <c r="A216" s="253"/>
      <c r="B216" s="1085"/>
      <c r="C216" s="55" t="s">
        <v>468</v>
      </c>
      <c r="D216" s="313" t="s">
        <v>36</v>
      </c>
      <c r="E216" s="1106"/>
      <c r="F216" s="1101"/>
      <c r="G216" s="1107"/>
      <c r="H216" s="1105" t="e">
        <f t="shared" si="16"/>
        <v>#DIV/0!</v>
      </c>
      <c r="I216" s="1107"/>
      <c r="J216" s="313" t="s">
        <v>1249</v>
      </c>
      <c r="K216" s="313" t="s">
        <v>1236</v>
      </c>
      <c r="L216" s="657" t="s">
        <v>471</v>
      </c>
      <c r="M216" s="350">
        <v>1</v>
      </c>
      <c r="N216" s="350">
        <v>1</v>
      </c>
      <c r="O216" s="251">
        <f t="shared" si="14"/>
        <v>1</v>
      </c>
      <c r="P216" s="280"/>
      <c r="Q216" s="313"/>
      <c r="R216" s="261"/>
    </row>
    <row r="217" spans="1:18" s="279" customFormat="1" ht="52.8" x14ac:dyDescent="0.25">
      <c r="A217" s="253"/>
      <c r="B217" s="1085"/>
      <c r="C217" s="55" t="s">
        <v>468</v>
      </c>
      <c r="D217" s="313" t="s">
        <v>36</v>
      </c>
      <c r="E217" s="1106"/>
      <c r="F217" s="1101"/>
      <c r="G217" s="1107"/>
      <c r="H217" s="1105" t="e">
        <f t="shared" si="16"/>
        <v>#DIV/0!</v>
      </c>
      <c r="I217" s="1107"/>
      <c r="J217" s="313" t="s">
        <v>1248</v>
      </c>
      <c r="K217" s="313" t="s">
        <v>1237</v>
      </c>
      <c r="L217" s="657" t="s">
        <v>471</v>
      </c>
      <c r="M217" s="350">
        <v>1</v>
      </c>
      <c r="N217" s="350">
        <v>1</v>
      </c>
      <c r="O217" s="251">
        <f t="shared" si="14"/>
        <v>1</v>
      </c>
      <c r="P217" s="280"/>
      <c r="Q217" s="313"/>
      <c r="R217" s="261"/>
    </row>
    <row r="218" spans="1:18" s="279" customFormat="1" ht="66" x14ac:dyDescent="0.25">
      <c r="A218" s="253"/>
      <c r="B218" s="1085"/>
      <c r="C218" s="55" t="s">
        <v>468</v>
      </c>
      <c r="D218" s="313" t="s">
        <v>36</v>
      </c>
      <c r="E218" s="1106"/>
      <c r="F218" s="1101"/>
      <c r="G218" s="1107"/>
      <c r="H218" s="1105" t="e">
        <f t="shared" si="16"/>
        <v>#DIV/0!</v>
      </c>
      <c r="I218" s="1107"/>
      <c r="J218" s="313" t="s">
        <v>1250</v>
      </c>
      <c r="K218" s="313" t="s">
        <v>1238</v>
      </c>
      <c r="L218" s="657" t="s">
        <v>471</v>
      </c>
      <c r="M218" s="350">
        <v>1</v>
      </c>
      <c r="N218" s="350">
        <v>1</v>
      </c>
      <c r="O218" s="251">
        <f t="shared" si="14"/>
        <v>1</v>
      </c>
      <c r="P218" s="280"/>
      <c r="Q218" s="313"/>
      <c r="R218" s="261"/>
    </row>
    <row r="219" spans="1:18" s="279" customFormat="1" ht="52.8" x14ac:dyDescent="0.25">
      <c r="A219" s="253"/>
      <c r="B219" s="1085"/>
      <c r="C219" s="55" t="s">
        <v>468</v>
      </c>
      <c r="D219" s="313" t="s">
        <v>36</v>
      </c>
      <c r="E219" s="1106"/>
      <c r="F219" s="1101"/>
      <c r="G219" s="1107"/>
      <c r="H219" s="1105" t="e">
        <f t="shared" si="16"/>
        <v>#DIV/0!</v>
      </c>
      <c r="I219" s="1107"/>
      <c r="J219" s="313" t="s">
        <v>1250</v>
      </c>
      <c r="K219" s="313" t="s">
        <v>1239</v>
      </c>
      <c r="L219" s="657" t="s">
        <v>471</v>
      </c>
      <c r="M219" s="350">
        <v>1</v>
      </c>
      <c r="N219" s="350">
        <v>1</v>
      </c>
      <c r="O219" s="251">
        <f t="shared" si="14"/>
        <v>1</v>
      </c>
      <c r="P219" s="280"/>
      <c r="Q219" s="313"/>
      <c r="R219" s="261"/>
    </row>
    <row r="220" spans="1:18" s="279" customFormat="1" ht="52.8" x14ac:dyDescent="0.25">
      <c r="A220" s="253"/>
      <c r="B220" s="1085"/>
      <c r="C220" s="55" t="s">
        <v>468</v>
      </c>
      <c r="D220" s="313" t="s">
        <v>36</v>
      </c>
      <c r="E220" s="1106"/>
      <c r="F220" s="1101"/>
      <c r="G220" s="1107"/>
      <c r="H220" s="1105" t="e">
        <f t="shared" si="16"/>
        <v>#DIV/0!</v>
      </c>
      <c r="I220" s="1107"/>
      <c r="J220" s="313" t="s">
        <v>1251</v>
      </c>
      <c r="K220" s="313" t="s">
        <v>1240</v>
      </c>
      <c r="L220" s="656" t="s">
        <v>471</v>
      </c>
      <c r="M220" s="350">
        <v>1</v>
      </c>
      <c r="N220" s="350">
        <v>1</v>
      </c>
      <c r="O220" s="251">
        <f t="shared" si="14"/>
        <v>1</v>
      </c>
      <c r="P220" s="280"/>
      <c r="Q220" s="313"/>
      <c r="R220" s="261"/>
    </row>
    <row r="221" spans="1:18" s="279" customFormat="1" ht="52.8" x14ac:dyDescent="0.25">
      <c r="A221" s="253"/>
      <c r="B221" s="1085"/>
      <c r="C221" s="55" t="s">
        <v>468</v>
      </c>
      <c r="D221" s="194" t="s">
        <v>36</v>
      </c>
      <c r="E221" s="1106"/>
      <c r="F221" s="1101"/>
      <c r="G221" s="1107" t="s">
        <v>19</v>
      </c>
      <c r="H221" s="1105" t="e">
        <f t="shared" si="16"/>
        <v>#DIV/0!</v>
      </c>
      <c r="I221" s="1107"/>
      <c r="J221" s="331" t="s">
        <v>1251</v>
      </c>
      <c r="K221" s="355" t="s">
        <v>1241</v>
      </c>
      <c r="L221" s="652" t="s">
        <v>471</v>
      </c>
      <c r="M221" s="650">
        <v>1</v>
      </c>
      <c r="N221" s="650">
        <v>1</v>
      </c>
      <c r="O221" s="251">
        <f t="shared" si="14"/>
        <v>1</v>
      </c>
      <c r="P221" s="648"/>
      <c r="Q221" s="645"/>
      <c r="R221" s="261"/>
    </row>
    <row r="222" spans="1:18" s="279" customFormat="1" ht="39.6" x14ac:dyDescent="0.25">
      <c r="A222" s="253"/>
      <c r="B222" s="1085"/>
      <c r="C222" s="55" t="s">
        <v>468</v>
      </c>
      <c r="D222" s="194" t="s">
        <v>37</v>
      </c>
      <c r="E222" s="1101">
        <v>2417.1999999999998</v>
      </c>
      <c r="F222" s="1101">
        <v>2417.1999999999998</v>
      </c>
      <c r="G222" s="1102" t="s">
        <v>19</v>
      </c>
      <c r="H222" s="1105">
        <f t="shared" si="16"/>
        <v>1</v>
      </c>
      <c r="I222" s="1102"/>
      <c r="J222" s="313" t="s">
        <v>1117</v>
      </c>
      <c r="K222" s="313" t="s">
        <v>979</v>
      </c>
      <c r="L222" s="641" t="s">
        <v>26</v>
      </c>
      <c r="M222" s="642">
        <v>1</v>
      </c>
      <c r="N222" s="642">
        <v>1</v>
      </c>
      <c r="O222" s="251">
        <f t="shared" si="14"/>
        <v>1</v>
      </c>
      <c r="P222" s="280"/>
      <c r="Q222" s="194"/>
      <c r="R222" s="261"/>
    </row>
    <row r="223" spans="1:18" s="279" customFormat="1" ht="66" x14ac:dyDescent="0.25">
      <c r="A223" s="253"/>
      <c r="B223" s="1085"/>
      <c r="C223" s="55" t="s">
        <v>468</v>
      </c>
      <c r="D223" s="194" t="s">
        <v>37</v>
      </c>
      <c r="E223" s="1101"/>
      <c r="F223" s="1101"/>
      <c r="G223" s="1103" t="s">
        <v>19</v>
      </c>
      <c r="H223" s="1105" t="e">
        <f t="shared" si="16"/>
        <v>#DIV/0!</v>
      </c>
      <c r="I223" s="1103"/>
      <c r="J223" s="313" t="s">
        <v>1118</v>
      </c>
      <c r="K223" s="313" t="s">
        <v>1119</v>
      </c>
      <c r="L223" s="641" t="s">
        <v>26</v>
      </c>
      <c r="M223" s="642">
        <v>1</v>
      </c>
      <c r="N223" s="642">
        <v>1</v>
      </c>
      <c r="O223" s="251">
        <f t="shared" si="14"/>
        <v>1</v>
      </c>
      <c r="P223" s="280"/>
      <c r="Q223" s="194"/>
      <c r="R223" s="261"/>
    </row>
    <row r="224" spans="1:18" s="279" customFormat="1" ht="123.6" customHeight="1" x14ac:dyDescent="0.25">
      <c r="A224" s="253"/>
      <c r="B224" s="1085"/>
      <c r="C224" s="55" t="s">
        <v>468</v>
      </c>
      <c r="D224" s="194" t="s">
        <v>38</v>
      </c>
      <c r="E224" s="1106">
        <v>5062.7</v>
      </c>
      <c r="F224" s="1101">
        <v>5062.7</v>
      </c>
      <c r="G224" s="1107" t="s">
        <v>19</v>
      </c>
      <c r="H224" s="1105">
        <f>F222*100%/E222</f>
        <v>1</v>
      </c>
      <c r="I224" s="1119" t="s">
        <v>977</v>
      </c>
      <c r="J224" s="612" t="s">
        <v>978</v>
      </c>
      <c r="K224" s="610" t="s">
        <v>979</v>
      </c>
      <c r="L224" s="610" t="s">
        <v>26</v>
      </c>
      <c r="M224" s="611">
        <v>1</v>
      </c>
      <c r="N224" s="611">
        <v>1</v>
      </c>
      <c r="O224" s="251">
        <f t="shared" si="14"/>
        <v>1</v>
      </c>
      <c r="P224" s="280"/>
      <c r="Q224" s="287"/>
      <c r="R224" s="261"/>
    </row>
    <row r="225" spans="1:18" s="279" customFormat="1" ht="109.8" customHeight="1" x14ac:dyDescent="0.25">
      <c r="A225" s="253"/>
      <c r="B225" s="1085"/>
      <c r="C225" s="55" t="s">
        <v>468</v>
      </c>
      <c r="D225" s="194" t="s">
        <v>38</v>
      </c>
      <c r="E225" s="1106"/>
      <c r="F225" s="1101"/>
      <c r="G225" s="1107" t="s">
        <v>19</v>
      </c>
      <c r="H225" s="1105"/>
      <c r="I225" s="1120"/>
      <c r="J225" s="612" t="s">
        <v>980</v>
      </c>
      <c r="K225" s="610" t="s">
        <v>979</v>
      </c>
      <c r="L225" s="610" t="s">
        <v>26</v>
      </c>
      <c r="M225" s="613">
        <v>1</v>
      </c>
      <c r="N225" s="613">
        <v>0</v>
      </c>
      <c r="O225" s="251">
        <f t="shared" si="14"/>
        <v>0</v>
      </c>
      <c r="P225" s="280"/>
      <c r="Q225" s="617" t="s">
        <v>983</v>
      </c>
      <c r="R225" s="261"/>
    </row>
    <row r="226" spans="1:18" s="279" customFormat="1" ht="90" customHeight="1" x14ac:dyDescent="0.25">
      <c r="A226" s="253"/>
      <c r="B226" s="1085"/>
      <c r="C226" s="55" t="s">
        <v>468</v>
      </c>
      <c r="D226" s="194" t="s">
        <v>38</v>
      </c>
      <c r="E226" s="1106"/>
      <c r="F226" s="1101"/>
      <c r="G226" s="1107" t="s">
        <v>19</v>
      </c>
      <c r="H226" s="1105"/>
      <c r="I226" s="1120"/>
      <c r="J226" s="616" t="s">
        <v>981</v>
      </c>
      <c r="K226" s="616" t="s">
        <v>979</v>
      </c>
      <c r="L226" s="614" t="s">
        <v>982</v>
      </c>
      <c r="M226" s="615">
        <v>4</v>
      </c>
      <c r="N226" s="615">
        <v>3</v>
      </c>
      <c r="O226" s="251">
        <f t="shared" ref="O226:O248" si="17">IF((N226*100%/M226)&lt;=100%,(N226*100%/M226),100%)</f>
        <v>0.75</v>
      </c>
      <c r="P226" s="280"/>
      <c r="Q226" s="194"/>
      <c r="R226" s="261"/>
    </row>
    <row r="227" spans="1:18" s="279" customFormat="1" ht="39" customHeight="1" x14ac:dyDescent="0.25">
      <c r="A227" s="253"/>
      <c r="B227" s="1085"/>
      <c r="C227" s="55" t="s">
        <v>468</v>
      </c>
      <c r="D227" s="313" t="s">
        <v>39</v>
      </c>
      <c r="E227" s="1122">
        <v>53454.2</v>
      </c>
      <c r="F227" s="1122">
        <v>53454.2</v>
      </c>
      <c r="G227" s="1129" t="s">
        <v>19</v>
      </c>
      <c r="H227" s="1128">
        <f t="shared" ref="H227:H229" si="18">F227*100%/E227</f>
        <v>1</v>
      </c>
      <c r="I227" s="1116"/>
      <c r="J227" s="313" t="s">
        <v>937</v>
      </c>
      <c r="K227" s="313" t="s">
        <v>938</v>
      </c>
      <c r="L227" s="447" t="s">
        <v>939</v>
      </c>
      <c r="M227" s="350">
        <v>2.5</v>
      </c>
      <c r="N227" s="350">
        <v>2.5</v>
      </c>
      <c r="O227" s="251">
        <f t="shared" si="17"/>
        <v>1</v>
      </c>
      <c r="P227" s="280"/>
      <c r="Q227" s="313"/>
      <c r="R227" s="261"/>
    </row>
    <row r="228" spans="1:18" s="279" customFormat="1" ht="39.6" x14ac:dyDescent="0.25">
      <c r="A228" s="253"/>
      <c r="B228" s="1085"/>
      <c r="C228" s="55" t="s">
        <v>468</v>
      </c>
      <c r="D228" s="313" t="s">
        <v>39</v>
      </c>
      <c r="E228" s="1076"/>
      <c r="F228" s="1076"/>
      <c r="G228" s="1078"/>
      <c r="H228" s="1099" t="e">
        <f t="shared" si="18"/>
        <v>#DIV/0!</v>
      </c>
      <c r="I228" s="1108"/>
      <c r="J228" s="313" t="s">
        <v>937</v>
      </c>
      <c r="K228" s="313" t="s">
        <v>940</v>
      </c>
      <c r="L228" s="447" t="s">
        <v>941</v>
      </c>
      <c r="M228" s="350">
        <v>4356</v>
      </c>
      <c r="N228" s="350">
        <v>4356</v>
      </c>
      <c r="O228" s="251">
        <f t="shared" si="17"/>
        <v>1</v>
      </c>
      <c r="P228" s="280"/>
      <c r="Q228" s="313"/>
      <c r="R228" s="261"/>
    </row>
    <row r="229" spans="1:18" s="279" customFormat="1" ht="39.6" x14ac:dyDescent="0.25">
      <c r="A229" s="253"/>
      <c r="B229" s="1085"/>
      <c r="C229" s="55" t="s">
        <v>468</v>
      </c>
      <c r="D229" s="194" t="s">
        <v>39</v>
      </c>
      <c r="E229" s="1070"/>
      <c r="F229" s="1070"/>
      <c r="G229" s="1079"/>
      <c r="H229" s="1063" t="e">
        <f t="shared" si="18"/>
        <v>#DIV/0!</v>
      </c>
      <c r="I229" s="1068"/>
      <c r="J229" s="313" t="s">
        <v>937</v>
      </c>
      <c r="K229" s="313" t="s">
        <v>942</v>
      </c>
      <c r="L229" s="447" t="s">
        <v>26</v>
      </c>
      <c r="M229" s="350">
        <v>1</v>
      </c>
      <c r="N229" s="350">
        <v>1</v>
      </c>
      <c r="O229" s="251">
        <f t="shared" si="17"/>
        <v>1</v>
      </c>
      <c r="P229" s="280"/>
      <c r="Q229" s="194"/>
      <c r="R229" s="261"/>
    </row>
    <row r="230" spans="1:18" s="279" customFormat="1" ht="39.6" x14ac:dyDescent="0.25">
      <c r="A230" s="253"/>
      <c r="B230" s="1085"/>
      <c r="C230" s="55" t="s">
        <v>468</v>
      </c>
      <c r="D230" s="308" t="s">
        <v>40</v>
      </c>
      <c r="E230" s="704">
        <v>144996.9</v>
      </c>
      <c r="F230" s="704">
        <v>144996.9</v>
      </c>
      <c r="G230" s="194" t="s">
        <v>19</v>
      </c>
      <c r="H230" s="250">
        <f t="shared" ref="H230:H231" si="19">F230*100%/E230</f>
        <v>1</v>
      </c>
      <c r="I230" s="283"/>
      <c r="J230" s="313" t="s">
        <v>1003</v>
      </c>
      <c r="K230" s="313" t="s">
        <v>1003</v>
      </c>
      <c r="L230" s="690" t="s">
        <v>1273</v>
      </c>
      <c r="M230" s="350">
        <v>3131.6</v>
      </c>
      <c r="N230" s="350">
        <v>3131.6</v>
      </c>
      <c r="O230" s="251">
        <f t="shared" si="17"/>
        <v>1</v>
      </c>
      <c r="P230" s="280"/>
      <c r="Q230" s="194"/>
      <c r="R230" s="261"/>
    </row>
    <row r="231" spans="1:18" s="279" customFormat="1" ht="52.8" x14ac:dyDescent="0.25">
      <c r="A231" s="253"/>
      <c r="B231" s="1085"/>
      <c r="C231" s="55" t="s">
        <v>468</v>
      </c>
      <c r="D231" s="194" t="s">
        <v>41</v>
      </c>
      <c r="E231" s="704">
        <v>49911.5</v>
      </c>
      <c r="F231" s="704">
        <v>49911.5</v>
      </c>
      <c r="G231" s="194" t="s">
        <v>19</v>
      </c>
      <c r="H231" s="250">
        <f t="shared" si="19"/>
        <v>1</v>
      </c>
      <c r="I231" s="332"/>
      <c r="J231" s="313" t="s">
        <v>1448</v>
      </c>
      <c r="K231" s="313" t="s">
        <v>1273</v>
      </c>
      <c r="L231" s="682" t="s">
        <v>941</v>
      </c>
      <c r="M231" s="350">
        <v>6563</v>
      </c>
      <c r="N231" s="350">
        <v>6568</v>
      </c>
      <c r="O231" s="251">
        <f t="shared" si="17"/>
        <v>1</v>
      </c>
      <c r="P231" s="280"/>
      <c r="Q231" s="194"/>
      <c r="R231" s="261"/>
    </row>
    <row r="232" spans="1:18" s="279" customFormat="1" ht="132" x14ac:dyDescent="0.25">
      <c r="A232" s="253"/>
      <c r="B232" s="1085"/>
      <c r="C232" s="55" t="s">
        <v>468</v>
      </c>
      <c r="D232" s="308" t="s">
        <v>42</v>
      </c>
      <c r="E232" s="1106">
        <v>462522.6</v>
      </c>
      <c r="F232" s="1101">
        <v>462522.6</v>
      </c>
      <c r="G232" s="1102" t="s">
        <v>19</v>
      </c>
      <c r="H232" s="1105">
        <f>F230*100%/E230</f>
        <v>1</v>
      </c>
      <c r="I232" s="1102"/>
      <c r="J232" s="313" t="s">
        <v>1400</v>
      </c>
      <c r="K232" s="313" t="s">
        <v>1401</v>
      </c>
      <c r="L232" s="682" t="s">
        <v>596</v>
      </c>
      <c r="M232" s="350">
        <v>1328</v>
      </c>
      <c r="N232" s="350">
        <v>1328</v>
      </c>
      <c r="O232" s="251">
        <f t="shared" si="17"/>
        <v>1</v>
      </c>
      <c r="P232" s="280"/>
      <c r="Q232" s="194"/>
      <c r="R232" s="261"/>
    </row>
    <row r="233" spans="1:18" s="279" customFormat="1" ht="148.19999999999999" customHeight="1" x14ac:dyDescent="0.25">
      <c r="A233" s="253"/>
      <c r="B233" s="1085"/>
      <c r="C233" s="55" t="s">
        <v>468</v>
      </c>
      <c r="D233" s="194" t="s">
        <v>42</v>
      </c>
      <c r="E233" s="1106"/>
      <c r="F233" s="1101"/>
      <c r="G233" s="1103"/>
      <c r="H233" s="1105"/>
      <c r="I233" s="1103"/>
      <c r="J233" s="313" t="s">
        <v>1402</v>
      </c>
      <c r="K233" s="313" t="s">
        <v>1401</v>
      </c>
      <c r="L233" s="682" t="s">
        <v>596</v>
      </c>
      <c r="M233" s="350">
        <v>355.5</v>
      </c>
      <c r="N233" s="350">
        <v>355.5</v>
      </c>
      <c r="O233" s="251">
        <f t="shared" si="17"/>
        <v>1</v>
      </c>
      <c r="P233" s="280"/>
      <c r="Q233" s="194"/>
      <c r="R233" s="261"/>
    </row>
    <row r="234" spans="1:18" s="279" customFormat="1" ht="39.6" x14ac:dyDescent="0.25">
      <c r="A234" s="253"/>
      <c r="B234" s="1085"/>
      <c r="C234" s="55" t="s">
        <v>468</v>
      </c>
      <c r="D234" s="313" t="s">
        <v>42</v>
      </c>
      <c r="E234" s="1106"/>
      <c r="F234" s="1101"/>
      <c r="G234" s="1103"/>
      <c r="H234" s="1105"/>
      <c r="I234" s="1103"/>
      <c r="J234" s="313" t="s">
        <v>1403</v>
      </c>
      <c r="K234" s="313" t="s">
        <v>1401</v>
      </c>
      <c r="L234" s="682" t="s">
        <v>596</v>
      </c>
      <c r="M234" s="350">
        <v>428.6</v>
      </c>
      <c r="N234" s="350">
        <v>428.6</v>
      </c>
      <c r="O234" s="251">
        <f t="shared" si="17"/>
        <v>1</v>
      </c>
      <c r="P234" s="280"/>
      <c r="Q234" s="313"/>
      <c r="R234" s="261"/>
    </row>
    <row r="235" spans="1:18" s="279" customFormat="1" ht="92.4" x14ac:dyDescent="0.25">
      <c r="A235" s="253"/>
      <c r="B235" s="1085"/>
      <c r="C235" s="55" t="s">
        <v>468</v>
      </c>
      <c r="D235" s="313" t="s">
        <v>42</v>
      </c>
      <c r="E235" s="1106"/>
      <c r="F235" s="1101"/>
      <c r="G235" s="1103"/>
      <c r="H235" s="1105"/>
      <c r="I235" s="1103"/>
      <c r="J235" s="313" t="s">
        <v>1404</v>
      </c>
      <c r="K235" s="313" t="s">
        <v>1401</v>
      </c>
      <c r="L235" s="682" t="s">
        <v>26</v>
      </c>
      <c r="M235" s="350">
        <v>2</v>
      </c>
      <c r="N235" s="350">
        <v>2</v>
      </c>
      <c r="O235" s="251">
        <f t="shared" si="17"/>
        <v>1</v>
      </c>
      <c r="P235" s="280"/>
      <c r="Q235" s="313"/>
      <c r="R235" s="261"/>
    </row>
    <row r="236" spans="1:18" s="279" customFormat="1" ht="66.599999999999994" customHeight="1" x14ac:dyDescent="0.25">
      <c r="A236" s="253"/>
      <c r="B236" s="1085"/>
      <c r="C236" s="55" t="s">
        <v>468</v>
      </c>
      <c r="D236" s="313" t="s">
        <v>42</v>
      </c>
      <c r="E236" s="1106"/>
      <c r="F236" s="1101"/>
      <c r="G236" s="1103"/>
      <c r="H236" s="1105"/>
      <c r="I236" s="1103"/>
      <c r="J236" s="313" t="s">
        <v>1405</v>
      </c>
      <c r="K236" s="313" t="s">
        <v>1401</v>
      </c>
      <c r="L236" s="682" t="s">
        <v>596</v>
      </c>
      <c r="M236" s="350">
        <v>100</v>
      </c>
      <c r="N236" s="350">
        <v>100</v>
      </c>
      <c r="O236" s="251">
        <f t="shared" si="17"/>
        <v>1</v>
      </c>
      <c r="P236" s="280"/>
      <c r="Q236" s="313"/>
      <c r="R236" s="261"/>
    </row>
    <row r="237" spans="1:18" s="279" customFormat="1" ht="376.2" customHeight="1" x14ac:dyDescent="0.25">
      <c r="A237" s="253"/>
      <c r="B237" s="1085"/>
      <c r="C237" s="55" t="s">
        <v>468</v>
      </c>
      <c r="D237" s="194" t="s">
        <v>42</v>
      </c>
      <c r="E237" s="1106"/>
      <c r="F237" s="1101"/>
      <c r="G237" s="1103"/>
      <c r="H237" s="1105"/>
      <c r="I237" s="1103"/>
      <c r="J237" s="313" t="s">
        <v>1406</v>
      </c>
      <c r="K237" s="313" t="s">
        <v>1401</v>
      </c>
      <c r="L237" s="682" t="s">
        <v>596</v>
      </c>
      <c r="M237" s="350">
        <v>7135.6</v>
      </c>
      <c r="N237" s="350">
        <v>7135.6</v>
      </c>
      <c r="O237" s="251">
        <f t="shared" si="17"/>
        <v>1</v>
      </c>
      <c r="P237" s="280"/>
      <c r="Q237" s="194"/>
      <c r="R237" s="261"/>
    </row>
    <row r="238" spans="1:18" s="279" customFormat="1" ht="39.6" x14ac:dyDescent="0.25">
      <c r="A238" s="253"/>
      <c r="B238" s="1085"/>
      <c r="C238" s="55" t="s">
        <v>468</v>
      </c>
      <c r="D238" s="194" t="s">
        <v>43</v>
      </c>
      <c r="E238" s="1106">
        <v>94830.9</v>
      </c>
      <c r="F238" s="1101">
        <v>94830.9</v>
      </c>
      <c r="G238" s="1107" t="s">
        <v>19</v>
      </c>
      <c r="H238" s="1105">
        <f t="shared" ref="H238:H239" si="20">F238*100%/E238</f>
        <v>1</v>
      </c>
      <c r="I238" s="1107"/>
      <c r="J238" s="313" t="s">
        <v>1172</v>
      </c>
      <c r="K238" s="313" t="s">
        <v>1173</v>
      </c>
      <c r="L238" s="653" t="s">
        <v>941</v>
      </c>
      <c r="M238" s="350">
        <v>14604.5</v>
      </c>
      <c r="N238" s="350">
        <v>14604.5</v>
      </c>
      <c r="O238" s="251">
        <f t="shared" si="17"/>
        <v>1</v>
      </c>
      <c r="P238" s="280"/>
      <c r="Q238" s="194"/>
      <c r="R238" s="261"/>
    </row>
    <row r="239" spans="1:18" s="279" customFormat="1" ht="39.6" x14ac:dyDescent="0.25">
      <c r="A239" s="253"/>
      <c r="B239" s="1085"/>
      <c r="C239" s="55" t="s">
        <v>468</v>
      </c>
      <c r="D239" s="194" t="s">
        <v>43</v>
      </c>
      <c r="E239" s="1106"/>
      <c r="F239" s="1101"/>
      <c r="G239" s="1107"/>
      <c r="H239" s="1105" t="e">
        <f t="shared" si="20"/>
        <v>#DIV/0!</v>
      </c>
      <c r="I239" s="1107"/>
      <c r="J239" s="313" t="s">
        <v>1172</v>
      </c>
      <c r="K239" s="313" t="s">
        <v>1174</v>
      </c>
      <c r="L239" s="653" t="s">
        <v>619</v>
      </c>
      <c r="M239" s="350">
        <v>3</v>
      </c>
      <c r="N239" s="350">
        <v>3</v>
      </c>
      <c r="O239" s="251">
        <f t="shared" si="17"/>
        <v>1</v>
      </c>
      <c r="P239" s="280"/>
      <c r="Q239" s="194"/>
      <c r="R239" s="261"/>
    </row>
    <row r="240" spans="1:18" s="279" customFormat="1" ht="39.6" customHeight="1" x14ac:dyDescent="0.25">
      <c r="A240" s="253"/>
      <c r="B240" s="1085"/>
      <c r="C240" s="55" t="s">
        <v>468</v>
      </c>
      <c r="D240" s="194" t="s">
        <v>44</v>
      </c>
      <c r="E240" s="1106">
        <v>27208.400000000001</v>
      </c>
      <c r="F240" s="1101">
        <v>27208.364000000001</v>
      </c>
      <c r="G240" s="1102" t="s">
        <v>19</v>
      </c>
      <c r="H240" s="1105">
        <f>F238*100%/E238</f>
        <v>1</v>
      </c>
      <c r="I240" s="1142"/>
      <c r="J240" s="313" t="s">
        <v>1328</v>
      </c>
      <c r="K240" s="313" t="s">
        <v>1329</v>
      </c>
      <c r="L240" s="666" t="s">
        <v>26</v>
      </c>
      <c r="M240" s="350">
        <v>4</v>
      </c>
      <c r="N240" s="385">
        <v>7</v>
      </c>
      <c r="O240" s="251">
        <f t="shared" si="17"/>
        <v>1</v>
      </c>
      <c r="P240" s="280"/>
      <c r="Q240" s="57"/>
      <c r="R240" s="261"/>
    </row>
    <row r="241" spans="1:18" s="279" customFormat="1" ht="39.6" x14ac:dyDescent="0.25">
      <c r="A241" s="253"/>
      <c r="B241" s="1085"/>
      <c r="C241" s="55" t="s">
        <v>468</v>
      </c>
      <c r="D241" s="313" t="s">
        <v>44</v>
      </c>
      <c r="E241" s="1106"/>
      <c r="F241" s="1101"/>
      <c r="G241" s="1103"/>
      <c r="H241" s="1105"/>
      <c r="I241" s="1142"/>
      <c r="J241" s="313" t="s">
        <v>1328</v>
      </c>
      <c r="K241" s="313" t="s">
        <v>979</v>
      </c>
      <c r="L241" s="666" t="s">
        <v>26</v>
      </c>
      <c r="M241" s="350">
        <v>10</v>
      </c>
      <c r="N241" s="385">
        <v>12</v>
      </c>
      <c r="O241" s="251">
        <f t="shared" si="17"/>
        <v>1</v>
      </c>
      <c r="P241" s="280"/>
      <c r="Q241" s="52"/>
      <c r="R241" s="261"/>
    </row>
    <row r="242" spans="1:18" s="279" customFormat="1" ht="39.6" x14ac:dyDescent="0.25">
      <c r="A242" s="253"/>
      <c r="B242" s="1085"/>
      <c r="C242" s="55" t="s">
        <v>468</v>
      </c>
      <c r="D242" s="313" t="s">
        <v>44</v>
      </c>
      <c r="E242" s="1106"/>
      <c r="F242" s="1101"/>
      <c r="G242" s="1103"/>
      <c r="H242" s="1105"/>
      <c r="I242" s="1142"/>
      <c r="J242" s="313" t="s">
        <v>1328</v>
      </c>
      <c r="K242" s="313" t="s">
        <v>1330</v>
      </c>
      <c r="L242" s="666" t="s">
        <v>596</v>
      </c>
      <c r="M242" s="371">
        <v>5000</v>
      </c>
      <c r="N242" s="385">
        <v>8500</v>
      </c>
      <c r="O242" s="251">
        <f t="shared" si="17"/>
        <v>1</v>
      </c>
      <c r="P242" s="280"/>
      <c r="Q242" s="52"/>
      <c r="R242" s="261"/>
    </row>
    <row r="243" spans="1:18" s="279" customFormat="1" ht="52.8" x14ac:dyDescent="0.25">
      <c r="A243" s="253"/>
      <c r="B243" s="1085"/>
      <c r="C243" s="55" t="s">
        <v>468</v>
      </c>
      <c r="D243" s="313" t="s">
        <v>44</v>
      </c>
      <c r="E243" s="1106"/>
      <c r="F243" s="1101"/>
      <c r="G243" s="1103"/>
      <c r="H243" s="1105"/>
      <c r="I243" s="1142"/>
      <c r="J243" s="313" t="s">
        <v>1328</v>
      </c>
      <c r="K243" s="313" t="s">
        <v>1331</v>
      </c>
      <c r="L243" s="666" t="s">
        <v>26</v>
      </c>
      <c r="M243" s="350">
        <v>2</v>
      </c>
      <c r="N243" s="350">
        <v>2</v>
      </c>
      <c r="O243" s="251">
        <f t="shared" si="17"/>
        <v>1</v>
      </c>
      <c r="P243" s="280"/>
      <c r="Q243" s="313"/>
      <c r="R243" s="261"/>
    </row>
    <row r="244" spans="1:18" s="279" customFormat="1" ht="39.6" x14ac:dyDescent="0.25">
      <c r="A244" s="253"/>
      <c r="B244" s="1085"/>
      <c r="C244" s="55" t="s">
        <v>468</v>
      </c>
      <c r="D244" s="313" t="s">
        <v>44</v>
      </c>
      <c r="E244" s="1106"/>
      <c r="F244" s="1101"/>
      <c r="G244" s="1103"/>
      <c r="H244" s="1105"/>
      <c r="I244" s="1142"/>
      <c r="J244" s="313" t="s">
        <v>1328</v>
      </c>
      <c r="K244" s="313" t="s">
        <v>1332</v>
      </c>
      <c r="L244" s="666" t="s">
        <v>26</v>
      </c>
      <c r="M244" s="350">
        <v>3</v>
      </c>
      <c r="N244" s="385">
        <v>3</v>
      </c>
      <c r="O244" s="251">
        <f t="shared" si="17"/>
        <v>1</v>
      </c>
      <c r="P244" s="280"/>
      <c r="Q244" s="313"/>
      <c r="R244" s="261"/>
    </row>
    <row r="245" spans="1:18" s="279" customFormat="1" ht="66" x14ac:dyDescent="0.25">
      <c r="A245" s="253"/>
      <c r="B245" s="1085"/>
      <c r="C245" s="55" t="s">
        <v>468</v>
      </c>
      <c r="D245" s="313" t="s">
        <v>44</v>
      </c>
      <c r="E245" s="1106"/>
      <c r="F245" s="1101"/>
      <c r="G245" s="1103"/>
      <c r="H245" s="1105"/>
      <c r="I245" s="1142"/>
      <c r="J245" s="313" t="s">
        <v>1328</v>
      </c>
      <c r="K245" s="313" t="s">
        <v>1333</v>
      </c>
      <c r="L245" s="666" t="s">
        <v>26</v>
      </c>
      <c r="M245" s="350">
        <v>7</v>
      </c>
      <c r="N245" s="385">
        <v>10</v>
      </c>
      <c r="O245" s="251">
        <f t="shared" ref="O245" si="21">IF((N245*100%/M245)&lt;=100%,(N245*100%/M245),100%)</f>
        <v>1</v>
      </c>
      <c r="P245" s="280"/>
      <c r="Q245" s="52"/>
      <c r="R245" s="261"/>
    </row>
    <row r="246" spans="1:18" s="279" customFormat="1" ht="39.6" x14ac:dyDescent="0.25">
      <c r="A246" s="253"/>
      <c r="B246" s="1085"/>
      <c r="C246" s="55" t="s">
        <v>468</v>
      </c>
      <c r="D246" s="194" t="s">
        <v>44</v>
      </c>
      <c r="E246" s="1106"/>
      <c r="F246" s="1101"/>
      <c r="G246" s="1103"/>
      <c r="H246" s="1105"/>
      <c r="I246" s="1142"/>
      <c r="J246" s="313" t="s">
        <v>1328</v>
      </c>
      <c r="K246" s="313" t="s">
        <v>1334</v>
      </c>
      <c r="L246" s="666" t="s">
        <v>26</v>
      </c>
      <c r="M246" s="350">
        <v>0</v>
      </c>
      <c r="N246" s="385">
        <v>1</v>
      </c>
      <c r="O246" s="251" t="s">
        <v>352</v>
      </c>
      <c r="P246" s="280"/>
      <c r="Q246" s="52"/>
      <c r="R246" s="261"/>
    </row>
    <row r="247" spans="1:18" s="279" customFormat="1" ht="39.6" x14ac:dyDescent="0.25">
      <c r="A247" s="253"/>
      <c r="B247" s="1085"/>
      <c r="C247" s="55" t="s">
        <v>468</v>
      </c>
      <c r="D247" s="194" t="s">
        <v>44</v>
      </c>
      <c r="E247" s="1106"/>
      <c r="F247" s="1101"/>
      <c r="G247" s="1103"/>
      <c r="H247" s="1105"/>
      <c r="I247" s="1142"/>
      <c r="J247" s="313" t="s">
        <v>1328</v>
      </c>
      <c r="K247" s="313" t="s">
        <v>1335</v>
      </c>
      <c r="L247" s="666" t="s">
        <v>26</v>
      </c>
      <c r="M247" s="371">
        <v>1</v>
      </c>
      <c r="N247" s="385">
        <v>1</v>
      </c>
      <c r="O247" s="251">
        <f t="shared" si="17"/>
        <v>1</v>
      </c>
      <c r="P247" s="280"/>
      <c r="Q247" s="52"/>
      <c r="R247" s="261"/>
    </row>
    <row r="248" spans="1:18" s="279" customFormat="1" ht="39.6" x14ac:dyDescent="0.25">
      <c r="A248" s="253"/>
      <c r="B248" s="1085"/>
      <c r="C248" s="55" t="s">
        <v>468</v>
      </c>
      <c r="D248" s="313" t="s">
        <v>44</v>
      </c>
      <c r="E248" s="1106"/>
      <c r="F248" s="1101"/>
      <c r="G248" s="1103"/>
      <c r="H248" s="1105"/>
      <c r="I248" s="1142"/>
      <c r="J248" s="313" t="s">
        <v>1328</v>
      </c>
      <c r="K248" s="313" t="s">
        <v>473</v>
      </c>
      <c r="L248" s="666" t="s">
        <v>26</v>
      </c>
      <c r="M248" s="350">
        <v>1</v>
      </c>
      <c r="N248" s="350">
        <v>1</v>
      </c>
      <c r="O248" s="251">
        <f t="shared" si="17"/>
        <v>1</v>
      </c>
      <c r="P248" s="280"/>
      <c r="Q248" s="313"/>
      <c r="R248" s="261"/>
    </row>
    <row r="249" spans="1:18" s="279" customFormat="1" ht="39.6" x14ac:dyDescent="0.25">
      <c r="A249" s="253"/>
      <c r="B249" s="1085"/>
      <c r="C249" s="55" t="s">
        <v>468</v>
      </c>
      <c r="D249" s="194" t="s">
        <v>44</v>
      </c>
      <c r="E249" s="1106"/>
      <c r="F249" s="1101"/>
      <c r="G249" s="1103"/>
      <c r="H249" s="1105"/>
      <c r="I249" s="1142"/>
      <c r="J249" s="313" t="s">
        <v>1328</v>
      </c>
      <c r="K249" s="313" t="s">
        <v>1336</v>
      </c>
      <c r="L249" s="666" t="s">
        <v>26</v>
      </c>
      <c r="M249" s="350">
        <v>2</v>
      </c>
      <c r="N249" s="350">
        <v>2</v>
      </c>
      <c r="O249" s="251">
        <f t="shared" ref="O249:O272" si="22">IF((N249*100%/M249)&lt;=100%,(N249*100%/M249),100%)</f>
        <v>1</v>
      </c>
      <c r="P249" s="280"/>
      <c r="Q249" s="194"/>
      <c r="R249" s="261"/>
    </row>
    <row r="250" spans="1:18" s="279" customFormat="1" ht="39.6" x14ac:dyDescent="0.25">
      <c r="A250" s="253"/>
      <c r="B250" s="1085"/>
      <c r="C250" s="55" t="s">
        <v>468</v>
      </c>
      <c r="D250" s="194" t="s">
        <v>44</v>
      </c>
      <c r="E250" s="1106"/>
      <c r="F250" s="1101"/>
      <c r="G250" s="1103"/>
      <c r="H250" s="1105"/>
      <c r="I250" s="1142"/>
      <c r="J250" s="313" t="s">
        <v>1328</v>
      </c>
      <c r="K250" s="313" t="s">
        <v>1337</v>
      </c>
      <c r="L250" s="666" t="s">
        <v>26</v>
      </c>
      <c r="M250" s="350">
        <v>0</v>
      </c>
      <c r="N250" s="385">
        <v>1</v>
      </c>
      <c r="O250" s="251" t="s">
        <v>352</v>
      </c>
      <c r="P250" s="280"/>
      <c r="Q250" s="194"/>
      <c r="R250" s="261"/>
    </row>
    <row r="251" spans="1:18" s="279" customFormat="1" ht="92.4" x14ac:dyDescent="0.25">
      <c r="A251" s="253"/>
      <c r="B251" s="1085"/>
      <c r="C251" s="55" t="s">
        <v>468</v>
      </c>
      <c r="D251" s="194" t="s">
        <v>45</v>
      </c>
      <c r="E251" s="1106">
        <v>40287.599999999999</v>
      </c>
      <c r="F251" s="1101">
        <v>40287.599999999999</v>
      </c>
      <c r="G251" s="1107" t="s">
        <v>19</v>
      </c>
      <c r="H251" s="1105">
        <f t="shared" ref="H251:H266" si="23">F251*100%/E251</f>
        <v>1</v>
      </c>
      <c r="I251" s="1107"/>
      <c r="J251" s="313" t="s">
        <v>1360</v>
      </c>
      <c r="K251" s="313" t="s">
        <v>979</v>
      </c>
      <c r="L251" s="671" t="s">
        <v>26</v>
      </c>
      <c r="M251" s="350">
        <v>1</v>
      </c>
      <c r="N251" s="350">
        <v>1</v>
      </c>
      <c r="O251" s="251">
        <f t="shared" si="22"/>
        <v>1</v>
      </c>
      <c r="P251" s="280"/>
      <c r="Q251" s="194"/>
      <c r="R251" s="261"/>
    </row>
    <row r="252" spans="1:18" s="279" customFormat="1" ht="94.2" customHeight="1" x14ac:dyDescent="0.25">
      <c r="A252" s="253"/>
      <c r="B252" s="1085"/>
      <c r="C252" s="55" t="s">
        <v>468</v>
      </c>
      <c r="D252" s="194" t="s">
        <v>45</v>
      </c>
      <c r="E252" s="1106"/>
      <c r="F252" s="1101"/>
      <c r="G252" s="1107"/>
      <c r="H252" s="1105" t="e">
        <f t="shared" si="23"/>
        <v>#DIV/0!</v>
      </c>
      <c r="I252" s="1107"/>
      <c r="J252" s="313" t="s">
        <v>1361</v>
      </c>
      <c r="K252" s="313" t="s">
        <v>979</v>
      </c>
      <c r="L252" s="671" t="s">
        <v>26</v>
      </c>
      <c r="M252" s="350">
        <v>1</v>
      </c>
      <c r="N252" s="350">
        <v>1</v>
      </c>
      <c r="O252" s="251">
        <f t="shared" si="22"/>
        <v>1</v>
      </c>
      <c r="P252" s="280"/>
      <c r="Q252" s="194"/>
      <c r="R252" s="261"/>
    </row>
    <row r="253" spans="1:18" s="279" customFormat="1" ht="92.4" x14ac:dyDescent="0.25">
      <c r="A253" s="253"/>
      <c r="B253" s="1085"/>
      <c r="C253" s="55" t="s">
        <v>468</v>
      </c>
      <c r="D253" s="194" t="s">
        <v>45</v>
      </c>
      <c r="E253" s="1106"/>
      <c r="F253" s="1101"/>
      <c r="G253" s="1107"/>
      <c r="H253" s="1105" t="e">
        <f t="shared" si="23"/>
        <v>#DIV/0!</v>
      </c>
      <c r="I253" s="1107"/>
      <c r="J253" s="313" t="s">
        <v>1362</v>
      </c>
      <c r="K253" s="313" t="s">
        <v>979</v>
      </c>
      <c r="L253" s="671" t="s">
        <v>26</v>
      </c>
      <c r="M253" s="350">
        <v>1</v>
      </c>
      <c r="N253" s="350">
        <v>1</v>
      </c>
      <c r="O253" s="251">
        <f t="shared" si="22"/>
        <v>1</v>
      </c>
      <c r="P253" s="280"/>
      <c r="Q253" s="194"/>
      <c r="R253" s="261"/>
    </row>
    <row r="254" spans="1:18" s="279" customFormat="1" ht="66" x14ac:dyDescent="0.25">
      <c r="A254" s="253"/>
      <c r="B254" s="1085"/>
      <c r="C254" s="55" t="s">
        <v>468</v>
      </c>
      <c r="D254" s="194" t="s">
        <v>45</v>
      </c>
      <c r="E254" s="1106"/>
      <c r="F254" s="1101"/>
      <c r="G254" s="1107"/>
      <c r="H254" s="1105" t="e">
        <f t="shared" si="23"/>
        <v>#DIV/0!</v>
      </c>
      <c r="I254" s="1107"/>
      <c r="J254" s="313" t="s">
        <v>1363</v>
      </c>
      <c r="K254" s="313" t="s">
        <v>979</v>
      </c>
      <c r="L254" s="671" t="s">
        <v>26</v>
      </c>
      <c r="M254" s="350">
        <v>1</v>
      </c>
      <c r="N254" s="350">
        <v>1</v>
      </c>
      <c r="O254" s="251">
        <f t="shared" si="22"/>
        <v>1</v>
      </c>
      <c r="P254" s="280"/>
      <c r="Q254" s="194"/>
      <c r="R254" s="261"/>
    </row>
    <row r="255" spans="1:18" s="279" customFormat="1" ht="79.2" x14ac:dyDescent="0.25">
      <c r="A255" s="253"/>
      <c r="B255" s="1085"/>
      <c r="C255" s="55" t="s">
        <v>468</v>
      </c>
      <c r="D255" s="194" t="s">
        <v>45</v>
      </c>
      <c r="E255" s="1106"/>
      <c r="F255" s="1101"/>
      <c r="G255" s="1107"/>
      <c r="H255" s="1105" t="e">
        <f t="shared" si="23"/>
        <v>#DIV/0!</v>
      </c>
      <c r="I255" s="1107"/>
      <c r="J255" s="313" t="s">
        <v>1364</v>
      </c>
      <c r="K255" s="313" t="s">
        <v>979</v>
      </c>
      <c r="L255" s="671" t="s">
        <v>26</v>
      </c>
      <c r="M255" s="350">
        <v>1</v>
      </c>
      <c r="N255" s="350">
        <v>1</v>
      </c>
      <c r="O255" s="251">
        <f t="shared" si="22"/>
        <v>1</v>
      </c>
      <c r="P255" s="280"/>
      <c r="Q255" s="194"/>
      <c r="R255" s="261"/>
    </row>
    <row r="256" spans="1:18" s="279" customFormat="1" ht="118.8" x14ac:dyDescent="0.25">
      <c r="A256" s="253"/>
      <c r="B256" s="1085"/>
      <c r="C256" s="55" t="s">
        <v>468</v>
      </c>
      <c r="D256" s="194" t="s">
        <v>45</v>
      </c>
      <c r="E256" s="1106"/>
      <c r="F256" s="1101"/>
      <c r="G256" s="1107"/>
      <c r="H256" s="1105" t="e">
        <f t="shared" si="23"/>
        <v>#DIV/0!</v>
      </c>
      <c r="I256" s="1107"/>
      <c r="J256" s="313" t="s">
        <v>1365</v>
      </c>
      <c r="K256" s="313" t="s">
        <v>979</v>
      </c>
      <c r="L256" s="671" t="s">
        <v>26</v>
      </c>
      <c r="M256" s="350">
        <v>1</v>
      </c>
      <c r="N256" s="350">
        <v>1</v>
      </c>
      <c r="O256" s="251">
        <f t="shared" si="22"/>
        <v>1</v>
      </c>
      <c r="P256" s="280"/>
      <c r="Q256" s="194"/>
      <c r="R256" s="261"/>
    </row>
    <row r="257" spans="1:18" s="279" customFormat="1" ht="92.4" x14ac:dyDescent="0.25">
      <c r="A257" s="253"/>
      <c r="B257" s="1085"/>
      <c r="C257" s="55" t="s">
        <v>468</v>
      </c>
      <c r="D257" s="194" t="s">
        <v>45</v>
      </c>
      <c r="E257" s="1106"/>
      <c r="F257" s="1101"/>
      <c r="G257" s="1107"/>
      <c r="H257" s="1105" t="e">
        <f t="shared" si="23"/>
        <v>#DIV/0!</v>
      </c>
      <c r="I257" s="1107"/>
      <c r="J257" s="313" t="s">
        <v>1366</v>
      </c>
      <c r="K257" s="313" t="s">
        <v>979</v>
      </c>
      <c r="L257" s="671" t="s">
        <v>26</v>
      </c>
      <c r="M257" s="350">
        <v>1</v>
      </c>
      <c r="N257" s="350">
        <v>1</v>
      </c>
      <c r="O257" s="251">
        <f t="shared" si="22"/>
        <v>1</v>
      </c>
      <c r="P257" s="280"/>
      <c r="Q257" s="194"/>
      <c r="R257" s="261"/>
    </row>
    <row r="258" spans="1:18" s="279" customFormat="1" ht="92.4" x14ac:dyDescent="0.25">
      <c r="A258" s="253"/>
      <c r="B258" s="1085"/>
      <c r="C258" s="55" t="s">
        <v>468</v>
      </c>
      <c r="D258" s="194" t="s">
        <v>45</v>
      </c>
      <c r="E258" s="1106"/>
      <c r="F258" s="1101"/>
      <c r="G258" s="1107"/>
      <c r="H258" s="1105" t="e">
        <f t="shared" si="23"/>
        <v>#DIV/0!</v>
      </c>
      <c r="I258" s="1107"/>
      <c r="J258" s="313" t="s">
        <v>1367</v>
      </c>
      <c r="K258" s="313" t="s">
        <v>979</v>
      </c>
      <c r="L258" s="671" t="s">
        <v>26</v>
      </c>
      <c r="M258" s="350">
        <v>1</v>
      </c>
      <c r="N258" s="350">
        <v>1</v>
      </c>
      <c r="O258" s="251">
        <f t="shared" si="22"/>
        <v>1</v>
      </c>
      <c r="P258" s="280"/>
      <c r="Q258" s="194"/>
      <c r="R258" s="261"/>
    </row>
    <row r="259" spans="1:18" s="279" customFormat="1" ht="92.4" x14ac:dyDescent="0.25">
      <c r="A259" s="253"/>
      <c r="B259" s="1085"/>
      <c r="C259" s="55" t="s">
        <v>468</v>
      </c>
      <c r="D259" s="194" t="s">
        <v>45</v>
      </c>
      <c r="E259" s="1106"/>
      <c r="F259" s="1101"/>
      <c r="G259" s="1107"/>
      <c r="H259" s="1105" t="e">
        <f t="shared" si="23"/>
        <v>#DIV/0!</v>
      </c>
      <c r="I259" s="1107"/>
      <c r="J259" s="313" t="s">
        <v>1368</v>
      </c>
      <c r="K259" s="313" t="s">
        <v>979</v>
      </c>
      <c r="L259" s="671" t="s">
        <v>26</v>
      </c>
      <c r="M259" s="350">
        <v>1</v>
      </c>
      <c r="N259" s="350">
        <v>1</v>
      </c>
      <c r="O259" s="251">
        <f t="shared" si="22"/>
        <v>1</v>
      </c>
      <c r="P259" s="280"/>
      <c r="Q259" s="194"/>
      <c r="R259" s="261"/>
    </row>
    <row r="260" spans="1:18" s="279" customFormat="1" ht="132" x14ac:dyDescent="0.25">
      <c r="A260" s="253"/>
      <c r="B260" s="1085"/>
      <c r="C260" s="55" t="s">
        <v>468</v>
      </c>
      <c r="D260" s="194" t="s">
        <v>45</v>
      </c>
      <c r="E260" s="1106"/>
      <c r="F260" s="1101"/>
      <c r="G260" s="1107"/>
      <c r="H260" s="1105" t="e">
        <f t="shared" si="23"/>
        <v>#DIV/0!</v>
      </c>
      <c r="I260" s="1107"/>
      <c r="J260" s="313" t="s">
        <v>1369</v>
      </c>
      <c r="K260" s="313" t="s">
        <v>979</v>
      </c>
      <c r="L260" s="671" t="s">
        <v>26</v>
      </c>
      <c r="M260" s="350">
        <v>1</v>
      </c>
      <c r="N260" s="350">
        <v>1</v>
      </c>
      <c r="O260" s="251">
        <f t="shared" si="22"/>
        <v>1</v>
      </c>
      <c r="P260" s="280"/>
      <c r="Q260" s="194"/>
      <c r="R260" s="261"/>
    </row>
    <row r="261" spans="1:18" s="279" customFormat="1" ht="92.4" x14ac:dyDescent="0.25">
      <c r="A261" s="253"/>
      <c r="B261" s="1085"/>
      <c r="C261" s="55" t="s">
        <v>468</v>
      </c>
      <c r="D261" s="194" t="s">
        <v>45</v>
      </c>
      <c r="E261" s="1106"/>
      <c r="F261" s="1101"/>
      <c r="G261" s="1107"/>
      <c r="H261" s="1105" t="e">
        <f t="shared" si="23"/>
        <v>#DIV/0!</v>
      </c>
      <c r="I261" s="1107"/>
      <c r="J261" s="313" t="s">
        <v>1370</v>
      </c>
      <c r="K261" s="313" t="s">
        <v>979</v>
      </c>
      <c r="L261" s="671" t="s">
        <v>26</v>
      </c>
      <c r="M261" s="350">
        <v>1</v>
      </c>
      <c r="N261" s="350">
        <v>1</v>
      </c>
      <c r="O261" s="251">
        <f t="shared" si="22"/>
        <v>1</v>
      </c>
      <c r="P261" s="280"/>
      <c r="Q261" s="194"/>
      <c r="R261" s="261"/>
    </row>
    <row r="262" spans="1:18" s="279" customFormat="1" ht="79.2" x14ac:dyDescent="0.25">
      <c r="A262" s="253"/>
      <c r="B262" s="1085"/>
      <c r="C262" s="55" t="s">
        <v>468</v>
      </c>
      <c r="D262" s="194" t="s">
        <v>45</v>
      </c>
      <c r="E262" s="1106"/>
      <c r="F262" s="1101"/>
      <c r="G262" s="1107"/>
      <c r="H262" s="1105" t="e">
        <f t="shared" si="23"/>
        <v>#DIV/0!</v>
      </c>
      <c r="I262" s="1107"/>
      <c r="J262" s="313" t="s">
        <v>1371</v>
      </c>
      <c r="K262" s="313" t="s">
        <v>979</v>
      </c>
      <c r="L262" s="671" t="s">
        <v>26</v>
      </c>
      <c r="M262" s="350">
        <v>1</v>
      </c>
      <c r="N262" s="350">
        <v>1</v>
      </c>
      <c r="O262" s="251">
        <f t="shared" si="22"/>
        <v>1</v>
      </c>
      <c r="P262" s="280"/>
      <c r="Q262" s="194"/>
      <c r="R262" s="261"/>
    </row>
    <row r="263" spans="1:18" s="279" customFormat="1" ht="92.4" x14ac:dyDescent="0.25">
      <c r="A263" s="253"/>
      <c r="B263" s="1085"/>
      <c r="C263" s="55" t="s">
        <v>468</v>
      </c>
      <c r="D263" s="194" t="s">
        <v>45</v>
      </c>
      <c r="E263" s="1106"/>
      <c r="F263" s="1101"/>
      <c r="G263" s="1107"/>
      <c r="H263" s="1105" t="e">
        <f t="shared" si="23"/>
        <v>#DIV/0!</v>
      </c>
      <c r="I263" s="1107"/>
      <c r="J263" s="313" t="s">
        <v>1372</v>
      </c>
      <c r="K263" s="313" t="s">
        <v>979</v>
      </c>
      <c r="L263" s="671" t="s">
        <v>26</v>
      </c>
      <c r="M263" s="350">
        <v>1</v>
      </c>
      <c r="N263" s="350">
        <v>1</v>
      </c>
      <c r="O263" s="251">
        <f t="shared" si="22"/>
        <v>1</v>
      </c>
      <c r="P263" s="280"/>
      <c r="Q263" s="194"/>
      <c r="R263" s="261"/>
    </row>
    <row r="264" spans="1:18" s="279" customFormat="1" ht="52.8" x14ac:dyDescent="0.25">
      <c r="A264" s="253"/>
      <c r="B264" s="1085"/>
      <c r="C264" s="55" t="s">
        <v>468</v>
      </c>
      <c r="D264" s="194" t="s">
        <v>45</v>
      </c>
      <c r="E264" s="1106"/>
      <c r="F264" s="1101"/>
      <c r="G264" s="1107"/>
      <c r="H264" s="1105" t="e">
        <f t="shared" si="23"/>
        <v>#DIV/0!</v>
      </c>
      <c r="I264" s="1107"/>
      <c r="J264" s="313" t="s">
        <v>1373</v>
      </c>
      <c r="K264" s="313" t="s">
        <v>979</v>
      </c>
      <c r="L264" s="671" t="s">
        <v>26</v>
      </c>
      <c r="M264" s="350">
        <v>1</v>
      </c>
      <c r="N264" s="350">
        <v>1</v>
      </c>
      <c r="O264" s="251">
        <f t="shared" si="22"/>
        <v>1</v>
      </c>
      <c r="P264" s="280"/>
      <c r="Q264" s="194"/>
      <c r="R264" s="261"/>
    </row>
    <row r="265" spans="1:18" s="279" customFormat="1" ht="79.2" x14ac:dyDescent="0.25">
      <c r="A265" s="253"/>
      <c r="B265" s="1085"/>
      <c r="C265" s="55" t="s">
        <v>468</v>
      </c>
      <c r="D265" s="313" t="s">
        <v>45</v>
      </c>
      <c r="E265" s="1106"/>
      <c r="F265" s="1101"/>
      <c r="G265" s="1107"/>
      <c r="H265" s="1105" t="e">
        <f t="shared" si="23"/>
        <v>#DIV/0!</v>
      </c>
      <c r="I265" s="1107"/>
      <c r="J265" s="313" t="s">
        <v>1374</v>
      </c>
      <c r="K265" s="313" t="s">
        <v>979</v>
      </c>
      <c r="L265" s="671" t="s">
        <v>26</v>
      </c>
      <c r="M265" s="350">
        <v>1</v>
      </c>
      <c r="N265" s="350">
        <v>1</v>
      </c>
      <c r="O265" s="251">
        <f t="shared" si="22"/>
        <v>1</v>
      </c>
      <c r="P265" s="280"/>
      <c r="Q265" s="313"/>
      <c r="R265" s="261"/>
    </row>
    <row r="266" spans="1:18" s="279" customFormat="1" ht="94.2" customHeight="1" x14ac:dyDescent="0.25">
      <c r="A266" s="253"/>
      <c r="B266" s="1085"/>
      <c r="C266" s="55" t="s">
        <v>468</v>
      </c>
      <c r="D266" s="194" t="s">
        <v>45</v>
      </c>
      <c r="E266" s="1106"/>
      <c r="F266" s="1101"/>
      <c r="G266" s="1107"/>
      <c r="H266" s="1105" t="e">
        <f t="shared" si="23"/>
        <v>#DIV/0!</v>
      </c>
      <c r="I266" s="1107"/>
      <c r="J266" s="313" t="s">
        <v>1375</v>
      </c>
      <c r="K266" s="313" t="s">
        <v>979</v>
      </c>
      <c r="L266" s="671" t="s">
        <v>26</v>
      </c>
      <c r="M266" s="350">
        <v>1</v>
      </c>
      <c r="N266" s="350">
        <v>1</v>
      </c>
      <c r="O266" s="251">
        <f t="shared" si="22"/>
        <v>1</v>
      </c>
      <c r="P266" s="280"/>
      <c r="Q266" s="194"/>
      <c r="R266" s="261"/>
    </row>
    <row r="267" spans="1:18" s="279" customFormat="1" ht="39.6" x14ac:dyDescent="0.25">
      <c r="A267" s="253"/>
      <c r="B267" s="1085"/>
      <c r="C267" s="55" t="s">
        <v>468</v>
      </c>
      <c r="D267" s="194" t="s">
        <v>46</v>
      </c>
      <c r="E267" s="1106">
        <v>14523</v>
      </c>
      <c r="F267" s="1101">
        <v>14523</v>
      </c>
      <c r="G267" s="1102" t="s">
        <v>19</v>
      </c>
      <c r="H267" s="1105">
        <f t="shared" ref="H267:H272" si="24">F267*100%/E267</f>
        <v>1</v>
      </c>
      <c r="I267" s="1102"/>
      <c r="J267" s="313" t="s">
        <v>1462</v>
      </c>
      <c r="K267" s="313" t="s">
        <v>84</v>
      </c>
      <c r="L267" s="690" t="s">
        <v>26</v>
      </c>
      <c r="M267" s="350">
        <v>1</v>
      </c>
      <c r="N267" s="350">
        <v>1</v>
      </c>
      <c r="O267" s="251">
        <f t="shared" si="22"/>
        <v>1</v>
      </c>
      <c r="P267" s="280"/>
      <c r="Q267" s="194"/>
      <c r="R267" s="261"/>
    </row>
    <row r="268" spans="1:18" s="279" customFormat="1" ht="39.6" x14ac:dyDescent="0.25">
      <c r="A268" s="253"/>
      <c r="B268" s="1085"/>
      <c r="C268" s="55" t="s">
        <v>468</v>
      </c>
      <c r="D268" s="194" t="s">
        <v>46</v>
      </c>
      <c r="E268" s="1106"/>
      <c r="F268" s="1101"/>
      <c r="G268" s="1103" t="s">
        <v>19</v>
      </c>
      <c r="H268" s="1105" t="e">
        <f t="shared" si="24"/>
        <v>#DIV/0!</v>
      </c>
      <c r="I268" s="1103"/>
      <c r="J268" s="313" t="s">
        <v>1463</v>
      </c>
      <c r="K268" s="313" t="s">
        <v>84</v>
      </c>
      <c r="L268" s="690" t="s">
        <v>26</v>
      </c>
      <c r="M268" s="350">
        <v>1</v>
      </c>
      <c r="N268" s="350">
        <v>1</v>
      </c>
      <c r="O268" s="251">
        <f t="shared" si="22"/>
        <v>1</v>
      </c>
      <c r="P268" s="280"/>
      <c r="Q268" s="194"/>
      <c r="R268" s="261"/>
    </row>
    <row r="269" spans="1:18" s="279" customFormat="1" ht="52.8" x14ac:dyDescent="0.25">
      <c r="A269" s="253"/>
      <c r="B269" s="1085"/>
      <c r="C269" s="55" t="s">
        <v>468</v>
      </c>
      <c r="D269" s="194" t="s">
        <v>46</v>
      </c>
      <c r="E269" s="1106"/>
      <c r="F269" s="1101"/>
      <c r="G269" s="1104" t="s">
        <v>19</v>
      </c>
      <c r="H269" s="1105" t="e">
        <f t="shared" si="24"/>
        <v>#DIV/0!</v>
      </c>
      <c r="I269" s="1104"/>
      <c r="J269" s="313" t="s">
        <v>1464</v>
      </c>
      <c r="K269" s="313" t="s">
        <v>84</v>
      </c>
      <c r="L269" s="690" t="s">
        <v>26</v>
      </c>
      <c r="M269" s="350">
        <v>1</v>
      </c>
      <c r="N269" s="350">
        <v>1</v>
      </c>
      <c r="O269" s="251">
        <f t="shared" si="22"/>
        <v>1</v>
      </c>
      <c r="P269" s="280"/>
      <c r="Q269" s="194"/>
      <c r="R269" s="261"/>
    </row>
    <row r="270" spans="1:18" s="279" customFormat="1" ht="39.6" x14ac:dyDescent="0.25">
      <c r="A270" s="253"/>
      <c r="B270" s="1085"/>
      <c r="C270" s="55" t="s">
        <v>468</v>
      </c>
      <c r="D270" s="194" t="s">
        <v>47</v>
      </c>
      <c r="E270" s="1106">
        <v>40850.300000000003</v>
      </c>
      <c r="F270" s="1101">
        <v>40850.300000000003</v>
      </c>
      <c r="G270" s="1121" t="s">
        <v>19</v>
      </c>
      <c r="H270" s="1105">
        <f t="shared" si="24"/>
        <v>1</v>
      </c>
      <c r="I270" s="1121"/>
      <c r="J270" s="313" t="s">
        <v>1003</v>
      </c>
      <c r="K270" s="313" t="s">
        <v>1004</v>
      </c>
      <c r="L270" s="582" t="s">
        <v>26</v>
      </c>
      <c r="M270" s="350">
        <v>5</v>
      </c>
      <c r="N270" s="350">
        <v>5</v>
      </c>
      <c r="O270" s="251">
        <f t="shared" si="22"/>
        <v>1</v>
      </c>
      <c r="P270" s="280"/>
      <c r="Q270" s="194"/>
      <c r="R270" s="261"/>
    </row>
    <row r="271" spans="1:18" s="279" customFormat="1" ht="39.6" x14ac:dyDescent="0.25">
      <c r="A271" s="253"/>
      <c r="B271" s="1085"/>
      <c r="C271" s="55" t="s">
        <v>468</v>
      </c>
      <c r="D271" s="194" t="s">
        <v>47</v>
      </c>
      <c r="E271" s="1106"/>
      <c r="F271" s="1101"/>
      <c r="G271" s="1098"/>
      <c r="H271" s="1105" t="e">
        <f t="shared" si="24"/>
        <v>#DIV/0!</v>
      </c>
      <c r="I271" s="1098"/>
      <c r="J271" s="313" t="s">
        <v>1003</v>
      </c>
      <c r="K271" s="313" t="s">
        <v>979</v>
      </c>
      <c r="L271" s="582" t="s">
        <v>576</v>
      </c>
      <c r="M271" s="350">
        <v>6</v>
      </c>
      <c r="N271" s="350">
        <v>6</v>
      </c>
      <c r="O271" s="251">
        <f t="shared" si="22"/>
        <v>1</v>
      </c>
      <c r="P271" s="280"/>
      <c r="Q271" s="194"/>
      <c r="R271" s="261"/>
    </row>
    <row r="272" spans="1:18" s="279" customFormat="1" ht="26.4" customHeight="1" x14ac:dyDescent="0.25">
      <c r="A272" s="253"/>
      <c r="B272" s="1086"/>
      <c r="C272" s="55" t="s">
        <v>468</v>
      </c>
      <c r="D272" s="194" t="s">
        <v>47</v>
      </c>
      <c r="E272" s="1106"/>
      <c r="F272" s="1101"/>
      <c r="G272" s="1061"/>
      <c r="H272" s="1105" t="e">
        <f t="shared" si="24"/>
        <v>#DIV/0!</v>
      </c>
      <c r="I272" s="1061"/>
      <c r="J272" s="313" t="s">
        <v>1003</v>
      </c>
      <c r="K272" s="313" t="s">
        <v>1005</v>
      </c>
      <c r="L272" s="582" t="s">
        <v>1006</v>
      </c>
      <c r="M272" s="350">
        <v>582.9</v>
      </c>
      <c r="N272" s="350">
        <v>582.9</v>
      </c>
      <c r="O272" s="251">
        <f t="shared" si="22"/>
        <v>1</v>
      </c>
      <c r="P272" s="280"/>
      <c r="Q272" s="194"/>
      <c r="R272" s="261"/>
    </row>
    <row r="273" spans="1:18" ht="66" x14ac:dyDescent="0.25">
      <c r="A273" s="253" t="s">
        <v>1494</v>
      </c>
      <c r="B273" s="195" t="s">
        <v>797</v>
      </c>
      <c r="C273" s="55" t="s">
        <v>467</v>
      </c>
      <c r="D273" s="194" t="s">
        <v>18</v>
      </c>
      <c r="E273" s="252">
        <f>SUM(E274)</f>
        <v>180230.5</v>
      </c>
      <c r="F273" s="764">
        <f>SUM(F274)</f>
        <v>180208.4381</v>
      </c>
      <c r="G273" s="194"/>
      <c r="H273" s="250">
        <f t="shared" ref="H273:H312" si="25">F273*100%/E273</f>
        <v>0.99987759064087378</v>
      </c>
      <c r="I273" s="332"/>
      <c r="J273" s="1094"/>
      <c r="K273" s="1081"/>
      <c r="L273" s="1095"/>
      <c r="M273" s="1096"/>
      <c r="N273" s="1096"/>
      <c r="O273" s="1097"/>
      <c r="P273" s="434">
        <f>SUM(O274:O306)/COUNTA(O274:O306)</f>
        <v>1</v>
      </c>
      <c r="Q273" s="194"/>
    </row>
    <row r="274" spans="1:18" s="279" customFormat="1" ht="26.4" customHeight="1" x14ac:dyDescent="0.25">
      <c r="A274" s="253"/>
      <c r="B274" s="1117"/>
      <c r="C274" s="55" t="s">
        <v>467</v>
      </c>
      <c r="D274" s="254" t="s">
        <v>20</v>
      </c>
      <c r="E274" s="1123">
        <v>180230.5</v>
      </c>
      <c r="F274" s="1123">
        <v>180208.4381</v>
      </c>
      <c r="G274" s="1129" t="s">
        <v>19</v>
      </c>
      <c r="H274" s="1128">
        <f t="shared" si="25"/>
        <v>0.99987759064087378</v>
      </c>
      <c r="I274" s="1143"/>
      <c r="J274" s="313" t="s">
        <v>466</v>
      </c>
      <c r="K274" s="313" t="s">
        <v>717</v>
      </c>
      <c r="L274" s="447" t="s">
        <v>596</v>
      </c>
      <c r="M274" s="350">
        <v>3540</v>
      </c>
      <c r="N274" s="350">
        <v>3540</v>
      </c>
      <c r="O274" s="251">
        <f t="shared" ref="O274:O287" si="26">IF((N274*100%/M274)&lt;=100%,(N274*100%/M274),100%)</f>
        <v>1</v>
      </c>
      <c r="P274" s="398"/>
      <c r="Q274" s="313"/>
      <c r="R274" s="261"/>
    </row>
    <row r="275" spans="1:18" s="279" customFormat="1" ht="26.4" x14ac:dyDescent="0.25">
      <c r="A275" s="253"/>
      <c r="B275" s="1085"/>
      <c r="C275" s="55" t="s">
        <v>467</v>
      </c>
      <c r="D275" s="254" t="s">
        <v>20</v>
      </c>
      <c r="E275" s="1124"/>
      <c r="F275" s="1124"/>
      <c r="G275" s="1078"/>
      <c r="H275" s="1099" t="e">
        <f t="shared" si="25"/>
        <v>#DIV/0!</v>
      </c>
      <c r="I275" s="1066"/>
      <c r="J275" s="313" t="s">
        <v>466</v>
      </c>
      <c r="K275" s="313" t="s">
        <v>1087</v>
      </c>
      <c r="L275" s="447" t="s">
        <v>596</v>
      </c>
      <c r="M275" s="350">
        <v>40</v>
      </c>
      <c r="N275" s="350">
        <v>40</v>
      </c>
      <c r="O275" s="251">
        <f t="shared" si="26"/>
        <v>1</v>
      </c>
      <c r="P275" s="398"/>
      <c r="Q275" s="313"/>
      <c r="R275" s="261"/>
    </row>
    <row r="276" spans="1:18" s="279" customFormat="1" ht="26.4" x14ac:dyDescent="0.25">
      <c r="A276" s="253"/>
      <c r="B276" s="1085"/>
      <c r="C276" s="55" t="s">
        <v>467</v>
      </c>
      <c r="D276" s="254" t="s">
        <v>20</v>
      </c>
      <c r="E276" s="1124"/>
      <c r="F276" s="1124"/>
      <c r="G276" s="1078"/>
      <c r="H276" s="1099" t="e">
        <f t="shared" si="25"/>
        <v>#DIV/0!</v>
      </c>
      <c r="I276" s="1066"/>
      <c r="J276" s="313" t="s">
        <v>466</v>
      </c>
      <c r="K276" s="313" t="s">
        <v>718</v>
      </c>
      <c r="L276" s="447" t="s">
        <v>596</v>
      </c>
      <c r="M276" s="350">
        <v>1100</v>
      </c>
      <c r="N276" s="350">
        <v>1100</v>
      </c>
      <c r="O276" s="251">
        <f t="shared" si="26"/>
        <v>1</v>
      </c>
      <c r="P276" s="398"/>
      <c r="Q276" s="313"/>
      <c r="R276" s="261"/>
    </row>
    <row r="277" spans="1:18" s="279" customFormat="1" ht="26.4" x14ac:dyDescent="0.25">
      <c r="A277" s="253"/>
      <c r="B277" s="1085"/>
      <c r="C277" s="55" t="s">
        <v>467</v>
      </c>
      <c r="D277" s="254" t="s">
        <v>20</v>
      </c>
      <c r="E277" s="1124"/>
      <c r="F277" s="1124"/>
      <c r="G277" s="1078"/>
      <c r="H277" s="1099" t="e">
        <f t="shared" si="25"/>
        <v>#DIV/0!</v>
      </c>
      <c r="I277" s="1066"/>
      <c r="J277" s="313" t="s">
        <v>466</v>
      </c>
      <c r="K277" s="313" t="s">
        <v>1088</v>
      </c>
      <c r="L277" s="447" t="s">
        <v>26</v>
      </c>
      <c r="M277" s="350">
        <v>7</v>
      </c>
      <c r="N277" s="350">
        <v>7</v>
      </c>
      <c r="O277" s="251">
        <f t="shared" si="26"/>
        <v>1</v>
      </c>
      <c r="P277" s="398"/>
      <c r="Q277" s="313"/>
      <c r="R277" s="261"/>
    </row>
    <row r="278" spans="1:18" s="279" customFormat="1" ht="26.4" x14ac:dyDescent="0.25">
      <c r="A278" s="253"/>
      <c r="B278" s="1085"/>
      <c r="C278" s="55" t="s">
        <v>467</v>
      </c>
      <c r="D278" s="254" t="s">
        <v>20</v>
      </c>
      <c r="E278" s="1124"/>
      <c r="F278" s="1124"/>
      <c r="G278" s="1078"/>
      <c r="H278" s="1099" t="e">
        <f t="shared" si="25"/>
        <v>#DIV/0!</v>
      </c>
      <c r="I278" s="1066"/>
      <c r="J278" s="313" t="s">
        <v>466</v>
      </c>
      <c r="K278" s="313" t="s">
        <v>1089</v>
      </c>
      <c r="L278" s="447" t="s">
        <v>596</v>
      </c>
      <c r="M278" s="350">
        <v>892</v>
      </c>
      <c r="N278" s="350">
        <v>892</v>
      </c>
      <c r="O278" s="251">
        <f t="shared" si="26"/>
        <v>1</v>
      </c>
      <c r="P278" s="398"/>
      <c r="Q278" s="313"/>
      <c r="R278" s="261"/>
    </row>
    <row r="279" spans="1:18" s="279" customFormat="1" ht="26.4" x14ac:dyDescent="0.25">
      <c r="A279" s="253"/>
      <c r="B279" s="1085"/>
      <c r="C279" s="55" t="s">
        <v>467</v>
      </c>
      <c r="D279" s="254" t="s">
        <v>20</v>
      </c>
      <c r="E279" s="1124"/>
      <c r="F279" s="1124"/>
      <c r="G279" s="1078"/>
      <c r="H279" s="1099" t="e">
        <f t="shared" si="25"/>
        <v>#DIV/0!</v>
      </c>
      <c r="I279" s="1066"/>
      <c r="J279" s="313" t="s">
        <v>466</v>
      </c>
      <c r="K279" s="313" t="s">
        <v>1090</v>
      </c>
      <c r="L279" s="447" t="s">
        <v>596</v>
      </c>
      <c r="M279" s="350">
        <v>11</v>
      </c>
      <c r="N279" s="350">
        <v>11</v>
      </c>
      <c r="O279" s="251">
        <f t="shared" si="26"/>
        <v>1</v>
      </c>
      <c r="P279" s="398"/>
      <c r="Q279" s="313"/>
      <c r="R279" s="261"/>
    </row>
    <row r="280" spans="1:18" s="279" customFormat="1" ht="26.4" x14ac:dyDescent="0.25">
      <c r="A280" s="253"/>
      <c r="B280" s="1085"/>
      <c r="C280" s="55" t="s">
        <v>467</v>
      </c>
      <c r="D280" s="254" t="s">
        <v>20</v>
      </c>
      <c r="E280" s="1124"/>
      <c r="F280" s="1124"/>
      <c r="G280" s="1078"/>
      <c r="H280" s="1099" t="e">
        <f t="shared" si="25"/>
        <v>#DIV/0!</v>
      </c>
      <c r="I280" s="1066"/>
      <c r="J280" s="313" t="s">
        <v>466</v>
      </c>
      <c r="K280" s="313" t="s">
        <v>1091</v>
      </c>
      <c r="L280" s="447" t="s">
        <v>23</v>
      </c>
      <c r="M280" s="350">
        <v>8</v>
      </c>
      <c r="N280" s="350">
        <v>8</v>
      </c>
      <c r="O280" s="251">
        <f t="shared" si="26"/>
        <v>1</v>
      </c>
      <c r="P280" s="398"/>
      <c r="Q280" s="313"/>
      <c r="R280" s="261"/>
    </row>
    <row r="281" spans="1:18" s="279" customFormat="1" ht="26.4" x14ac:dyDescent="0.25">
      <c r="A281" s="253"/>
      <c r="B281" s="1085"/>
      <c r="C281" s="55" t="s">
        <v>467</v>
      </c>
      <c r="D281" s="254" t="s">
        <v>20</v>
      </c>
      <c r="E281" s="1124"/>
      <c r="F281" s="1124"/>
      <c r="G281" s="1078"/>
      <c r="H281" s="1099" t="e">
        <f t="shared" si="25"/>
        <v>#DIV/0!</v>
      </c>
      <c r="I281" s="1066"/>
      <c r="J281" s="313" t="s">
        <v>466</v>
      </c>
      <c r="K281" s="313" t="s">
        <v>1092</v>
      </c>
      <c r="L281" s="447" t="s">
        <v>23</v>
      </c>
      <c r="M281" s="350">
        <v>2</v>
      </c>
      <c r="N281" s="350">
        <v>2</v>
      </c>
      <c r="O281" s="251">
        <f t="shared" si="26"/>
        <v>1</v>
      </c>
      <c r="P281" s="398"/>
      <c r="Q281" s="313"/>
      <c r="R281" s="261"/>
    </row>
    <row r="282" spans="1:18" s="279" customFormat="1" ht="26.4" x14ac:dyDescent="0.25">
      <c r="A282" s="253"/>
      <c r="B282" s="1085"/>
      <c r="C282" s="55" t="s">
        <v>467</v>
      </c>
      <c r="D282" s="254" t="s">
        <v>20</v>
      </c>
      <c r="E282" s="1124"/>
      <c r="F282" s="1124"/>
      <c r="G282" s="1078"/>
      <c r="H282" s="1099" t="e">
        <f t="shared" si="25"/>
        <v>#DIV/0!</v>
      </c>
      <c r="I282" s="1066"/>
      <c r="J282" s="313" t="s">
        <v>466</v>
      </c>
      <c r="K282" s="313" t="s">
        <v>1093</v>
      </c>
      <c r="L282" s="447" t="s">
        <v>23</v>
      </c>
      <c r="M282" s="350">
        <v>2</v>
      </c>
      <c r="N282" s="350">
        <v>2</v>
      </c>
      <c r="O282" s="251">
        <f t="shared" si="26"/>
        <v>1</v>
      </c>
      <c r="P282" s="398"/>
      <c r="Q282" s="313"/>
      <c r="R282" s="261"/>
    </row>
    <row r="283" spans="1:18" s="279" customFormat="1" ht="26.4" x14ac:dyDescent="0.25">
      <c r="A283" s="253"/>
      <c r="B283" s="1085"/>
      <c r="C283" s="55" t="s">
        <v>467</v>
      </c>
      <c r="D283" s="254" t="s">
        <v>20</v>
      </c>
      <c r="E283" s="1124"/>
      <c r="F283" s="1124"/>
      <c r="G283" s="1078"/>
      <c r="H283" s="1099" t="e">
        <f t="shared" si="25"/>
        <v>#DIV/0!</v>
      </c>
      <c r="I283" s="1066"/>
      <c r="J283" s="313" t="s">
        <v>466</v>
      </c>
      <c r="K283" s="313" t="s">
        <v>1094</v>
      </c>
      <c r="L283" s="447" t="s">
        <v>727</v>
      </c>
      <c r="M283" s="350">
        <v>48</v>
      </c>
      <c r="N283" s="350">
        <v>48</v>
      </c>
      <c r="O283" s="251">
        <f t="shared" si="26"/>
        <v>1</v>
      </c>
      <c r="P283" s="398"/>
      <c r="Q283" s="313"/>
      <c r="R283" s="261"/>
    </row>
    <row r="284" spans="1:18" s="279" customFormat="1" ht="26.4" x14ac:dyDescent="0.25">
      <c r="A284" s="253"/>
      <c r="B284" s="1085"/>
      <c r="C284" s="55" t="s">
        <v>467</v>
      </c>
      <c r="D284" s="254" t="s">
        <v>20</v>
      </c>
      <c r="E284" s="1124"/>
      <c r="F284" s="1124"/>
      <c r="G284" s="1078"/>
      <c r="H284" s="1099" t="e">
        <f t="shared" si="25"/>
        <v>#DIV/0!</v>
      </c>
      <c r="I284" s="1066"/>
      <c r="J284" s="313" t="s">
        <v>466</v>
      </c>
      <c r="K284" s="313" t="s">
        <v>1095</v>
      </c>
      <c r="L284" s="447" t="s">
        <v>596</v>
      </c>
      <c r="M284" s="350">
        <v>37694</v>
      </c>
      <c r="N284" s="350">
        <v>37694</v>
      </c>
      <c r="O284" s="251">
        <f t="shared" si="26"/>
        <v>1</v>
      </c>
      <c r="P284" s="398"/>
      <c r="Q284" s="313"/>
      <c r="R284" s="261"/>
    </row>
    <row r="285" spans="1:18" s="279" customFormat="1" ht="26.4" x14ac:dyDescent="0.25">
      <c r="A285" s="253"/>
      <c r="B285" s="1085"/>
      <c r="C285" s="55" t="s">
        <v>467</v>
      </c>
      <c r="D285" s="254" t="s">
        <v>20</v>
      </c>
      <c r="E285" s="1124"/>
      <c r="F285" s="1124"/>
      <c r="G285" s="1078"/>
      <c r="H285" s="1099" t="e">
        <f t="shared" si="25"/>
        <v>#DIV/0!</v>
      </c>
      <c r="I285" s="1066"/>
      <c r="J285" s="313" t="s">
        <v>466</v>
      </c>
      <c r="K285" s="313" t="s">
        <v>719</v>
      </c>
      <c r="L285" s="447" t="s">
        <v>26</v>
      </c>
      <c r="M285" s="350">
        <v>9</v>
      </c>
      <c r="N285" s="350">
        <v>9</v>
      </c>
      <c r="O285" s="251">
        <f t="shared" si="26"/>
        <v>1</v>
      </c>
      <c r="P285" s="398"/>
      <c r="Q285" s="313"/>
      <c r="R285" s="261"/>
    </row>
    <row r="286" spans="1:18" s="279" customFormat="1" ht="26.4" x14ac:dyDescent="0.25">
      <c r="A286" s="253"/>
      <c r="B286" s="1085"/>
      <c r="C286" s="55" t="s">
        <v>467</v>
      </c>
      <c r="D286" s="254" t="s">
        <v>20</v>
      </c>
      <c r="E286" s="1124"/>
      <c r="F286" s="1124"/>
      <c r="G286" s="1078"/>
      <c r="H286" s="1099" t="e">
        <f t="shared" si="25"/>
        <v>#DIV/0!</v>
      </c>
      <c r="I286" s="1066"/>
      <c r="J286" s="313" t="s">
        <v>466</v>
      </c>
      <c r="K286" s="313" t="s">
        <v>720</v>
      </c>
      <c r="L286" s="637" t="s">
        <v>721</v>
      </c>
      <c r="M286" s="350">
        <v>14920</v>
      </c>
      <c r="N286" s="350">
        <v>14920</v>
      </c>
      <c r="O286" s="251">
        <f t="shared" si="26"/>
        <v>1</v>
      </c>
      <c r="P286" s="636"/>
      <c r="Q286" s="313"/>
      <c r="R286" s="261"/>
    </row>
    <row r="287" spans="1:18" s="279" customFormat="1" ht="26.4" x14ac:dyDescent="0.25">
      <c r="A287" s="253"/>
      <c r="B287" s="1085"/>
      <c r="C287" s="55" t="s">
        <v>467</v>
      </c>
      <c r="D287" s="254" t="s">
        <v>20</v>
      </c>
      <c r="E287" s="1124"/>
      <c r="F287" s="1124"/>
      <c r="G287" s="1078"/>
      <c r="H287" s="1099" t="e">
        <f t="shared" si="25"/>
        <v>#DIV/0!</v>
      </c>
      <c r="I287" s="1066"/>
      <c r="J287" s="313" t="s">
        <v>466</v>
      </c>
      <c r="K287" s="313" t="s">
        <v>722</v>
      </c>
      <c r="L287" s="637" t="s">
        <v>723</v>
      </c>
      <c r="M287" s="350">
        <v>423110</v>
      </c>
      <c r="N287" s="350">
        <v>423110</v>
      </c>
      <c r="O287" s="251">
        <f t="shared" si="26"/>
        <v>1</v>
      </c>
      <c r="P287" s="636"/>
      <c r="Q287" s="313"/>
      <c r="R287" s="261"/>
    </row>
    <row r="288" spans="1:18" s="279" customFormat="1" ht="26.4" x14ac:dyDescent="0.25">
      <c r="A288" s="253"/>
      <c r="B288" s="1085"/>
      <c r="C288" s="55" t="s">
        <v>467</v>
      </c>
      <c r="D288" s="254" t="s">
        <v>20</v>
      </c>
      <c r="E288" s="1124"/>
      <c r="F288" s="1124"/>
      <c r="G288" s="1078"/>
      <c r="H288" s="1099" t="e">
        <f t="shared" si="25"/>
        <v>#DIV/0!</v>
      </c>
      <c r="I288" s="1066"/>
      <c r="J288" s="313" t="s">
        <v>466</v>
      </c>
      <c r="K288" s="313" t="s">
        <v>724</v>
      </c>
      <c r="L288" s="637" t="s">
        <v>725</v>
      </c>
      <c r="M288" s="350">
        <v>810132.74</v>
      </c>
      <c r="N288" s="350">
        <v>810132.74</v>
      </c>
      <c r="O288" s="251">
        <f t="shared" ref="O288" si="27">IF((N288*100%/M288)&lt;=100%,(N288*100%/M288),100%)</f>
        <v>1</v>
      </c>
      <c r="P288" s="636"/>
      <c r="Q288" s="313"/>
      <c r="R288" s="261"/>
    </row>
    <row r="289" spans="1:18" s="279" customFormat="1" ht="26.4" x14ac:dyDescent="0.25">
      <c r="A289" s="253"/>
      <c r="B289" s="1085"/>
      <c r="C289" s="55" t="s">
        <v>467</v>
      </c>
      <c r="D289" s="254" t="s">
        <v>20</v>
      </c>
      <c r="E289" s="1124"/>
      <c r="F289" s="1124"/>
      <c r="G289" s="1078"/>
      <c r="H289" s="1099" t="e">
        <f t="shared" si="25"/>
        <v>#DIV/0!</v>
      </c>
      <c r="I289" s="1066"/>
      <c r="J289" s="313" t="s">
        <v>466</v>
      </c>
      <c r="K289" s="313" t="s">
        <v>726</v>
      </c>
      <c r="L289" s="637" t="s">
        <v>727</v>
      </c>
      <c r="M289" s="350">
        <v>1517</v>
      </c>
      <c r="N289" s="350">
        <v>1517</v>
      </c>
      <c r="O289" s="251">
        <f t="shared" ref="O289:O306" si="28">IF((N289*100%/M289)&lt;=100%,(N289*100%/M289),100%)</f>
        <v>1</v>
      </c>
      <c r="P289" s="636"/>
      <c r="Q289" s="313"/>
      <c r="R289" s="261"/>
    </row>
    <row r="290" spans="1:18" s="279" customFormat="1" ht="26.4" x14ac:dyDescent="0.25">
      <c r="A290" s="253"/>
      <c r="B290" s="1085"/>
      <c r="C290" s="55" t="s">
        <v>467</v>
      </c>
      <c r="D290" s="254" t="s">
        <v>20</v>
      </c>
      <c r="E290" s="1124"/>
      <c r="F290" s="1124"/>
      <c r="G290" s="1078"/>
      <c r="H290" s="1099" t="e">
        <f t="shared" si="25"/>
        <v>#DIV/0!</v>
      </c>
      <c r="I290" s="1066"/>
      <c r="J290" s="313" t="s">
        <v>466</v>
      </c>
      <c r="K290" s="313" t="s">
        <v>1096</v>
      </c>
      <c r="L290" s="637" t="s">
        <v>727</v>
      </c>
      <c r="M290" s="350">
        <v>132330</v>
      </c>
      <c r="N290" s="350">
        <v>132330</v>
      </c>
      <c r="O290" s="251">
        <f t="shared" si="28"/>
        <v>1</v>
      </c>
      <c r="P290" s="636"/>
      <c r="Q290" s="313"/>
      <c r="R290" s="261"/>
    </row>
    <row r="291" spans="1:18" s="279" customFormat="1" ht="26.4" x14ac:dyDescent="0.25">
      <c r="A291" s="253"/>
      <c r="B291" s="1085"/>
      <c r="C291" s="55" t="s">
        <v>467</v>
      </c>
      <c r="D291" s="254" t="s">
        <v>20</v>
      </c>
      <c r="E291" s="1124"/>
      <c r="F291" s="1124"/>
      <c r="G291" s="1078"/>
      <c r="H291" s="1099" t="e">
        <f t="shared" si="25"/>
        <v>#DIV/0!</v>
      </c>
      <c r="I291" s="1066"/>
      <c r="J291" s="313" t="s">
        <v>466</v>
      </c>
      <c r="K291" s="313" t="s">
        <v>1097</v>
      </c>
      <c r="L291" s="637" t="s">
        <v>727</v>
      </c>
      <c r="M291" s="350">
        <v>9</v>
      </c>
      <c r="N291" s="350">
        <v>9</v>
      </c>
      <c r="O291" s="251">
        <f t="shared" si="28"/>
        <v>1</v>
      </c>
      <c r="P291" s="636"/>
      <c r="Q291" s="313"/>
      <c r="R291" s="261"/>
    </row>
    <row r="292" spans="1:18" s="279" customFormat="1" ht="26.4" x14ac:dyDescent="0.25">
      <c r="A292" s="253"/>
      <c r="B292" s="1085"/>
      <c r="C292" s="55" t="s">
        <v>467</v>
      </c>
      <c r="D292" s="254" t="s">
        <v>20</v>
      </c>
      <c r="E292" s="1124"/>
      <c r="F292" s="1124"/>
      <c r="G292" s="1078"/>
      <c r="H292" s="1099" t="e">
        <f t="shared" si="25"/>
        <v>#DIV/0!</v>
      </c>
      <c r="I292" s="1066"/>
      <c r="J292" s="313" t="s">
        <v>466</v>
      </c>
      <c r="K292" s="313" t="s">
        <v>1098</v>
      </c>
      <c r="L292" s="637" t="s">
        <v>26</v>
      </c>
      <c r="M292" s="350">
        <v>1</v>
      </c>
      <c r="N292" s="350">
        <v>1</v>
      </c>
      <c r="O292" s="251">
        <f t="shared" si="28"/>
        <v>1</v>
      </c>
      <c r="P292" s="636"/>
      <c r="Q292" s="313"/>
      <c r="R292" s="261"/>
    </row>
    <row r="293" spans="1:18" s="279" customFormat="1" ht="26.4" x14ac:dyDescent="0.25">
      <c r="A293" s="253"/>
      <c r="B293" s="1085"/>
      <c r="C293" s="55" t="s">
        <v>467</v>
      </c>
      <c r="D293" s="254" t="s">
        <v>20</v>
      </c>
      <c r="E293" s="1124"/>
      <c r="F293" s="1124"/>
      <c r="G293" s="1078"/>
      <c r="H293" s="1099" t="e">
        <f t="shared" si="25"/>
        <v>#DIV/0!</v>
      </c>
      <c r="I293" s="1066"/>
      <c r="J293" s="313" t="s">
        <v>466</v>
      </c>
      <c r="K293" s="313" t="s">
        <v>1099</v>
      </c>
      <c r="L293" s="637" t="s">
        <v>26</v>
      </c>
      <c r="M293" s="350">
        <v>15</v>
      </c>
      <c r="N293" s="350">
        <v>15</v>
      </c>
      <c r="O293" s="251">
        <f t="shared" si="28"/>
        <v>1</v>
      </c>
      <c r="P293" s="636"/>
      <c r="Q293" s="313"/>
      <c r="R293" s="261"/>
    </row>
    <row r="294" spans="1:18" s="279" customFormat="1" ht="79.2" x14ac:dyDescent="0.25">
      <c r="A294" s="253"/>
      <c r="B294" s="1085"/>
      <c r="C294" s="55" t="s">
        <v>467</v>
      </c>
      <c r="D294" s="254" t="s">
        <v>20</v>
      </c>
      <c r="E294" s="1124"/>
      <c r="F294" s="1124"/>
      <c r="G294" s="1078"/>
      <c r="H294" s="1099" t="e">
        <f t="shared" si="25"/>
        <v>#DIV/0!</v>
      </c>
      <c r="I294" s="1066"/>
      <c r="J294" s="313" t="s">
        <v>466</v>
      </c>
      <c r="K294" s="313" t="s">
        <v>1100</v>
      </c>
      <c r="L294" s="637" t="s">
        <v>26</v>
      </c>
      <c r="M294" s="350">
        <v>8</v>
      </c>
      <c r="N294" s="350">
        <v>8</v>
      </c>
      <c r="O294" s="251">
        <f t="shared" si="28"/>
        <v>1</v>
      </c>
      <c r="P294" s="636"/>
      <c r="Q294" s="313"/>
      <c r="R294" s="261"/>
    </row>
    <row r="295" spans="1:18" s="279" customFormat="1" ht="26.4" x14ac:dyDescent="0.25">
      <c r="A295" s="253"/>
      <c r="B295" s="1085"/>
      <c r="C295" s="55" t="s">
        <v>467</v>
      </c>
      <c r="D295" s="254" t="s">
        <v>20</v>
      </c>
      <c r="E295" s="1124"/>
      <c r="F295" s="1124"/>
      <c r="G295" s="1078"/>
      <c r="H295" s="1099" t="e">
        <f t="shared" si="25"/>
        <v>#DIV/0!</v>
      </c>
      <c r="I295" s="1066"/>
      <c r="J295" s="313" t="s">
        <v>466</v>
      </c>
      <c r="K295" s="313" t="s">
        <v>728</v>
      </c>
      <c r="L295" s="637" t="s">
        <v>729</v>
      </c>
      <c r="M295" s="350">
        <v>12</v>
      </c>
      <c r="N295" s="350">
        <v>12</v>
      </c>
      <c r="O295" s="251">
        <f t="shared" si="28"/>
        <v>1</v>
      </c>
      <c r="P295" s="636"/>
      <c r="Q295" s="313"/>
      <c r="R295" s="261"/>
    </row>
    <row r="296" spans="1:18" s="279" customFormat="1" ht="26.4" x14ac:dyDescent="0.25">
      <c r="A296" s="253"/>
      <c r="B296" s="1085"/>
      <c r="C296" s="55" t="s">
        <v>467</v>
      </c>
      <c r="D296" s="254" t="s">
        <v>20</v>
      </c>
      <c r="E296" s="1124"/>
      <c r="F296" s="1124"/>
      <c r="G296" s="1078"/>
      <c r="H296" s="1099" t="e">
        <f t="shared" si="25"/>
        <v>#DIV/0!</v>
      </c>
      <c r="I296" s="1066"/>
      <c r="J296" s="313" t="s">
        <v>466</v>
      </c>
      <c r="K296" s="313" t="s">
        <v>1101</v>
      </c>
      <c r="L296" s="637" t="s">
        <v>23</v>
      </c>
      <c r="M296" s="350">
        <v>742</v>
      </c>
      <c r="N296" s="350">
        <v>742</v>
      </c>
      <c r="O296" s="251">
        <f t="shared" si="28"/>
        <v>1</v>
      </c>
      <c r="P296" s="636"/>
      <c r="Q296" s="313"/>
      <c r="R296" s="261"/>
    </row>
    <row r="297" spans="1:18" s="279" customFormat="1" ht="26.4" x14ac:dyDescent="0.25">
      <c r="A297" s="253"/>
      <c r="B297" s="1085"/>
      <c r="C297" s="55" t="s">
        <v>467</v>
      </c>
      <c r="D297" s="254" t="s">
        <v>20</v>
      </c>
      <c r="E297" s="1124"/>
      <c r="F297" s="1124"/>
      <c r="G297" s="1078"/>
      <c r="H297" s="1099" t="e">
        <f t="shared" si="25"/>
        <v>#DIV/0!</v>
      </c>
      <c r="I297" s="1066"/>
      <c r="J297" s="313" t="s">
        <v>466</v>
      </c>
      <c r="K297" s="313" t="s">
        <v>730</v>
      </c>
      <c r="L297" s="447" t="s">
        <v>729</v>
      </c>
      <c r="M297" s="350">
        <v>12</v>
      </c>
      <c r="N297" s="350">
        <v>12</v>
      </c>
      <c r="O297" s="251">
        <f t="shared" si="28"/>
        <v>1</v>
      </c>
      <c r="P297" s="398"/>
      <c r="Q297" s="313"/>
      <c r="R297" s="261"/>
    </row>
    <row r="298" spans="1:18" s="279" customFormat="1" ht="26.4" x14ac:dyDescent="0.25">
      <c r="A298" s="253"/>
      <c r="B298" s="1085"/>
      <c r="C298" s="55" t="s">
        <v>467</v>
      </c>
      <c r="D298" s="254" t="s">
        <v>20</v>
      </c>
      <c r="E298" s="1124"/>
      <c r="F298" s="1124"/>
      <c r="G298" s="1078"/>
      <c r="H298" s="1099" t="e">
        <f t="shared" si="25"/>
        <v>#DIV/0!</v>
      </c>
      <c r="I298" s="1066"/>
      <c r="J298" s="313" t="s">
        <v>466</v>
      </c>
      <c r="K298" s="313" t="s">
        <v>1102</v>
      </c>
      <c r="L298" s="447" t="s">
        <v>1103</v>
      </c>
      <c r="M298" s="350">
        <v>1456</v>
      </c>
      <c r="N298" s="350">
        <v>1456</v>
      </c>
      <c r="O298" s="251">
        <f t="shared" si="28"/>
        <v>1</v>
      </c>
      <c r="P298" s="398"/>
      <c r="Q298" s="313"/>
      <c r="R298" s="261"/>
    </row>
    <row r="299" spans="1:18" s="279" customFormat="1" ht="26.4" x14ac:dyDescent="0.25">
      <c r="A299" s="253"/>
      <c r="B299" s="1085"/>
      <c r="C299" s="55" t="s">
        <v>467</v>
      </c>
      <c r="D299" s="254" t="s">
        <v>20</v>
      </c>
      <c r="E299" s="1124"/>
      <c r="F299" s="1124"/>
      <c r="G299" s="1078"/>
      <c r="H299" s="1099" t="e">
        <f t="shared" si="25"/>
        <v>#DIV/0!</v>
      </c>
      <c r="I299" s="1066"/>
      <c r="J299" s="313" t="s">
        <v>466</v>
      </c>
      <c r="K299" s="313" t="s">
        <v>731</v>
      </c>
      <c r="L299" s="447" t="s">
        <v>732</v>
      </c>
      <c r="M299" s="350">
        <v>275</v>
      </c>
      <c r="N299" s="350">
        <v>275</v>
      </c>
      <c r="O299" s="251">
        <f t="shared" si="28"/>
        <v>1</v>
      </c>
      <c r="P299" s="398"/>
      <c r="Q299" s="313"/>
      <c r="R299" s="261"/>
    </row>
    <row r="300" spans="1:18" s="279" customFormat="1" ht="26.4" x14ac:dyDescent="0.25">
      <c r="A300" s="253"/>
      <c r="B300" s="1085"/>
      <c r="C300" s="55" t="s">
        <v>467</v>
      </c>
      <c r="D300" s="254" t="s">
        <v>20</v>
      </c>
      <c r="E300" s="1124"/>
      <c r="F300" s="1124"/>
      <c r="G300" s="1078"/>
      <c r="H300" s="1099" t="e">
        <f t="shared" si="25"/>
        <v>#DIV/0!</v>
      </c>
      <c r="I300" s="1066"/>
      <c r="J300" s="313" t="s">
        <v>466</v>
      </c>
      <c r="K300" s="313" t="s">
        <v>733</v>
      </c>
      <c r="L300" s="447" t="s">
        <v>26</v>
      </c>
      <c r="M300" s="350">
        <v>4900</v>
      </c>
      <c r="N300" s="350">
        <v>4900</v>
      </c>
      <c r="O300" s="251">
        <f t="shared" si="28"/>
        <v>1</v>
      </c>
      <c r="P300" s="398"/>
      <c r="Q300" s="313"/>
      <c r="R300" s="261"/>
    </row>
    <row r="301" spans="1:18" s="279" customFormat="1" ht="26.4" x14ac:dyDescent="0.25">
      <c r="A301" s="253"/>
      <c r="B301" s="1085"/>
      <c r="C301" s="55" t="s">
        <v>467</v>
      </c>
      <c r="D301" s="254" t="s">
        <v>20</v>
      </c>
      <c r="E301" s="1124"/>
      <c r="F301" s="1124"/>
      <c r="G301" s="1078"/>
      <c r="H301" s="1099" t="e">
        <f t="shared" si="25"/>
        <v>#DIV/0!</v>
      </c>
      <c r="I301" s="1066"/>
      <c r="J301" s="313" t="s">
        <v>466</v>
      </c>
      <c r="K301" s="313" t="s">
        <v>734</v>
      </c>
      <c r="L301" s="447" t="s">
        <v>596</v>
      </c>
      <c r="M301" s="350">
        <v>230.64</v>
      </c>
      <c r="N301" s="350">
        <v>230.64</v>
      </c>
      <c r="O301" s="251">
        <f t="shared" si="28"/>
        <v>1</v>
      </c>
      <c r="P301" s="398"/>
      <c r="Q301" s="313"/>
      <c r="R301" s="261"/>
    </row>
    <row r="302" spans="1:18" s="279" customFormat="1" ht="26.4" x14ac:dyDescent="0.25">
      <c r="A302" s="253"/>
      <c r="B302" s="1085"/>
      <c r="C302" s="55" t="s">
        <v>467</v>
      </c>
      <c r="D302" s="254" t="s">
        <v>20</v>
      </c>
      <c r="E302" s="1124"/>
      <c r="F302" s="1124"/>
      <c r="G302" s="1078"/>
      <c r="H302" s="1099" t="e">
        <f t="shared" si="25"/>
        <v>#DIV/0!</v>
      </c>
      <c r="I302" s="1066"/>
      <c r="J302" s="313" t="s">
        <v>466</v>
      </c>
      <c r="K302" s="313" t="s">
        <v>735</v>
      </c>
      <c r="L302" s="447" t="s">
        <v>23</v>
      </c>
      <c r="M302" s="350">
        <v>2</v>
      </c>
      <c r="N302" s="350">
        <v>2</v>
      </c>
      <c r="O302" s="251">
        <f t="shared" si="28"/>
        <v>1</v>
      </c>
      <c r="P302" s="398"/>
      <c r="Q302" s="313"/>
      <c r="R302" s="261"/>
    </row>
    <row r="303" spans="1:18" s="279" customFormat="1" ht="26.4" x14ac:dyDescent="0.25">
      <c r="A303" s="253"/>
      <c r="B303" s="1085"/>
      <c r="C303" s="55" t="s">
        <v>467</v>
      </c>
      <c r="D303" s="254" t="s">
        <v>20</v>
      </c>
      <c r="E303" s="1124"/>
      <c r="F303" s="1124"/>
      <c r="G303" s="1078"/>
      <c r="H303" s="1099" t="e">
        <f t="shared" si="25"/>
        <v>#DIV/0!</v>
      </c>
      <c r="I303" s="1066"/>
      <c r="J303" s="313" t="s">
        <v>466</v>
      </c>
      <c r="K303" s="313" t="s">
        <v>1104</v>
      </c>
      <c r="L303" s="447" t="s">
        <v>1105</v>
      </c>
      <c r="M303" s="350">
        <v>1700</v>
      </c>
      <c r="N303" s="350">
        <v>1700</v>
      </c>
      <c r="O303" s="251">
        <f t="shared" si="28"/>
        <v>1</v>
      </c>
      <c r="P303" s="398"/>
      <c r="Q303" s="313"/>
      <c r="R303" s="261"/>
    </row>
    <row r="304" spans="1:18" s="279" customFormat="1" ht="26.4" x14ac:dyDescent="0.25">
      <c r="A304" s="253"/>
      <c r="B304" s="1085"/>
      <c r="C304" s="55" t="s">
        <v>467</v>
      </c>
      <c r="D304" s="254" t="s">
        <v>20</v>
      </c>
      <c r="E304" s="1124"/>
      <c r="F304" s="1124"/>
      <c r="G304" s="1078"/>
      <c r="H304" s="1099" t="e">
        <f t="shared" si="25"/>
        <v>#DIV/0!</v>
      </c>
      <c r="I304" s="1066"/>
      <c r="J304" s="313" t="s">
        <v>466</v>
      </c>
      <c r="K304" s="313" t="s">
        <v>1106</v>
      </c>
      <c r="L304" s="447" t="s">
        <v>1107</v>
      </c>
      <c r="M304" s="350">
        <v>47500</v>
      </c>
      <c r="N304" s="350">
        <v>47500</v>
      </c>
      <c r="O304" s="251">
        <f t="shared" si="28"/>
        <v>1</v>
      </c>
      <c r="P304" s="398"/>
      <c r="Q304" s="313"/>
      <c r="R304" s="261"/>
    </row>
    <row r="305" spans="1:18" s="279" customFormat="1" ht="26.4" x14ac:dyDescent="0.25">
      <c r="A305" s="253"/>
      <c r="B305" s="1085"/>
      <c r="C305" s="55" t="s">
        <v>467</v>
      </c>
      <c r="D305" s="254" t="s">
        <v>20</v>
      </c>
      <c r="E305" s="1124"/>
      <c r="F305" s="1124"/>
      <c r="G305" s="1078"/>
      <c r="H305" s="1099" t="e">
        <f t="shared" si="25"/>
        <v>#DIV/0!</v>
      </c>
      <c r="I305" s="1066"/>
      <c r="J305" s="313" t="s">
        <v>466</v>
      </c>
      <c r="K305" s="313" t="s">
        <v>736</v>
      </c>
      <c r="L305" s="447" t="s">
        <v>23</v>
      </c>
      <c r="M305" s="350">
        <v>1282</v>
      </c>
      <c r="N305" s="350">
        <v>1282</v>
      </c>
      <c r="O305" s="251">
        <f t="shared" si="28"/>
        <v>1</v>
      </c>
      <c r="P305" s="398"/>
      <c r="Q305" s="313"/>
      <c r="R305" s="261"/>
    </row>
    <row r="306" spans="1:18" s="279" customFormat="1" ht="26.4" x14ac:dyDescent="0.25">
      <c r="A306" s="253"/>
      <c r="B306" s="1086"/>
      <c r="C306" s="55" t="s">
        <v>467</v>
      </c>
      <c r="D306" s="254" t="s">
        <v>20</v>
      </c>
      <c r="E306" s="1125"/>
      <c r="F306" s="1125"/>
      <c r="G306" s="1079"/>
      <c r="H306" s="1063" t="e">
        <f t="shared" si="25"/>
        <v>#DIV/0!</v>
      </c>
      <c r="I306" s="1065"/>
      <c r="J306" s="313" t="s">
        <v>466</v>
      </c>
      <c r="K306" s="313" t="s">
        <v>737</v>
      </c>
      <c r="L306" s="447" t="s">
        <v>23</v>
      </c>
      <c r="M306" s="350">
        <v>15</v>
      </c>
      <c r="N306" s="350">
        <v>15</v>
      </c>
      <c r="O306" s="251">
        <f t="shared" si="28"/>
        <v>1</v>
      </c>
      <c r="P306" s="250"/>
      <c r="Q306" s="194"/>
      <c r="R306" s="261"/>
    </row>
    <row r="307" spans="1:18" ht="26.4" x14ac:dyDescent="0.25">
      <c r="A307" s="253" t="s">
        <v>1495</v>
      </c>
      <c r="B307" s="195" t="s">
        <v>461</v>
      </c>
      <c r="C307" s="55" t="s">
        <v>460</v>
      </c>
      <c r="D307" s="194" t="s">
        <v>18</v>
      </c>
      <c r="E307" s="252">
        <f>SUM(E308:E340)</f>
        <v>2025259</v>
      </c>
      <c r="F307" s="252">
        <f>SUM(F308:F340)</f>
        <v>2021881.5178</v>
      </c>
      <c r="G307" s="194"/>
      <c r="H307" s="250">
        <f t="shared" si="25"/>
        <v>0.99833232085377721</v>
      </c>
      <c r="I307" s="332"/>
      <c r="J307" s="1094"/>
      <c r="K307" s="1081"/>
      <c r="L307" s="1095"/>
      <c r="M307" s="1096"/>
      <c r="N307" s="1096"/>
      <c r="O307" s="1097"/>
      <c r="P307" s="280" t="s">
        <v>352</v>
      </c>
      <c r="Q307" s="194"/>
    </row>
    <row r="308" spans="1:18" s="279" customFormat="1" ht="26.4" x14ac:dyDescent="0.25">
      <c r="A308" s="253"/>
      <c r="B308" s="1117"/>
      <c r="C308" s="55" t="s">
        <v>460</v>
      </c>
      <c r="D308" s="254" t="s">
        <v>20</v>
      </c>
      <c r="E308" s="1106">
        <v>1685440.8</v>
      </c>
      <c r="F308" s="1101">
        <v>1682063.3892000001</v>
      </c>
      <c r="G308" s="1107" t="s">
        <v>19</v>
      </c>
      <c r="H308" s="1105">
        <f t="shared" si="25"/>
        <v>0.99799612611727451</v>
      </c>
      <c r="I308" s="1142"/>
      <c r="J308" s="313" t="s">
        <v>49</v>
      </c>
      <c r="K308" s="313" t="s">
        <v>22</v>
      </c>
      <c r="L308" s="871" t="s">
        <v>23</v>
      </c>
      <c r="M308" s="350">
        <v>48</v>
      </c>
      <c r="N308" s="350">
        <v>48</v>
      </c>
      <c r="O308" s="251">
        <f t="shared" ref="O308" si="29">IF((N308*100%/M308)&lt;=100%,(N308*100%/M308),100%)</f>
        <v>1</v>
      </c>
      <c r="P308" s="280"/>
      <c r="Q308" s="313"/>
      <c r="R308" s="261"/>
    </row>
    <row r="309" spans="1:18" s="279" customFormat="1" ht="79.2" hidden="1" x14ac:dyDescent="0.25">
      <c r="A309" s="253"/>
      <c r="B309" s="1085"/>
      <c r="C309" s="55" t="s">
        <v>460</v>
      </c>
      <c r="D309" s="254" t="s">
        <v>20</v>
      </c>
      <c r="E309" s="1106"/>
      <c r="F309" s="1101"/>
      <c r="G309" s="1107"/>
      <c r="H309" s="1105" t="e">
        <f t="shared" si="25"/>
        <v>#DIV/0!</v>
      </c>
      <c r="I309" s="1142"/>
      <c r="J309" s="313" t="s">
        <v>462</v>
      </c>
      <c r="K309" s="313" t="s">
        <v>465</v>
      </c>
      <c r="L309" s="871" t="s">
        <v>23</v>
      </c>
      <c r="M309" s="871" t="s">
        <v>352</v>
      </c>
      <c r="N309" s="871" t="s">
        <v>352</v>
      </c>
      <c r="O309" s="251" t="s">
        <v>352</v>
      </c>
      <c r="P309" s="280"/>
      <c r="Q309" s="194"/>
      <c r="R309" s="261"/>
    </row>
    <row r="310" spans="1:18" s="279" customFormat="1" ht="27.6" hidden="1" customHeight="1" x14ac:dyDescent="0.25">
      <c r="A310" s="253"/>
      <c r="B310" s="1085"/>
      <c r="C310" s="55" t="s">
        <v>460</v>
      </c>
      <c r="D310" s="254" t="s">
        <v>20</v>
      </c>
      <c r="E310" s="1106"/>
      <c r="F310" s="1101"/>
      <c r="G310" s="1107"/>
      <c r="H310" s="1105" t="e">
        <f t="shared" si="25"/>
        <v>#DIV/0!</v>
      </c>
      <c r="I310" s="1142"/>
      <c r="J310" s="313" t="s">
        <v>464</v>
      </c>
      <c r="K310" s="313" t="s">
        <v>463</v>
      </c>
      <c r="L310" s="871" t="s">
        <v>26</v>
      </c>
      <c r="M310" s="871" t="s">
        <v>352</v>
      </c>
      <c r="N310" s="871" t="s">
        <v>352</v>
      </c>
      <c r="O310" s="251" t="s">
        <v>352</v>
      </c>
      <c r="P310" s="280"/>
      <c r="Q310" s="194"/>
      <c r="R310" s="261"/>
    </row>
    <row r="311" spans="1:18" s="279" customFormat="1" ht="39.6" x14ac:dyDescent="0.25">
      <c r="A311" s="253"/>
      <c r="B311" s="1085"/>
      <c r="C311" s="55" t="s">
        <v>460</v>
      </c>
      <c r="D311" s="194" t="s">
        <v>29</v>
      </c>
      <c r="E311" s="252">
        <v>14539.6</v>
      </c>
      <c r="F311" s="252">
        <v>14539.6</v>
      </c>
      <c r="G311" s="369" t="s">
        <v>19</v>
      </c>
      <c r="H311" s="367">
        <f t="shared" si="25"/>
        <v>1</v>
      </c>
      <c r="I311" s="473"/>
      <c r="J311" s="313" t="s">
        <v>1349</v>
      </c>
      <c r="K311" s="313" t="s">
        <v>84</v>
      </c>
      <c r="L311" s="666" t="s">
        <v>26</v>
      </c>
      <c r="M311" s="350">
        <v>5</v>
      </c>
      <c r="N311" s="350">
        <v>5</v>
      </c>
      <c r="O311" s="251">
        <f t="shared" ref="O311:O340" si="30">IF((N311*100%/M311)&lt;=100%,(N311*100%/M311),100%)</f>
        <v>1</v>
      </c>
      <c r="P311" s="280"/>
      <c r="Q311" s="194"/>
      <c r="R311" s="261"/>
    </row>
    <row r="312" spans="1:18" s="279" customFormat="1" ht="52.95" customHeight="1" x14ac:dyDescent="0.25">
      <c r="A312" s="253"/>
      <c r="B312" s="1085"/>
      <c r="C312" s="55" t="s">
        <v>460</v>
      </c>
      <c r="D312" s="194" t="s">
        <v>34</v>
      </c>
      <c r="E312" s="252">
        <v>6258.8</v>
      </c>
      <c r="F312" s="252">
        <v>6258.8</v>
      </c>
      <c r="G312" s="391" t="s">
        <v>19</v>
      </c>
      <c r="H312" s="392">
        <f t="shared" si="25"/>
        <v>1</v>
      </c>
      <c r="I312" s="396"/>
      <c r="J312" s="313" t="s">
        <v>1274</v>
      </c>
      <c r="K312" s="313" t="s">
        <v>1275</v>
      </c>
      <c r="L312" s="666" t="s">
        <v>23</v>
      </c>
      <c r="M312" s="350">
        <v>732</v>
      </c>
      <c r="N312" s="350">
        <v>732</v>
      </c>
      <c r="O312" s="251">
        <f t="shared" si="30"/>
        <v>1</v>
      </c>
      <c r="P312" s="280"/>
      <c r="Q312" s="194"/>
      <c r="R312" s="261"/>
    </row>
    <row r="313" spans="1:18" s="279" customFormat="1" ht="262.2" customHeight="1" x14ac:dyDescent="0.25">
      <c r="A313" s="253"/>
      <c r="B313" s="1085"/>
      <c r="C313" s="55" t="s">
        <v>460</v>
      </c>
      <c r="D313" s="313" t="s">
        <v>35</v>
      </c>
      <c r="E313" s="1151">
        <v>3785.5</v>
      </c>
      <c r="F313" s="1151">
        <v>3785.5</v>
      </c>
      <c r="G313" s="1060" t="s">
        <v>19</v>
      </c>
      <c r="H313" s="1132">
        <f>F311*100%/E311</f>
        <v>1</v>
      </c>
      <c r="I313" s="1087"/>
      <c r="J313" s="313" t="s">
        <v>1057</v>
      </c>
      <c r="K313" s="313" t="s">
        <v>71</v>
      </c>
      <c r="L313" s="632" t="s">
        <v>26</v>
      </c>
      <c r="M313" s="350">
        <v>1</v>
      </c>
      <c r="N313" s="350">
        <v>0</v>
      </c>
      <c r="O313" s="251" t="s">
        <v>352</v>
      </c>
      <c r="P313" s="280"/>
      <c r="Q313" s="313" t="s">
        <v>1064</v>
      </c>
      <c r="R313" s="261"/>
    </row>
    <row r="314" spans="1:18" s="279" customFormat="1" ht="52.95" customHeight="1" x14ac:dyDescent="0.25">
      <c r="A314" s="253"/>
      <c r="B314" s="1085"/>
      <c r="C314" s="55" t="s">
        <v>460</v>
      </c>
      <c r="D314" s="313" t="s">
        <v>35</v>
      </c>
      <c r="E314" s="1168"/>
      <c r="F314" s="1168"/>
      <c r="G314" s="1088"/>
      <c r="H314" s="1133"/>
      <c r="I314" s="1088"/>
      <c r="J314" s="313" t="s">
        <v>1058</v>
      </c>
      <c r="K314" s="313" t="s">
        <v>1059</v>
      </c>
      <c r="L314" s="632" t="s">
        <v>26</v>
      </c>
      <c r="M314" s="350">
        <v>17</v>
      </c>
      <c r="N314" s="350">
        <v>17</v>
      </c>
      <c r="O314" s="251">
        <f t="shared" si="30"/>
        <v>1</v>
      </c>
      <c r="P314" s="280"/>
      <c r="Q314" s="313"/>
      <c r="R314" s="261"/>
    </row>
    <row r="315" spans="1:18" s="279" customFormat="1" ht="52.95" customHeight="1" x14ac:dyDescent="0.25">
      <c r="A315" s="253"/>
      <c r="B315" s="1085"/>
      <c r="C315" s="55" t="s">
        <v>460</v>
      </c>
      <c r="D315" s="313" t="s">
        <v>35</v>
      </c>
      <c r="E315" s="1168"/>
      <c r="F315" s="1168"/>
      <c r="G315" s="1088"/>
      <c r="H315" s="1133"/>
      <c r="I315" s="1088"/>
      <c r="J315" s="313" t="s">
        <v>1060</v>
      </c>
      <c r="K315" s="313" t="s">
        <v>1061</v>
      </c>
      <c r="L315" s="632" t="s">
        <v>26</v>
      </c>
      <c r="M315" s="350">
        <v>15630</v>
      </c>
      <c r="N315" s="350">
        <v>15630</v>
      </c>
      <c r="O315" s="251">
        <f t="shared" si="30"/>
        <v>1</v>
      </c>
      <c r="P315" s="280"/>
      <c r="Q315" s="313"/>
      <c r="R315" s="261"/>
    </row>
    <row r="316" spans="1:18" s="279" customFormat="1" ht="26.4" x14ac:dyDescent="0.25">
      <c r="A316" s="253"/>
      <c r="B316" s="1085"/>
      <c r="C316" s="55" t="s">
        <v>460</v>
      </c>
      <c r="D316" s="308" t="s">
        <v>35</v>
      </c>
      <c r="E316" s="1153"/>
      <c r="F316" s="1153"/>
      <c r="G316" s="1089"/>
      <c r="H316" s="1134"/>
      <c r="I316" s="1089"/>
      <c r="J316" s="313" t="s">
        <v>1062</v>
      </c>
      <c r="K316" s="313" t="s">
        <v>1063</v>
      </c>
      <c r="L316" s="313" t="s">
        <v>26</v>
      </c>
      <c r="M316" s="374">
        <v>7594</v>
      </c>
      <c r="N316" s="374">
        <v>7594</v>
      </c>
      <c r="O316" s="251">
        <f t="shared" si="30"/>
        <v>1</v>
      </c>
      <c r="P316" s="280"/>
      <c r="Q316" s="308"/>
      <c r="R316" s="261"/>
    </row>
    <row r="317" spans="1:18" s="279" customFormat="1" ht="52.8" x14ac:dyDescent="0.25">
      <c r="A317" s="253"/>
      <c r="B317" s="1085"/>
      <c r="C317" s="55" t="s">
        <v>460</v>
      </c>
      <c r="D317" s="313" t="s">
        <v>36</v>
      </c>
      <c r="E317" s="252">
        <v>5049.3999999999996</v>
      </c>
      <c r="F317" s="252">
        <v>5049.3285999999998</v>
      </c>
      <c r="G317" s="313" t="s">
        <v>19</v>
      </c>
      <c r="H317" s="521">
        <f t="shared" ref="H317:H319" si="31">F317*100%/E317</f>
        <v>0.99998585970610376</v>
      </c>
      <c r="I317" s="282"/>
      <c r="J317" s="313" t="s">
        <v>1253</v>
      </c>
      <c r="K317" s="668" t="s">
        <v>1252</v>
      </c>
      <c r="L317" s="281" t="s">
        <v>26</v>
      </c>
      <c r="M317" s="374">
        <v>29379</v>
      </c>
      <c r="N317" s="374">
        <v>29379</v>
      </c>
      <c r="O317" s="251">
        <f t="shared" si="30"/>
        <v>1</v>
      </c>
      <c r="P317" s="280"/>
      <c r="Q317" s="313"/>
      <c r="R317" s="261"/>
    </row>
    <row r="318" spans="1:18" s="279" customFormat="1" ht="39.6" x14ac:dyDescent="0.25">
      <c r="A318" s="253"/>
      <c r="B318" s="1085"/>
      <c r="C318" s="55" t="s">
        <v>460</v>
      </c>
      <c r="D318" s="313" t="s">
        <v>37</v>
      </c>
      <c r="E318" s="1123">
        <v>2790.3</v>
      </c>
      <c r="F318" s="1123">
        <v>2790.3</v>
      </c>
      <c r="G318" s="1121" t="s">
        <v>19</v>
      </c>
      <c r="H318" s="1128">
        <f t="shared" si="31"/>
        <v>1</v>
      </c>
      <c r="I318" s="1116"/>
      <c r="J318" s="313" t="s">
        <v>1120</v>
      </c>
      <c r="K318" s="313" t="s">
        <v>70</v>
      </c>
      <c r="L318" s="281" t="s">
        <v>26</v>
      </c>
      <c r="M318" s="374">
        <v>928</v>
      </c>
      <c r="N318" s="374">
        <v>928</v>
      </c>
      <c r="O318" s="251">
        <f t="shared" si="30"/>
        <v>1</v>
      </c>
      <c r="P318" s="280"/>
      <c r="Q318" s="313"/>
      <c r="R318" s="261"/>
    </row>
    <row r="319" spans="1:18" s="279" customFormat="1" ht="26.4" x14ac:dyDescent="0.25">
      <c r="A319" s="253"/>
      <c r="B319" s="1085"/>
      <c r="C319" s="55" t="s">
        <v>460</v>
      </c>
      <c r="D319" s="194" t="s">
        <v>37</v>
      </c>
      <c r="E319" s="1125"/>
      <c r="F319" s="1125"/>
      <c r="G319" s="1061"/>
      <c r="H319" s="1063" t="e">
        <f t="shared" si="31"/>
        <v>#DIV/0!</v>
      </c>
      <c r="I319" s="1068"/>
      <c r="J319" s="313" t="s">
        <v>1121</v>
      </c>
      <c r="K319" s="313" t="s">
        <v>1122</v>
      </c>
      <c r="L319" s="281" t="s">
        <v>26</v>
      </c>
      <c r="M319" s="374">
        <v>3016</v>
      </c>
      <c r="N319" s="374">
        <v>3016</v>
      </c>
      <c r="O319" s="251">
        <f t="shared" si="30"/>
        <v>1</v>
      </c>
      <c r="P319" s="280"/>
      <c r="Q319" s="194"/>
      <c r="R319" s="261"/>
    </row>
    <row r="320" spans="1:18" s="279" customFormat="1" ht="26.4" x14ac:dyDescent="0.25">
      <c r="A320" s="253"/>
      <c r="B320" s="1085"/>
      <c r="C320" s="55" t="s">
        <v>460</v>
      </c>
      <c r="D320" s="194" t="s">
        <v>39</v>
      </c>
      <c r="E320" s="252">
        <v>162125</v>
      </c>
      <c r="F320" s="252">
        <v>162125</v>
      </c>
      <c r="G320" s="348" t="s">
        <v>19</v>
      </c>
      <c r="H320" s="347">
        <f>F320*100%/E320</f>
        <v>1</v>
      </c>
      <c r="I320" s="475"/>
      <c r="J320" s="313" t="s">
        <v>943</v>
      </c>
      <c r="K320" s="313" t="s">
        <v>530</v>
      </c>
      <c r="L320" s="548" t="s">
        <v>26</v>
      </c>
      <c r="M320" s="350">
        <v>20</v>
      </c>
      <c r="N320" s="350">
        <v>20</v>
      </c>
      <c r="O320" s="251">
        <f t="shared" si="30"/>
        <v>1</v>
      </c>
      <c r="P320" s="280"/>
      <c r="Q320" s="194"/>
      <c r="R320" s="261"/>
    </row>
    <row r="321" spans="1:18" s="279" customFormat="1" ht="92.4" x14ac:dyDescent="0.25">
      <c r="A321" s="253"/>
      <c r="B321" s="1085"/>
      <c r="C321" s="55" t="s">
        <v>460</v>
      </c>
      <c r="D321" s="313" t="s">
        <v>40</v>
      </c>
      <c r="E321" s="252">
        <v>12919.1</v>
      </c>
      <c r="F321" s="252">
        <v>12919.1</v>
      </c>
      <c r="G321" s="313" t="s">
        <v>19</v>
      </c>
      <c r="H321" s="521">
        <f>F321*100%/E321</f>
        <v>1</v>
      </c>
      <c r="I321" s="283" t="s">
        <v>1477</v>
      </c>
      <c r="J321" s="313" t="s">
        <v>1473</v>
      </c>
      <c r="K321" s="313" t="s">
        <v>975</v>
      </c>
      <c r="L321" s="690" t="s">
        <v>951</v>
      </c>
      <c r="M321" s="350">
        <v>1</v>
      </c>
      <c r="N321" s="350">
        <v>1</v>
      </c>
      <c r="O321" s="251">
        <f t="shared" si="30"/>
        <v>1</v>
      </c>
      <c r="P321" s="521"/>
      <c r="Q321" s="313"/>
      <c r="R321" s="261"/>
    </row>
    <row r="322" spans="1:18" s="279" customFormat="1" ht="52.8" x14ac:dyDescent="0.25">
      <c r="A322" s="253"/>
      <c r="B322" s="1085"/>
      <c r="C322" s="55" t="s">
        <v>460</v>
      </c>
      <c r="D322" s="313" t="s">
        <v>41</v>
      </c>
      <c r="E322" s="252">
        <v>9648.4</v>
      </c>
      <c r="F322" s="252">
        <v>9648.4</v>
      </c>
      <c r="G322" s="313" t="s">
        <v>19</v>
      </c>
      <c r="H322" s="521">
        <f>F320*100%/E320</f>
        <v>1</v>
      </c>
      <c r="I322" s="332"/>
      <c r="J322" s="313" t="s">
        <v>1449</v>
      </c>
      <c r="K322" s="313" t="s">
        <v>1450</v>
      </c>
      <c r="L322" s="682" t="s">
        <v>26</v>
      </c>
      <c r="M322" s="350">
        <v>11</v>
      </c>
      <c r="N322" s="350">
        <v>11</v>
      </c>
      <c r="O322" s="251">
        <f t="shared" si="30"/>
        <v>1</v>
      </c>
      <c r="P322" s="521"/>
      <c r="Q322" s="313"/>
      <c r="R322" s="261"/>
    </row>
    <row r="323" spans="1:18" s="279" customFormat="1" ht="39.6" x14ac:dyDescent="0.25">
      <c r="A323" s="253"/>
      <c r="B323" s="1085"/>
      <c r="C323" s="55" t="s">
        <v>460</v>
      </c>
      <c r="D323" s="313" t="s">
        <v>42</v>
      </c>
      <c r="E323" s="252">
        <v>74135.3</v>
      </c>
      <c r="F323" s="252">
        <v>74135.3</v>
      </c>
      <c r="G323" s="313" t="s">
        <v>19</v>
      </c>
      <c r="H323" s="521">
        <f>F323*100%/E323</f>
        <v>1</v>
      </c>
      <c r="I323" s="332"/>
      <c r="J323" s="313" t="s">
        <v>1407</v>
      </c>
      <c r="K323" s="313" t="s">
        <v>84</v>
      </c>
      <c r="L323" s="682" t="s">
        <v>26</v>
      </c>
      <c r="M323" s="350">
        <v>8</v>
      </c>
      <c r="N323" s="350">
        <v>8</v>
      </c>
      <c r="O323" s="251">
        <f t="shared" si="30"/>
        <v>1</v>
      </c>
      <c r="P323" s="521"/>
      <c r="Q323" s="313"/>
      <c r="R323" s="261"/>
    </row>
    <row r="324" spans="1:18" s="279" customFormat="1" ht="39.6" x14ac:dyDescent="0.25">
      <c r="A324" s="253"/>
      <c r="B324" s="1085"/>
      <c r="C324" s="55" t="s">
        <v>460</v>
      </c>
      <c r="D324" s="313" t="s">
        <v>43</v>
      </c>
      <c r="E324" s="1069">
        <v>27209.200000000001</v>
      </c>
      <c r="F324" s="1069">
        <v>27209.200000000001</v>
      </c>
      <c r="G324" s="1077" t="s">
        <v>19</v>
      </c>
      <c r="H324" s="1062">
        <f>F322*100%/E322</f>
        <v>1</v>
      </c>
      <c r="I324" s="1064"/>
      <c r="J324" s="313" t="s">
        <v>1175</v>
      </c>
      <c r="K324" s="313" t="s">
        <v>929</v>
      </c>
      <c r="L324" s="653" t="s">
        <v>576</v>
      </c>
      <c r="M324" s="350">
        <v>473</v>
      </c>
      <c r="N324" s="350">
        <v>403</v>
      </c>
      <c r="O324" s="251">
        <f t="shared" si="30"/>
        <v>0.85200845665961944</v>
      </c>
      <c r="P324" s="649"/>
      <c r="Q324" s="313" t="s">
        <v>1198</v>
      </c>
      <c r="R324" s="261"/>
    </row>
    <row r="325" spans="1:18" s="279" customFormat="1" ht="39.6" x14ac:dyDescent="0.25">
      <c r="A325" s="253"/>
      <c r="B325" s="1085"/>
      <c r="C325" s="55" t="s">
        <v>460</v>
      </c>
      <c r="D325" s="313" t="s">
        <v>43</v>
      </c>
      <c r="E325" s="1076"/>
      <c r="F325" s="1076"/>
      <c r="G325" s="1078"/>
      <c r="H325" s="1099"/>
      <c r="I325" s="1066"/>
      <c r="J325" s="313" t="s">
        <v>1176</v>
      </c>
      <c r="K325" s="313" t="s">
        <v>929</v>
      </c>
      <c r="L325" s="653" t="s">
        <v>576</v>
      </c>
      <c r="M325" s="350">
        <v>7661</v>
      </c>
      <c r="N325" s="350">
        <v>67</v>
      </c>
      <c r="O325" s="251">
        <f t="shared" si="30"/>
        <v>8.7455945698994911E-3</v>
      </c>
      <c r="P325" s="649"/>
      <c r="Q325" s="313" t="s">
        <v>1198</v>
      </c>
      <c r="R325" s="261"/>
    </row>
    <row r="326" spans="1:18" s="279" customFormat="1" ht="39.6" x14ac:dyDescent="0.25">
      <c r="A326" s="253"/>
      <c r="B326" s="1085"/>
      <c r="C326" s="55" t="s">
        <v>460</v>
      </c>
      <c r="D326" s="313" t="s">
        <v>43</v>
      </c>
      <c r="E326" s="1076"/>
      <c r="F326" s="1076"/>
      <c r="G326" s="1078"/>
      <c r="H326" s="1099"/>
      <c r="I326" s="1066"/>
      <c r="J326" s="313" t="s">
        <v>1177</v>
      </c>
      <c r="K326" s="313" t="s">
        <v>1178</v>
      </c>
      <c r="L326" s="653" t="s">
        <v>576</v>
      </c>
      <c r="M326" s="350">
        <v>45</v>
      </c>
      <c r="N326" s="350">
        <v>45</v>
      </c>
      <c r="O326" s="251">
        <f t="shared" si="30"/>
        <v>1</v>
      </c>
      <c r="P326" s="649"/>
      <c r="Q326" s="313"/>
      <c r="R326" s="261"/>
    </row>
    <row r="327" spans="1:18" s="279" customFormat="1" ht="26.4" x14ac:dyDescent="0.25">
      <c r="A327" s="253"/>
      <c r="B327" s="1085"/>
      <c r="C327" s="55" t="s">
        <v>460</v>
      </c>
      <c r="D327" s="313" t="s">
        <v>43</v>
      </c>
      <c r="E327" s="1076"/>
      <c r="F327" s="1076"/>
      <c r="G327" s="1078"/>
      <c r="H327" s="1099"/>
      <c r="I327" s="1066"/>
      <c r="J327" s="313" t="s">
        <v>1179</v>
      </c>
      <c r="K327" s="313" t="s">
        <v>1180</v>
      </c>
      <c r="L327" s="653" t="s">
        <v>576</v>
      </c>
      <c r="M327" s="350">
        <v>13628.4</v>
      </c>
      <c r="N327" s="350">
        <v>1138.04</v>
      </c>
      <c r="O327" s="251">
        <f t="shared" si="30"/>
        <v>8.3505033606292745E-2</v>
      </c>
      <c r="P327" s="649"/>
      <c r="Q327" s="313" t="s">
        <v>1199</v>
      </c>
      <c r="R327" s="261"/>
    </row>
    <row r="328" spans="1:18" s="279" customFormat="1" ht="79.2" x14ac:dyDescent="0.25">
      <c r="A328" s="253"/>
      <c r="B328" s="1085"/>
      <c r="C328" s="55" t="s">
        <v>460</v>
      </c>
      <c r="D328" s="313" t="s">
        <v>43</v>
      </c>
      <c r="E328" s="1076"/>
      <c r="F328" s="1076"/>
      <c r="G328" s="1078"/>
      <c r="H328" s="1099"/>
      <c r="I328" s="1066"/>
      <c r="J328" s="313" t="s">
        <v>1181</v>
      </c>
      <c r="K328" s="313" t="s">
        <v>1182</v>
      </c>
      <c r="L328" s="653" t="s">
        <v>576</v>
      </c>
      <c r="M328" s="350">
        <v>4</v>
      </c>
      <c r="N328" s="350">
        <v>2</v>
      </c>
      <c r="O328" s="251">
        <f t="shared" si="30"/>
        <v>0.5</v>
      </c>
      <c r="P328" s="649"/>
      <c r="Q328" s="313" t="s">
        <v>1200</v>
      </c>
      <c r="R328" s="261"/>
    </row>
    <row r="329" spans="1:18" s="279" customFormat="1" ht="52.8" x14ac:dyDescent="0.25">
      <c r="A329" s="253"/>
      <c r="B329" s="1085"/>
      <c r="C329" s="55" t="s">
        <v>460</v>
      </c>
      <c r="D329" s="313" t="s">
        <v>43</v>
      </c>
      <c r="E329" s="1076"/>
      <c r="F329" s="1076"/>
      <c r="G329" s="1078"/>
      <c r="H329" s="1099"/>
      <c r="I329" s="1066"/>
      <c r="J329" s="313" t="s">
        <v>1183</v>
      </c>
      <c r="K329" s="313" t="s">
        <v>1184</v>
      </c>
      <c r="L329" s="653" t="s">
        <v>619</v>
      </c>
      <c r="M329" s="350">
        <v>1</v>
      </c>
      <c r="N329" s="350">
        <v>1</v>
      </c>
      <c r="O329" s="251">
        <f t="shared" si="30"/>
        <v>1</v>
      </c>
      <c r="P329" s="649"/>
      <c r="Q329" s="313"/>
      <c r="R329" s="261"/>
    </row>
    <row r="330" spans="1:18" s="279" customFormat="1" ht="39.6" x14ac:dyDescent="0.25">
      <c r="A330" s="253"/>
      <c r="B330" s="1085"/>
      <c r="C330" s="55" t="s">
        <v>460</v>
      </c>
      <c r="D330" s="313" t="s">
        <v>43</v>
      </c>
      <c r="E330" s="1076"/>
      <c r="F330" s="1076"/>
      <c r="G330" s="1078"/>
      <c r="H330" s="1099"/>
      <c r="I330" s="1066"/>
      <c r="J330" s="313" t="s">
        <v>1185</v>
      </c>
      <c r="K330" s="313" t="s">
        <v>1186</v>
      </c>
      <c r="L330" s="653" t="s">
        <v>576</v>
      </c>
      <c r="M330" s="350">
        <v>2</v>
      </c>
      <c r="N330" s="350">
        <v>2</v>
      </c>
      <c r="O330" s="251">
        <f t="shared" si="30"/>
        <v>1</v>
      </c>
      <c r="P330" s="649"/>
      <c r="Q330" s="313"/>
      <c r="R330" s="261"/>
    </row>
    <row r="331" spans="1:18" s="279" customFormat="1" ht="66" x14ac:dyDescent="0.25">
      <c r="A331" s="253"/>
      <c r="B331" s="1085"/>
      <c r="C331" s="55" t="s">
        <v>460</v>
      </c>
      <c r="D331" s="313" t="s">
        <v>43</v>
      </c>
      <c r="E331" s="1076"/>
      <c r="F331" s="1076"/>
      <c r="G331" s="1078"/>
      <c r="H331" s="1099"/>
      <c r="I331" s="1066"/>
      <c r="J331" s="313" t="s">
        <v>1187</v>
      </c>
      <c r="K331" s="313" t="s">
        <v>1188</v>
      </c>
      <c r="L331" s="653" t="s">
        <v>576</v>
      </c>
      <c r="M331" s="350">
        <v>1</v>
      </c>
      <c r="N331" s="350">
        <v>1</v>
      </c>
      <c r="O331" s="251">
        <f t="shared" si="30"/>
        <v>1</v>
      </c>
      <c r="P331" s="649"/>
      <c r="Q331" s="313"/>
      <c r="R331" s="261"/>
    </row>
    <row r="332" spans="1:18" s="279" customFormat="1" ht="26.4" x14ac:dyDescent="0.25">
      <c r="A332" s="253"/>
      <c r="B332" s="1085"/>
      <c r="C332" s="55" t="s">
        <v>460</v>
      </c>
      <c r="D332" s="313" t="s">
        <v>43</v>
      </c>
      <c r="E332" s="1076"/>
      <c r="F332" s="1076"/>
      <c r="G332" s="1078"/>
      <c r="H332" s="1099"/>
      <c r="I332" s="1066"/>
      <c r="J332" s="313" t="s">
        <v>1189</v>
      </c>
      <c r="K332" s="313" t="s">
        <v>1190</v>
      </c>
      <c r="L332" s="653" t="s">
        <v>576</v>
      </c>
      <c r="M332" s="350">
        <v>200</v>
      </c>
      <c r="N332" s="350">
        <v>200</v>
      </c>
      <c r="O332" s="251">
        <f t="shared" si="30"/>
        <v>1</v>
      </c>
      <c r="P332" s="649"/>
      <c r="Q332" s="313"/>
      <c r="R332" s="261"/>
    </row>
    <row r="333" spans="1:18" s="279" customFormat="1" ht="26.4" x14ac:dyDescent="0.25">
      <c r="A333" s="253"/>
      <c r="B333" s="1085"/>
      <c r="C333" s="55" t="s">
        <v>460</v>
      </c>
      <c r="D333" s="313" t="s">
        <v>43</v>
      </c>
      <c r="E333" s="1076"/>
      <c r="F333" s="1076"/>
      <c r="G333" s="1078"/>
      <c r="H333" s="1099"/>
      <c r="I333" s="1066"/>
      <c r="J333" s="313" t="s">
        <v>1191</v>
      </c>
      <c r="K333" s="313" t="s">
        <v>1192</v>
      </c>
      <c r="L333" s="653" t="s">
        <v>576</v>
      </c>
      <c r="M333" s="350">
        <v>1420</v>
      </c>
      <c r="N333" s="350">
        <v>1420</v>
      </c>
      <c r="O333" s="251">
        <f t="shared" si="30"/>
        <v>1</v>
      </c>
      <c r="P333" s="649"/>
      <c r="Q333" s="313"/>
      <c r="R333" s="261"/>
    </row>
    <row r="334" spans="1:18" s="279" customFormat="1" ht="105.6" x14ac:dyDescent="0.25">
      <c r="A334" s="253"/>
      <c r="B334" s="1085"/>
      <c r="C334" s="55" t="s">
        <v>460</v>
      </c>
      <c r="D334" s="313" t="s">
        <v>43</v>
      </c>
      <c r="E334" s="1076"/>
      <c r="F334" s="1076"/>
      <c r="G334" s="1078"/>
      <c r="H334" s="1099"/>
      <c r="I334" s="1066"/>
      <c r="J334" s="313" t="s">
        <v>1193</v>
      </c>
      <c r="K334" s="313" t="s">
        <v>1194</v>
      </c>
      <c r="L334" s="653" t="s">
        <v>576</v>
      </c>
      <c r="M334" s="350">
        <v>83077</v>
      </c>
      <c r="N334" s="350">
        <v>82877</v>
      </c>
      <c r="O334" s="251">
        <f t="shared" si="30"/>
        <v>0.99759259482167151</v>
      </c>
      <c r="P334" s="649"/>
      <c r="Q334" s="313" t="s">
        <v>1201</v>
      </c>
      <c r="R334" s="261"/>
    </row>
    <row r="335" spans="1:18" s="279" customFormat="1" ht="39.6" x14ac:dyDescent="0.25">
      <c r="A335" s="253"/>
      <c r="B335" s="1085"/>
      <c r="C335" s="55" t="s">
        <v>460</v>
      </c>
      <c r="D335" s="313" t="s">
        <v>43</v>
      </c>
      <c r="E335" s="1076"/>
      <c r="F335" s="1076"/>
      <c r="G335" s="1078"/>
      <c r="H335" s="1099"/>
      <c r="I335" s="1066"/>
      <c r="J335" s="313" t="s">
        <v>1195</v>
      </c>
      <c r="K335" s="313" t="s">
        <v>1196</v>
      </c>
      <c r="L335" s="653" t="s">
        <v>23</v>
      </c>
      <c r="M335" s="350">
        <v>572100</v>
      </c>
      <c r="N335" s="350">
        <v>572100</v>
      </c>
      <c r="O335" s="251">
        <f t="shared" si="30"/>
        <v>1</v>
      </c>
      <c r="P335" s="649"/>
      <c r="Q335" s="313"/>
      <c r="R335" s="261"/>
    </row>
    <row r="336" spans="1:18" s="279" customFormat="1" ht="39.6" x14ac:dyDescent="0.25">
      <c r="A336" s="253"/>
      <c r="B336" s="1085"/>
      <c r="C336" s="55" t="s">
        <v>460</v>
      </c>
      <c r="D336" s="313" t="s">
        <v>43</v>
      </c>
      <c r="E336" s="1076"/>
      <c r="F336" s="1076"/>
      <c r="G336" s="1078"/>
      <c r="H336" s="1099"/>
      <c r="I336" s="1066"/>
      <c r="J336" s="313" t="s">
        <v>1195</v>
      </c>
      <c r="K336" s="313" t="s">
        <v>1196</v>
      </c>
      <c r="L336" s="653" t="s">
        <v>999</v>
      </c>
      <c r="M336" s="350">
        <v>21920</v>
      </c>
      <c r="N336" s="350">
        <v>21920</v>
      </c>
      <c r="O336" s="251">
        <f t="shared" si="30"/>
        <v>1</v>
      </c>
      <c r="P336" s="649"/>
      <c r="Q336" s="313"/>
      <c r="R336" s="261"/>
    </row>
    <row r="337" spans="1:18" s="279" customFormat="1" ht="39.6" x14ac:dyDescent="0.25">
      <c r="A337" s="253"/>
      <c r="B337" s="1085"/>
      <c r="C337" s="55" t="s">
        <v>460</v>
      </c>
      <c r="D337" s="313" t="s">
        <v>43</v>
      </c>
      <c r="E337" s="1070"/>
      <c r="F337" s="1070"/>
      <c r="G337" s="1079"/>
      <c r="H337" s="1063"/>
      <c r="I337" s="1065"/>
      <c r="J337" s="313" t="s">
        <v>1195</v>
      </c>
      <c r="K337" s="313" t="s">
        <v>1196</v>
      </c>
      <c r="L337" s="653" t="s">
        <v>1197</v>
      </c>
      <c r="M337" s="350">
        <v>9</v>
      </c>
      <c r="N337" s="350">
        <v>9</v>
      </c>
      <c r="O337" s="251">
        <f t="shared" si="30"/>
        <v>1</v>
      </c>
      <c r="P337" s="521"/>
      <c r="Q337" s="313"/>
      <c r="R337" s="261"/>
    </row>
    <row r="338" spans="1:18" s="279" customFormat="1" ht="26.4" x14ac:dyDescent="0.25">
      <c r="A338" s="253"/>
      <c r="B338" s="1085"/>
      <c r="C338" s="55" t="s">
        <v>460</v>
      </c>
      <c r="D338" s="313" t="s">
        <v>45</v>
      </c>
      <c r="E338" s="252">
        <v>4309.2</v>
      </c>
      <c r="F338" s="252">
        <v>4309.2</v>
      </c>
      <c r="G338" s="313" t="s">
        <v>19</v>
      </c>
      <c r="H338" s="521">
        <f t="shared" ref="H338:H344" si="32">F338*100%/E338</f>
        <v>1</v>
      </c>
      <c r="I338" s="332"/>
      <c r="J338" s="313" t="s">
        <v>1358</v>
      </c>
      <c r="K338" s="313" t="s">
        <v>985</v>
      </c>
      <c r="L338" s="671" t="s">
        <v>26</v>
      </c>
      <c r="M338" s="350">
        <v>142</v>
      </c>
      <c r="N338" s="350">
        <v>142</v>
      </c>
      <c r="O338" s="251">
        <f t="shared" si="30"/>
        <v>1</v>
      </c>
      <c r="P338" s="521"/>
      <c r="Q338" s="313"/>
      <c r="R338" s="261"/>
    </row>
    <row r="339" spans="1:18" s="279" customFormat="1" ht="26.4" x14ac:dyDescent="0.25">
      <c r="A339" s="253"/>
      <c r="B339" s="1085"/>
      <c r="C339" s="55" t="s">
        <v>460</v>
      </c>
      <c r="D339" s="313" t="s">
        <v>46</v>
      </c>
      <c r="E339" s="252">
        <v>5690.2</v>
      </c>
      <c r="F339" s="252">
        <v>5690.2</v>
      </c>
      <c r="G339" s="313" t="s">
        <v>19</v>
      </c>
      <c r="H339" s="521">
        <f t="shared" si="32"/>
        <v>1</v>
      </c>
      <c r="I339" s="332"/>
      <c r="J339" s="313" t="s">
        <v>462</v>
      </c>
      <c r="K339" s="313" t="s">
        <v>84</v>
      </c>
      <c r="L339" s="690" t="s">
        <v>26</v>
      </c>
      <c r="M339" s="350">
        <v>5</v>
      </c>
      <c r="N339" s="350">
        <v>5</v>
      </c>
      <c r="O339" s="251">
        <f t="shared" si="30"/>
        <v>1</v>
      </c>
      <c r="P339" s="521"/>
      <c r="Q339" s="313"/>
      <c r="R339" s="261"/>
    </row>
    <row r="340" spans="1:18" s="279" customFormat="1" ht="26.4" x14ac:dyDescent="0.25">
      <c r="A340" s="253"/>
      <c r="B340" s="1086"/>
      <c r="C340" s="55" t="s">
        <v>460</v>
      </c>
      <c r="D340" s="313" t="s">
        <v>47</v>
      </c>
      <c r="E340" s="252">
        <v>11358.2</v>
      </c>
      <c r="F340" s="252">
        <v>11358.2</v>
      </c>
      <c r="G340" s="194" t="s">
        <v>19</v>
      </c>
      <c r="H340" s="250">
        <f t="shared" si="32"/>
        <v>1</v>
      </c>
      <c r="I340" s="332"/>
      <c r="J340" s="313" t="s">
        <v>1000</v>
      </c>
      <c r="K340" s="313" t="s">
        <v>1001</v>
      </c>
      <c r="L340" s="582" t="s">
        <v>576</v>
      </c>
      <c r="M340" s="350">
        <v>98</v>
      </c>
      <c r="N340" s="350">
        <v>98</v>
      </c>
      <c r="O340" s="251">
        <f t="shared" si="30"/>
        <v>1</v>
      </c>
      <c r="P340" s="280"/>
      <c r="Q340" s="194"/>
      <c r="R340" s="261"/>
    </row>
    <row r="341" spans="1:18" ht="52.8" x14ac:dyDescent="0.25">
      <c r="A341" s="253" t="s">
        <v>1496</v>
      </c>
      <c r="B341" s="311" t="s">
        <v>846</v>
      </c>
      <c r="C341" s="55" t="s">
        <v>458</v>
      </c>
      <c r="D341" s="194" t="s">
        <v>18</v>
      </c>
      <c r="E341" s="252">
        <f>SUM(E342:E377)</f>
        <v>1295252.5000000002</v>
      </c>
      <c r="F341" s="252">
        <f>SUM(F342:F377)</f>
        <v>1295252.4166000003</v>
      </c>
      <c r="G341" s="194"/>
      <c r="H341" s="250">
        <f t="shared" si="32"/>
        <v>0.9999999356110103</v>
      </c>
      <c r="I341" s="332"/>
      <c r="J341" s="1094"/>
      <c r="K341" s="1081"/>
      <c r="L341" s="1095"/>
      <c r="M341" s="1096"/>
      <c r="N341" s="1096"/>
      <c r="O341" s="1097"/>
      <c r="P341" s="821">
        <f>SUM(O342:O377)/COUNTA(O342:O377)</f>
        <v>0.99993599590373783</v>
      </c>
      <c r="Q341" s="194"/>
    </row>
    <row r="342" spans="1:18" s="279" customFormat="1" ht="26.4" x14ac:dyDescent="0.25">
      <c r="A342" s="253"/>
      <c r="B342" s="1117"/>
      <c r="C342" s="55" t="s">
        <v>458</v>
      </c>
      <c r="D342" s="313" t="s">
        <v>29</v>
      </c>
      <c r="E342" s="252">
        <v>15743.9</v>
      </c>
      <c r="F342" s="252">
        <v>15743.9</v>
      </c>
      <c r="G342" s="313" t="s">
        <v>19</v>
      </c>
      <c r="H342" s="401">
        <f t="shared" si="32"/>
        <v>1</v>
      </c>
      <c r="I342" s="470"/>
      <c r="J342" s="313" t="s">
        <v>1350</v>
      </c>
      <c r="K342" s="313" t="s">
        <v>985</v>
      </c>
      <c r="L342" s="666" t="s">
        <v>26</v>
      </c>
      <c r="M342" s="350">
        <v>1</v>
      </c>
      <c r="N342" s="350">
        <v>1</v>
      </c>
      <c r="O342" s="251">
        <f t="shared" ref="O342:O379" si="33">IF((N342*100%/M342)&lt;=100%,(N342*100%/M342),100%)</f>
        <v>1</v>
      </c>
      <c r="P342" s="380"/>
      <c r="Q342" s="313"/>
      <c r="R342" s="261"/>
    </row>
    <row r="343" spans="1:18" s="279" customFormat="1" ht="26.4" x14ac:dyDescent="0.25">
      <c r="A343" s="253"/>
      <c r="B343" s="1085"/>
      <c r="C343" s="55" t="s">
        <v>458</v>
      </c>
      <c r="D343" s="194" t="s">
        <v>31</v>
      </c>
      <c r="E343" s="252">
        <v>35905.4</v>
      </c>
      <c r="F343" s="252">
        <v>35905.4</v>
      </c>
      <c r="G343" s="369" t="s">
        <v>19</v>
      </c>
      <c r="H343" s="367">
        <f t="shared" si="32"/>
        <v>1</v>
      </c>
      <c r="I343" s="473"/>
      <c r="J343" s="313" t="s">
        <v>1293</v>
      </c>
      <c r="K343" s="313" t="s">
        <v>985</v>
      </c>
      <c r="L343" s="682" t="s">
        <v>26</v>
      </c>
      <c r="M343" s="350">
        <v>8</v>
      </c>
      <c r="N343" s="350">
        <v>12</v>
      </c>
      <c r="O343" s="251">
        <f t="shared" si="33"/>
        <v>1</v>
      </c>
      <c r="P343" s="250"/>
      <c r="Q343" s="194"/>
      <c r="R343" s="261"/>
    </row>
    <row r="344" spans="1:18" s="279" customFormat="1" ht="39.6" x14ac:dyDescent="0.25">
      <c r="A344" s="253"/>
      <c r="B344" s="1085"/>
      <c r="C344" s="55" t="s">
        <v>458</v>
      </c>
      <c r="D344" s="194" t="s">
        <v>32</v>
      </c>
      <c r="E344" s="252">
        <v>62038.7</v>
      </c>
      <c r="F344" s="252">
        <v>62038.7</v>
      </c>
      <c r="G344" s="194" t="s">
        <v>19</v>
      </c>
      <c r="H344" s="250">
        <f t="shared" si="32"/>
        <v>1</v>
      </c>
      <c r="I344" s="282"/>
      <c r="J344" s="313" t="s">
        <v>1434</v>
      </c>
      <c r="K344" s="313" t="s">
        <v>1429</v>
      </c>
      <c r="L344" s="682" t="s">
        <v>26</v>
      </c>
      <c r="M344" s="350">
        <v>70</v>
      </c>
      <c r="N344" s="683">
        <v>70</v>
      </c>
      <c r="O344" s="251">
        <f t="shared" si="33"/>
        <v>1</v>
      </c>
      <c r="P344" s="250"/>
      <c r="Q344" s="194"/>
      <c r="R344" s="261"/>
    </row>
    <row r="345" spans="1:18" s="279" customFormat="1" ht="26.4" x14ac:dyDescent="0.25">
      <c r="A345" s="253"/>
      <c r="B345" s="1085"/>
      <c r="C345" s="55" t="s">
        <v>458</v>
      </c>
      <c r="D345" s="194" t="s">
        <v>33</v>
      </c>
      <c r="E345" s="1101">
        <v>72214</v>
      </c>
      <c r="F345" s="1101">
        <v>72214</v>
      </c>
      <c r="G345" s="1135" t="s">
        <v>19</v>
      </c>
      <c r="H345" s="1105">
        <f t="shared" ref="H345:H346" si="34">F345*100%/E345</f>
        <v>1</v>
      </c>
      <c r="I345" s="1136"/>
      <c r="J345" s="313" t="s">
        <v>1302</v>
      </c>
      <c r="K345" s="313" t="s">
        <v>979</v>
      </c>
      <c r="L345" s="666" t="s">
        <v>26</v>
      </c>
      <c r="M345" s="350">
        <v>7</v>
      </c>
      <c r="N345" s="350">
        <v>7</v>
      </c>
      <c r="O345" s="251">
        <f t="shared" si="33"/>
        <v>1</v>
      </c>
      <c r="P345" s="250"/>
      <c r="Q345" s="194"/>
      <c r="R345" s="261"/>
    </row>
    <row r="346" spans="1:18" s="279" customFormat="1" ht="26.4" x14ac:dyDescent="0.25">
      <c r="A346" s="253"/>
      <c r="B346" s="1085"/>
      <c r="C346" s="55" t="s">
        <v>458</v>
      </c>
      <c r="D346" s="194" t="s">
        <v>33</v>
      </c>
      <c r="E346" s="1101"/>
      <c r="F346" s="1101"/>
      <c r="G346" s="1135"/>
      <c r="H346" s="1105" t="e">
        <f t="shared" si="34"/>
        <v>#DIV/0!</v>
      </c>
      <c r="I346" s="1136"/>
      <c r="J346" s="313" t="s">
        <v>1302</v>
      </c>
      <c r="K346" s="313" t="s">
        <v>985</v>
      </c>
      <c r="L346" s="666" t="s">
        <v>26</v>
      </c>
      <c r="M346" s="350">
        <v>24</v>
      </c>
      <c r="N346" s="350">
        <v>24</v>
      </c>
      <c r="O346" s="251">
        <f t="shared" si="33"/>
        <v>1</v>
      </c>
      <c r="P346" s="250"/>
      <c r="Q346" s="194"/>
      <c r="R346" s="261"/>
    </row>
    <row r="347" spans="1:18" s="279" customFormat="1" ht="26.4" x14ac:dyDescent="0.25">
      <c r="A347" s="253"/>
      <c r="B347" s="1085"/>
      <c r="C347" s="55" t="s">
        <v>458</v>
      </c>
      <c r="D347" s="194" t="s">
        <v>34</v>
      </c>
      <c r="E347" s="252">
        <v>69622.2</v>
      </c>
      <c r="F347" s="252">
        <v>69622.2</v>
      </c>
      <c r="G347" s="194" t="s">
        <v>19</v>
      </c>
      <c r="H347" s="250">
        <f>F345*100%/E345</f>
        <v>1</v>
      </c>
      <c r="I347" s="313"/>
      <c r="J347" s="313" t="s">
        <v>1276</v>
      </c>
      <c r="K347" s="313" t="s">
        <v>1079</v>
      </c>
      <c r="L347" s="666" t="s">
        <v>26</v>
      </c>
      <c r="M347" s="350">
        <v>19</v>
      </c>
      <c r="N347" s="350">
        <v>19</v>
      </c>
      <c r="O347" s="251">
        <f t="shared" si="33"/>
        <v>1</v>
      </c>
      <c r="P347" s="250"/>
      <c r="Q347" s="194"/>
      <c r="R347" s="261"/>
    </row>
    <row r="348" spans="1:18" s="279" customFormat="1" ht="26.4" x14ac:dyDescent="0.25">
      <c r="A348" s="253"/>
      <c r="B348" s="1085"/>
      <c r="C348" s="55" t="s">
        <v>458</v>
      </c>
      <c r="D348" s="194" t="s">
        <v>35</v>
      </c>
      <c r="E348" s="252">
        <v>24255.200000000001</v>
      </c>
      <c r="F348" s="252">
        <v>24255.200000000001</v>
      </c>
      <c r="G348" s="194" t="s">
        <v>19</v>
      </c>
      <c r="H348" s="250">
        <f>F348*100%/E348</f>
        <v>1</v>
      </c>
      <c r="I348" s="282"/>
      <c r="J348" s="313" t="s">
        <v>1065</v>
      </c>
      <c r="K348" s="313" t="s">
        <v>1066</v>
      </c>
      <c r="L348" s="632" t="s">
        <v>26</v>
      </c>
      <c r="M348" s="350">
        <v>6</v>
      </c>
      <c r="N348" s="350">
        <v>15</v>
      </c>
      <c r="O348" s="251">
        <f t="shared" si="33"/>
        <v>1</v>
      </c>
      <c r="P348" s="250"/>
      <c r="Q348" s="194"/>
      <c r="R348" s="261"/>
    </row>
    <row r="349" spans="1:18" s="279" customFormat="1" ht="66" x14ac:dyDescent="0.25">
      <c r="A349" s="253"/>
      <c r="B349" s="1085"/>
      <c r="C349" s="55" t="s">
        <v>458</v>
      </c>
      <c r="D349" s="194" t="s">
        <v>36</v>
      </c>
      <c r="E349" s="252">
        <v>48609.9</v>
      </c>
      <c r="F349" s="252">
        <v>48609.9</v>
      </c>
      <c r="G349" s="194" t="s">
        <v>19</v>
      </c>
      <c r="H349" s="250">
        <f>F347*100%/E347</f>
        <v>1</v>
      </c>
      <c r="I349" s="282"/>
      <c r="J349" s="331" t="s">
        <v>1254</v>
      </c>
      <c r="K349" s="313" t="s">
        <v>1079</v>
      </c>
      <c r="L349" s="656" t="s">
        <v>26</v>
      </c>
      <c r="M349" s="350">
        <v>41</v>
      </c>
      <c r="N349" s="350">
        <v>41</v>
      </c>
      <c r="O349" s="251">
        <f t="shared" si="33"/>
        <v>1</v>
      </c>
      <c r="P349" s="250"/>
      <c r="Q349" s="194"/>
      <c r="R349" s="261"/>
    </row>
    <row r="350" spans="1:18" s="279" customFormat="1" ht="26.4" x14ac:dyDescent="0.25">
      <c r="A350" s="253"/>
      <c r="B350" s="1085"/>
      <c r="C350" s="55" t="s">
        <v>458</v>
      </c>
      <c r="D350" s="194" t="s">
        <v>37</v>
      </c>
      <c r="E350" s="252">
        <v>20274.900000000001</v>
      </c>
      <c r="F350" s="252">
        <v>20274.900000000001</v>
      </c>
      <c r="G350" s="194" t="s">
        <v>19</v>
      </c>
      <c r="H350" s="250">
        <f>F348*100%/E348</f>
        <v>1</v>
      </c>
      <c r="I350" s="282"/>
      <c r="J350" s="313" t="s">
        <v>1123</v>
      </c>
      <c r="K350" s="313" t="s">
        <v>1079</v>
      </c>
      <c r="L350" s="641" t="s">
        <v>26</v>
      </c>
      <c r="M350" s="350">
        <v>6</v>
      </c>
      <c r="N350" s="642">
        <v>6</v>
      </c>
      <c r="O350" s="251">
        <f t="shared" si="33"/>
        <v>1</v>
      </c>
      <c r="P350" s="250"/>
      <c r="Q350" s="194"/>
      <c r="R350" s="261"/>
    </row>
    <row r="351" spans="1:18" s="279" customFormat="1" ht="39.6" x14ac:dyDescent="0.25">
      <c r="A351" s="253"/>
      <c r="B351" s="1085"/>
      <c r="C351" s="55" t="s">
        <v>458</v>
      </c>
      <c r="D351" s="194" t="s">
        <v>38</v>
      </c>
      <c r="E351" s="1101">
        <v>29093.4</v>
      </c>
      <c r="F351" s="1101">
        <v>29093.4</v>
      </c>
      <c r="G351" s="1135" t="s">
        <v>19</v>
      </c>
      <c r="H351" s="1105">
        <f>F349*100%/E349</f>
        <v>1</v>
      </c>
      <c r="I351" s="1136"/>
      <c r="J351" s="623" t="s">
        <v>984</v>
      </c>
      <c r="K351" s="623" t="s">
        <v>985</v>
      </c>
      <c r="L351" s="621" t="s">
        <v>982</v>
      </c>
      <c r="M351" s="622">
        <v>9</v>
      </c>
      <c r="N351" s="622">
        <v>9</v>
      </c>
      <c r="O351" s="251">
        <f t="shared" si="33"/>
        <v>1</v>
      </c>
      <c r="P351" s="250"/>
      <c r="Q351" s="254"/>
      <c r="R351" s="261"/>
    </row>
    <row r="352" spans="1:18" s="279" customFormat="1" ht="66" x14ac:dyDescent="0.25">
      <c r="A352" s="253"/>
      <c r="B352" s="1085"/>
      <c r="C352" s="55" t="s">
        <v>458</v>
      </c>
      <c r="D352" s="313" t="s">
        <v>38</v>
      </c>
      <c r="E352" s="1101"/>
      <c r="F352" s="1101"/>
      <c r="G352" s="1135"/>
      <c r="H352" s="1105"/>
      <c r="I352" s="1136"/>
      <c r="J352" s="623" t="s">
        <v>986</v>
      </c>
      <c r="K352" s="623" t="s">
        <v>985</v>
      </c>
      <c r="L352" s="621" t="s">
        <v>982</v>
      </c>
      <c r="M352" s="622">
        <v>66</v>
      </c>
      <c r="N352" s="622">
        <v>66</v>
      </c>
      <c r="O352" s="251">
        <v>1</v>
      </c>
      <c r="P352" s="367"/>
      <c r="Q352" s="284"/>
      <c r="R352" s="261"/>
    </row>
    <row r="353" spans="1:18" s="279" customFormat="1" ht="69" x14ac:dyDescent="0.25">
      <c r="A353" s="253"/>
      <c r="B353" s="1085"/>
      <c r="C353" s="55" t="s">
        <v>458</v>
      </c>
      <c r="D353" s="313" t="s">
        <v>38</v>
      </c>
      <c r="E353" s="1101"/>
      <c r="F353" s="1101"/>
      <c r="G353" s="1135"/>
      <c r="H353" s="1105"/>
      <c r="I353" s="1136"/>
      <c r="J353" s="618" t="s">
        <v>987</v>
      </c>
      <c r="K353" s="619" t="s">
        <v>985</v>
      </c>
      <c r="L353" s="619" t="s">
        <v>26</v>
      </c>
      <c r="M353" s="619">
        <v>7</v>
      </c>
      <c r="N353" s="620">
        <v>7</v>
      </c>
      <c r="O353" s="251">
        <f t="shared" si="33"/>
        <v>1</v>
      </c>
      <c r="P353" s="367"/>
      <c r="Q353" s="284"/>
      <c r="R353" s="261"/>
    </row>
    <row r="354" spans="1:18" s="279" customFormat="1" ht="82.8" x14ac:dyDescent="0.25">
      <c r="A354" s="253"/>
      <c r="B354" s="1085"/>
      <c r="C354" s="55" t="s">
        <v>458</v>
      </c>
      <c r="D354" s="313" t="s">
        <v>38</v>
      </c>
      <c r="E354" s="1101"/>
      <c r="F354" s="1101"/>
      <c r="G354" s="1135"/>
      <c r="H354" s="1105"/>
      <c r="I354" s="1136"/>
      <c r="J354" s="618" t="s">
        <v>988</v>
      </c>
      <c r="K354" s="619" t="s">
        <v>985</v>
      </c>
      <c r="L354" s="619" t="s">
        <v>26</v>
      </c>
      <c r="M354" s="619">
        <v>5</v>
      </c>
      <c r="N354" s="620">
        <v>5</v>
      </c>
      <c r="O354" s="251">
        <f t="shared" si="33"/>
        <v>1</v>
      </c>
      <c r="P354" s="578"/>
      <c r="Q354" s="284"/>
      <c r="R354" s="261"/>
    </row>
    <row r="355" spans="1:18" s="279" customFormat="1" ht="82.8" x14ac:dyDescent="0.25">
      <c r="A355" s="253"/>
      <c r="B355" s="1085"/>
      <c r="C355" s="55" t="s">
        <v>458</v>
      </c>
      <c r="D355" s="313" t="s">
        <v>38</v>
      </c>
      <c r="E355" s="1101"/>
      <c r="F355" s="1101"/>
      <c r="G355" s="1135"/>
      <c r="H355" s="1105"/>
      <c r="I355" s="1136"/>
      <c r="J355" s="618" t="s">
        <v>989</v>
      </c>
      <c r="K355" s="619" t="s">
        <v>985</v>
      </c>
      <c r="L355" s="619" t="s">
        <v>26</v>
      </c>
      <c r="M355" s="619">
        <v>3</v>
      </c>
      <c r="N355" s="620">
        <v>3</v>
      </c>
      <c r="O355" s="251">
        <v>1</v>
      </c>
      <c r="P355" s="367"/>
      <c r="Q355" s="284"/>
      <c r="R355" s="261"/>
    </row>
    <row r="356" spans="1:18" s="279" customFormat="1" ht="82.8" x14ac:dyDescent="0.25">
      <c r="A356" s="253"/>
      <c r="B356" s="1085"/>
      <c r="C356" s="55" t="s">
        <v>458</v>
      </c>
      <c r="D356" s="194" t="s">
        <v>38</v>
      </c>
      <c r="E356" s="1101"/>
      <c r="F356" s="1101"/>
      <c r="G356" s="1135"/>
      <c r="H356" s="1105"/>
      <c r="I356" s="1136"/>
      <c r="J356" s="618" t="s">
        <v>990</v>
      </c>
      <c r="K356" s="619" t="s">
        <v>985</v>
      </c>
      <c r="L356" s="619" t="s">
        <v>26</v>
      </c>
      <c r="M356" s="619">
        <v>32</v>
      </c>
      <c r="N356" s="620">
        <v>32</v>
      </c>
      <c r="O356" s="251">
        <f t="shared" si="33"/>
        <v>1</v>
      </c>
      <c r="P356" s="250"/>
      <c r="Q356" s="284"/>
      <c r="R356" s="261"/>
    </row>
    <row r="357" spans="1:18" s="279" customFormat="1" ht="26.4" x14ac:dyDescent="0.25">
      <c r="A357" s="253"/>
      <c r="B357" s="1085"/>
      <c r="C357" s="55" t="s">
        <v>458</v>
      </c>
      <c r="D357" s="194" t="s">
        <v>39</v>
      </c>
      <c r="E357" s="252">
        <v>284227</v>
      </c>
      <c r="F357" s="252">
        <v>284227</v>
      </c>
      <c r="G357" s="353" t="s">
        <v>19</v>
      </c>
      <c r="H357" s="354">
        <f>F357*100%/E357</f>
        <v>1</v>
      </c>
      <c r="I357" s="469"/>
      <c r="J357" s="313" t="s">
        <v>943</v>
      </c>
      <c r="K357" s="313" t="s">
        <v>530</v>
      </c>
      <c r="L357" s="548" t="s">
        <v>26</v>
      </c>
      <c r="M357" s="350">
        <v>200</v>
      </c>
      <c r="N357" s="350">
        <v>200</v>
      </c>
      <c r="O357" s="251">
        <f t="shared" si="33"/>
        <v>1</v>
      </c>
      <c r="P357" s="250"/>
      <c r="Q357" s="194"/>
      <c r="R357" s="261"/>
    </row>
    <row r="358" spans="1:18" s="279" customFormat="1" ht="39.6" x14ac:dyDescent="0.25">
      <c r="A358" s="253"/>
      <c r="B358" s="1085"/>
      <c r="C358" s="55" t="s">
        <v>458</v>
      </c>
      <c r="D358" s="194" t="s">
        <v>40</v>
      </c>
      <c r="E358" s="252">
        <v>64102.2</v>
      </c>
      <c r="F358" s="252">
        <v>64102.2</v>
      </c>
      <c r="G358" s="194" t="s">
        <v>19</v>
      </c>
      <c r="H358" s="250">
        <f>F358*100%/E358</f>
        <v>1</v>
      </c>
      <c r="I358" s="282"/>
      <c r="J358" s="313" t="s">
        <v>1465</v>
      </c>
      <c r="K358" s="313" t="s">
        <v>985</v>
      </c>
      <c r="L358" s="690" t="s">
        <v>951</v>
      </c>
      <c r="M358" s="350">
        <v>65</v>
      </c>
      <c r="N358" s="350">
        <v>65</v>
      </c>
      <c r="O358" s="251">
        <f t="shared" si="33"/>
        <v>1</v>
      </c>
      <c r="P358" s="250"/>
      <c r="Q358" s="194"/>
      <c r="R358" s="261"/>
    </row>
    <row r="359" spans="1:18" s="279" customFormat="1" ht="52.8" x14ac:dyDescent="0.25">
      <c r="A359" s="253"/>
      <c r="B359" s="1085"/>
      <c r="C359" s="55" t="s">
        <v>458</v>
      </c>
      <c r="D359" s="194" t="s">
        <v>41</v>
      </c>
      <c r="E359" s="252">
        <v>40966</v>
      </c>
      <c r="F359" s="252">
        <v>40966</v>
      </c>
      <c r="G359" s="194" t="s">
        <v>19</v>
      </c>
      <c r="H359" s="250">
        <f>F359*100%/E359</f>
        <v>1</v>
      </c>
      <c r="I359" s="332"/>
      <c r="J359" s="313" t="s">
        <v>1451</v>
      </c>
      <c r="K359" s="313" t="s">
        <v>1440</v>
      </c>
      <c r="L359" s="682" t="s">
        <v>26</v>
      </c>
      <c r="M359" s="350">
        <v>15</v>
      </c>
      <c r="N359" s="350">
        <v>15</v>
      </c>
      <c r="O359" s="251">
        <f t="shared" si="33"/>
        <v>1</v>
      </c>
      <c r="P359" s="250"/>
      <c r="Q359" s="194"/>
      <c r="R359" s="261"/>
    </row>
    <row r="360" spans="1:18" s="279" customFormat="1" ht="66" x14ac:dyDescent="0.25">
      <c r="A360" s="253"/>
      <c r="B360" s="1085"/>
      <c r="C360" s="55" t="s">
        <v>458</v>
      </c>
      <c r="D360" s="313" t="s">
        <v>42</v>
      </c>
      <c r="E360" s="1123">
        <v>74821.100000000006</v>
      </c>
      <c r="F360" s="1123">
        <v>74821.100000000006</v>
      </c>
      <c r="G360" s="1154" t="s">
        <v>19</v>
      </c>
      <c r="H360" s="1128">
        <f>F358*100%/E358</f>
        <v>1</v>
      </c>
      <c r="I360" s="1137"/>
      <c r="J360" s="313" t="s">
        <v>1408</v>
      </c>
      <c r="K360" s="313" t="s">
        <v>1409</v>
      </c>
      <c r="L360" s="682" t="s">
        <v>26</v>
      </c>
      <c r="M360" s="350">
        <v>3</v>
      </c>
      <c r="N360" s="350">
        <v>3</v>
      </c>
      <c r="O360" s="251">
        <f t="shared" ref="O360:O365" si="35">IF((N360*100%/M360)&lt;=100%,(N360*100%/M360),100%)</f>
        <v>1</v>
      </c>
      <c r="P360" s="389"/>
      <c r="Q360" s="313"/>
      <c r="R360" s="261"/>
    </row>
    <row r="361" spans="1:18" s="279" customFormat="1" ht="92.4" x14ac:dyDescent="0.25">
      <c r="A361" s="253"/>
      <c r="B361" s="1085"/>
      <c r="C361" s="55" t="s">
        <v>458</v>
      </c>
      <c r="D361" s="313" t="s">
        <v>42</v>
      </c>
      <c r="E361" s="1124"/>
      <c r="F361" s="1124"/>
      <c r="G361" s="1155"/>
      <c r="H361" s="1099"/>
      <c r="I361" s="1138"/>
      <c r="J361" s="313" t="s">
        <v>1410</v>
      </c>
      <c r="K361" s="313" t="s">
        <v>1409</v>
      </c>
      <c r="L361" s="682" t="s">
        <v>26</v>
      </c>
      <c r="M361" s="350">
        <v>2</v>
      </c>
      <c r="N361" s="350">
        <v>2</v>
      </c>
      <c r="O361" s="251">
        <f t="shared" si="35"/>
        <v>1</v>
      </c>
      <c r="P361" s="389"/>
      <c r="Q361" s="313"/>
      <c r="R361" s="261"/>
    </row>
    <row r="362" spans="1:18" s="279" customFormat="1" ht="79.2" x14ac:dyDescent="0.25">
      <c r="A362" s="253"/>
      <c r="B362" s="1085"/>
      <c r="C362" s="55" t="s">
        <v>458</v>
      </c>
      <c r="D362" s="313" t="s">
        <v>42</v>
      </c>
      <c r="E362" s="1124"/>
      <c r="F362" s="1124"/>
      <c r="G362" s="1155"/>
      <c r="H362" s="1099"/>
      <c r="I362" s="1138"/>
      <c r="J362" s="313" t="s">
        <v>1411</v>
      </c>
      <c r="K362" s="313" t="s">
        <v>1409</v>
      </c>
      <c r="L362" s="682" t="s">
        <v>26</v>
      </c>
      <c r="M362" s="350">
        <v>2</v>
      </c>
      <c r="N362" s="350">
        <v>2</v>
      </c>
      <c r="O362" s="251">
        <f t="shared" si="35"/>
        <v>1</v>
      </c>
      <c r="P362" s="389"/>
      <c r="Q362" s="313"/>
      <c r="R362" s="261"/>
    </row>
    <row r="363" spans="1:18" s="279" customFormat="1" ht="52.8" x14ac:dyDescent="0.25">
      <c r="A363" s="253"/>
      <c r="B363" s="1085"/>
      <c r="C363" s="55" t="s">
        <v>458</v>
      </c>
      <c r="D363" s="313" t="s">
        <v>42</v>
      </c>
      <c r="E363" s="1124"/>
      <c r="F363" s="1124"/>
      <c r="G363" s="1155"/>
      <c r="H363" s="1099"/>
      <c r="I363" s="1138"/>
      <c r="J363" s="313" t="s">
        <v>1412</v>
      </c>
      <c r="K363" s="313" t="s">
        <v>1413</v>
      </c>
      <c r="L363" s="682" t="s">
        <v>26</v>
      </c>
      <c r="M363" s="350">
        <v>1</v>
      </c>
      <c r="N363" s="350">
        <v>1</v>
      </c>
      <c r="O363" s="251">
        <f t="shared" si="35"/>
        <v>1</v>
      </c>
      <c r="P363" s="389"/>
      <c r="Q363" s="313"/>
      <c r="R363" s="261"/>
    </row>
    <row r="364" spans="1:18" s="279" customFormat="1" ht="158.4" x14ac:dyDescent="0.25">
      <c r="A364" s="253"/>
      <c r="B364" s="1085"/>
      <c r="C364" s="55" t="s">
        <v>458</v>
      </c>
      <c r="D364" s="313" t="s">
        <v>42</v>
      </c>
      <c r="E364" s="1124"/>
      <c r="F364" s="1124"/>
      <c r="G364" s="1155"/>
      <c r="H364" s="1099"/>
      <c r="I364" s="1138"/>
      <c r="J364" s="313" t="s">
        <v>1414</v>
      </c>
      <c r="K364" s="313" t="s">
        <v>1415</v>
      </c>
      <c r="L364" s="682" t="s">
        <v>26</v>
      </c>
      <c r="M364" s="350">
        <v>9</v>
      </c>
      <c r="N364" s="350">
        <v>9</v>
      </c>
      <c r="O364" s="251">
        <f t="shared" si="35"/>
        <v>1</v>
      </c>
      <c r="P364" s="389"/>
      <c r="Q364" s="313"/>
      <c r="R364" s="261"/>
    </row>
    <row r="365" spans="1:18" s="279" customFormat="1" ht="250.8" x14ac:dyDescent="0.25">
      <c r="A365" s="253"/>
      <c r="B365" s="1085"/>
      <c r="C365" s="55" t="s">
        <v>458</v>
      </c>
      <c r="D365" s="313" t="s">
        <v>42</v>
      </c>
      <c r="E365" s="1124"/>
      <c r="F365" s="1124"/>
      <c r="G365" s="1155"/>
      <c r="H365" s="1099"/>
      <c r="I365" s="1138"/>
      <c r="J365" s="313" t="s">
        <v>1416</v>
      </c>
      <c r="K365" s="313" t="s">
        <v>1413</v>
      </c>
      <c r="L365" s="682" t="s">
        <v>26</v>
      </c>
      <c r="M365" s="350">
        <v>12</v>
      </c>
      <c r="N365" s="350">
        <v>12</v>
      </c>
      <c r="O365" s="251">
        <f t="shared" si="35"/>
        <v>1</v>
      </c>
      <c r="P365" s="389"/>
      <c r="Q365" s="313"/>
      <c r="R365" s="261"/>
    </row>
    <row r="366" spans="1:18" s="279" customFormat="1" ht="409.6" x14ac:dyDescent="0.25">
      <c r="A366" s="253"/>
      <c r="B366" s="1085"/>
      <c r="C366" s="55" t="s">
        <v>458</v>
      </c>
      <c r="D366" s="313" t="s">
        <v>42</v>
      </c>
      <c r="E366" s="1124"/>
      <c r="F366" s="1124"/>
      <c r="G366" s="1155"/>
      <c r="H366" s="1099"/>
      <c r="I366" s="1138"/>
      <c r="J366" s="313" t="s">
        <v>1417</v>
      </c>
      <c r="K366" s="313" t="s">
        <v>1409</v>
      </c>
      <c r="L366" s="682" t="s">
        <v>26</v>
      </c>
      <c r="M366" s="350">
        <v>13</v>
      </c>
      <c r="N366" s="350">
        <v>13</v>
      </c>
      <c r="O366" s="251">
        <f t="shared" si="33"/>
        <v>1</v>
      </c>
      <c r="P366" s="389"/>
      <c r="Q366" s="313"/>
      <c r="R366" s="261"/>
    </row>
    <row r="367" spans="1:18" s="279" customFormat="1" ht="39.6" x14ac:dyDescent="0.25">
      <c r="A367" s="253"/>
      <c r="B367" s="1085"/>
      <c r="C367" s="55" t="s">
        <v>458</v>
      </c>
      <c r="D367" s="313" t="s">
        <v>42</v>
      </c>
      <c r="E367" s="1124"/>
      <c r="F367" s="1124"/>
      <c r="G367" s="1155"/>
      <c r="H367" s="1099"/>
      <c r="I367" s="1138"/>
      <c r="J367" s="313" t="s">
        <v>1418</v>
      </c>
      <c r="K367" s="313" t="s">
        <v>1409</v>
      </c>
      <c r="L367" s="682" t="s">
        <v>26</v>
      </c>
      <c r="M367" s="350">
        <v>2</v>
      </c>
      <c r="N367" s="350">
        <v>2</v>
      </c>
      <c r="O367" s="251">
        <f t="shared" si="33"/>
        <v>1</v>
      </c>
      <c r="P367" s="389"/>
      <c r="Q367" s="313"/>
      <c r="R367" s="261"/>
    </row>
    <row r="368" spans="1:18" s="279" customFormat="1" ht="105.6" x14ac:dyDescent="0.25">
      <c r="A368" s="253"/>
      <c r="B368" s="1085"/>
      <c r="C368" s="55" t="s">
        <v>458</v>
      </c>
      <c r="D368" s="313" t="s">
        <v>42</v>
      </c>
      <c r="E368" s="1124"/>
      <c r="F368" s="1124"/>
      <c r="G368" s="1155"/>
      <c r="H368" s="1099"/>
      <c r="I368" s="1138"/>
      <c r="J368" s="313" t="s">
        <v>1419</v>
      </c>
      <c r="K368" s="313" t="s">
        <v>1413</v>
      </c>
      <c r="L368" s="682" t="s">
        <v>26</v>
      </c>
      <c r="M368" s="350">
        <v>10</v>
      </c>
      <c r="N368" s="350">
        <v>10</v>
      </c>
      <c r="O368" s="251">
        <f t="shared" si="33"/>
        <v>1</v>
      </c>
      <c r="P368" s="389"/>
      <c r="Q368" s="313"/>
      <c r="R368" s="261"/>
    </row>
    <row r="369" spans="1:18" s="279" customFormat="1" ht="145.19999999999999" x14ac:dyDescent="0.25">
      <c r="A369" s="253"/>
      <c r="B369" s="1085"/>
      <c r="C369" s="55" t="s">
        <v>458</v>
      </c>
      <c r="D369" s="313" t="s">
        <v>42</v>
      </c>
      <c r="E369" s="1124"/>
      <c r="F369" s="1124"/>
      <c r="G369" s="1155"/>
      <c r="H369" s="1099"/>
      <c r="I369" s="1138"/>
      <c r="J369" s="313" t="s">
        <v>1420</v>
      </c>
      <c r="K369" s="313" t="s">
        <v>1413</v>
      </c>
      <c r="L369" s="682" t="s">
        <v>26</v>
      </c>
      <c r="M369" s="350">
        <v>8</v>
      </c>
      <c r="N369" s="350">
        <v>8</v>
      </c>
      <c r="O369" s="251">
        <f t="shared" si="33"/>
        <v>1</v>
      </c>
      <c r="P369" s="389"/>
      <c r="Q369" s="313"/>
      <c r="R369" s="261"/>
    </row>
    <row r="370" spans="1:18" s="279" customFormat="1" ht="184.8" x14ac:dyDescent="0.25">
      <c r="A370" s="253"/>
      <c r="B370" s="1085"/>
      <c r="C370" s="55" t="s">
        <v>458</v>
      </c>
      <c r="D370" s="313" t="s">
        <v>42</v>
      </c>
      <c r="E370" s="1124"/>
      <c r="F370" s="1124"/>
      <c r="G370" s="1155"/>
      <c r="H370" s="1099"/>
      <c r="I370" s="1138"/>
      <c r="J370" s="313" t="s">
        <v>1421</v>
      </c>
      <c r="K370" s="313" t="s">
        <v>1422</v>
      </c>
      <c r="L370" s="682" t="s">
        <v>26</v>
      </c>
      <c r="M370" s="350">
        <v>7</v>
      </c>
      <c r="N370" s="350">
        <v>7</v>
      </c>
      <c r="O370" s="251">
        <f t="shared" si="33"/>
        <v>1</v>
      </c>
      <c r="P370" s="389"/>
      <c r="Q370" s="313"/>
      <c r="R370" s="261"/>
    </row>
    <row r="371" spans="1:18" s="279" customFormat="1" ht="79.2" x14ac:dyDescent="0.25">
      <c r="A371" s="253"/>
      <c r="B371" s="1085"/>
      <c r="C371" s="55" t="s">
        <v>458</v>
      </c>
      <c r="D371" s="194" t="s">
        <v>42</v>
      </c>
      <c r="E371" s="1125"/>
      <c r="F371" s="1125"/>
      <c r="G371" s="1156"/>
      <c r="H371" s="1063"/>
      <c r="I371" s="1139"/>
      <c r="J371" s="313" t="s">
        <v>1423</v>
      </c>
      <c r="K371" s="313" t="s">
        <v>985</v>
      </c>
      <c r="L371" s="682" t="s">
        <v>26</v>
      </c>
      <c r="M371" s="350">
        <v>4</v>
      </c>
      <c r="N371" s="350">
        <v>4</v>
      </c>
      <c r="O371" s="251">
        <f t="shared" si="33"/>
        <v>1</v>
      </c>
      <c r="P371" s="250"/>
      <c r="Q371" s="194"/>
      <c r="R371" s="261"/>
    </row>
    <row r="372" spans="1:18" s="279" customFormat="1" ht="92.4" x14ac:dyDescent="0.25">
      <c r="A372" s="253"/>
      <c r="B372" s="1085"/>
      <c r="C372" s="55" t="s">
        <v>458</v>
      </c>
      <c r="D372" s="194" t="s">
        <v>43</v>
      </c>
      <c r="E372" s="252">
        <v>249893.7</v>
      </c>
      <c r="F372" s="252">
        <v>249893.7</v>
      </c>
      <c r="G372" s="194" t="s">
        <v>19</v>
      </c>
      <c r="H372" s="250">
        <f>F372*100%/E372</f>
        <v>1</v>
      </c>
      <c r="I372" s="332"/>
      <c r="J372" s="313" t="s">
        <v>1202</v>
      </c>
      <c r="K372" s="313" t="s">
        <v>1203</v>
      </c>
      <c r="L372" s="653" t="s">
        <v>1205</v>
      </c>
      <c r="M372" s="350">
        <v>434</v>
      </c>
      <c r="N372" s="350">
        <v>433</v>
      </c>
      <c r="O372" s="251">
        <f t="shared" si="33"/>
        <v>0.99769585253456217</v>
      </c>
      <c r="P372" s="250"/>
      <c r="Q372" s="313" t="s">
        <v>1204</v>
      </c>
      <c r="R372" s="261"/>
    </row>
    <row r="373" spans="1:18" s="279" customFormat="1" ht="52.8" x14ac:dyDescent="0.25">
      <c r="A373" s="253"/>
      <c r="B373" s="1085"/>
      <c r="C373" s="55" t="s">
        <v>458</v>
      </c>
      <c r="D373" s="194" t="s">
        <v>44</v>
      </c>
      <c r="E373" s="252">
        <v>33079</v>
      </c>
      <c r="F373" s="252">
        <v>33078.916599999997</v>
      </c>
      <c r="G373" s="194" t="s">
        <v>19</v>
      </c>
      <c r="H373" s="250">
        <f>F373*100%/E373</f>
        <v>0.9999974787629613</v>
      </c>
      <c r="I373" s="282"/>
      <c r="J373" s="313" t="s">
        <v>1338</v>
      </c>
      <c r="K373" s="313" t="s">
        <v>985</v>
      </c>
      <c r="L373" s="666" t="s">
        <v>26</v>
      </c>
      <c r="M373" s="350">
        <v>22</v>
      </c>
      <c r="N373" s="385">
        <v>25</v>
      </c>
      <c r="O373" s="251">
        <f t="shared" si="33"/>
        <v>1</v>
      </c>
      <c r="P373" s="250"/>
      <c r="Q373" s="52"/>
      <c r="R373" s="261"/>
    </row>
    <row r="374" spans="1:18" s="279" customFormat="1" ht="26.4" x14ac:dyDescent="0.25">
      <c r="A374" s="253"/>
      <c r="B374" s="1085"/>
      <c r="C374" s="55" t="s">
        <v>458</v>
      </c>
      <c r="D374" s="194" t="s">
        <v>45</v>
      </c>
      <c r="E374" s="252">
        <v>61082.3</v>
      </c>
      <c r="F374" s="252">
        <v>61082.3</v>
      </c>
      <c r="G374" s="194" t="s">
        <v>19</v>
      </c>
      <c r="H374" s="250">
        <f>F374*100%/E374</f>
        <v>1</v>
      </c>
      <c r="I374" s="332"/>
      <c r="J374" s="313" t="s">
        <v>1058</v>
      </c>
      <c r="K374" s="313" t="s">
        <v>985</v>
      </c>
      <c r="L374" s="671" t="s">
        <v>26</v>
      </c>
      <c r="M374" s="350">
        <v>4</v>
      </c>
      <c r="N374" s="350">
        <v>4</v>
      </c>
      <c r="O374" s="251">
        <f t="shared" si="33"/>
        <v>1</v>
      </c>
      <c r="P374" s="250"/>
      <c r="Q374" s="194"/>
      <c r="R374" s="261"/>
    </row>
    <row r="375" spans="1:18" s="279" customFormat="1" ht="39.6" x14ac:dyDescent="0.25">
      <c r="A375" s="253"/>
      <c r="B375" s="1085"/>
      <c r="C375" s="55" t="s">
        <v>458</v>
      </c>
      <c r="D375" s="194" t="s">
        <v>46</v>
      </c>
      <c r="E375" s="252">
        <v>47266.3</v>
      </c>
      <c r="F375" s="252">
        <v>47266.3</v>
      </c>
      <c r="G375" s="194" t="s">
        <v>19</v>
      </c>
      <c r="H375" s="250">
        <f>F375*100%/E375</f>
        <v>1</v>
      </c>
      <c r="I375" s="282"/>
      <c r="J375" s="313" t="s">
        <v>1465</v>
      </c>
      <c r="K375" s="313" t="s">
        <v>985</v>
      </c>
      <c r="L375" s="690" t="s">
        <v>26</v>
      </c>
      <c r="M375" s="350">
        <v>7</v>
      </c>
      <c r="N375" s="350">
        <v>7</v>
      </c>
      <c r="O375" s="251">
        <f t="shared" si="33"/>
        <v>1</v>
      </c>
      <c r="P375" s="250"/>
      <c r="Q375" s="194"/>
      <c r="R375" s="261"/>
    </row>
    <row r="376" spans="1:18" s="279" customFormat="1" ht="26.4" x14ac:dyDescent="0.25">
      <c r="A376" s="253"/>
      <c r="B376" s="1085"/>
      <c r="C376" s="55" t="s">
        <v>458</v>
      </c>
      <c r="D376" s="313" t="s">
        <v>47</v>
      </c>
      <c r="E376" s="1069">
        <v>62057.3</v>
      </c>
      <c r="F376" s="1069">
        <v>62057.3</v>
      </c>
      <c r="G376" s="1060" t="s">
        <v>19</v>
      </c>
      <c r="H376" s="1062">
        <v>1</v>
      </c>
      <c r="I376" s="1064"/>
      <c r="J376" s="313" t="s">
        <v>1000</v>
      </c>
      <c r="K376" s="313" t="s">
        <v>1001</v>
      </c>
      <c r="L376" s="582" t="s">
        <v>26</v>
      </c>
      <c r="M376" s="350">
        <v>9</v>
      </c>
      <c r="N376" s="350">
        <v>9</v>
      </c>
      <c r="O376" s="251">
        <v>1</v>
      </c>
      <c r="P376" s="581"/>
      <c r="Q376" s="313"/>
      <c r="R376" s="261"/>
    </row>
    <row r="377" spans="1:18" s="279" customFormat="1" ht="26.4" x14ac:dyDescent="0.25">
      <c r="A377" s="253"/>
      <c r="B377" s="1086"/>
      <c r="C377" s="55" t="s">
        <v>458</v>
      </c>
      <c r="D377" s="194" t="s">
        <v>47</v>
      </c>
      <c r="E377" s="1070"/>
      <c r="F377" s="1070"/>
      <c r="G377" s="1061"/>
      <c r="H377" s="1063"/>
      <c r="I377" s="1065"/>
      <c r="J377" s="313" t="s">
        <v>1007</v>
      </c>
      <c r="K377" s="313" t="s">
        <v>1008</v>
      </c>
      <c r="L377" s="582" t="s">
        <v>26</v>
      </c>
      <c r="M377" s="350">
        <v>3</v>
      </c>
      <c r="N377" s="350">
        <v>3</v>
      </c>
      <c r="O377" s="251">
        <f t="shared" si="33"/>
        <v>1</v>
      </c>
      <c r="P377" s="250"/>
      <c r="Q377" s="194"/>
      <c r="R377" s="261"/>
    </row>
    <row r="378" spans="1:18" ht="39.6" x14ac:dyDescent="0.25">
      <c r="A378" s="253" t="s">
        <v>1497</v>
      </c>
      <c r="B378" s="195" t="s">
        <v>455</v>
      </c>
      <c r="C378" s="55" t="s">
        <v>454</v>
      </c>
      <c r="D378" s="194" t="s">
        <v>18</v>
      </c>
      <c r="E378" s="252">
        <f>SUM(E379)</f>
        <v>2087271.8</v>
      </c>
      <c r="F378" s="764">
        <f>SUM(F379)</f>
        <v>2084463.8631</v>
      </c>
      <c r="G378" s="194"/>
      <c r="H378" s="250">
        <f t="shared" ref="H378:H381" si="36">F378*100%/E378</f>
        <v>0.99865473346595302</v>
      </c>
      <c r="I378" s="332"/>
      <c r="J378" s="1094"/>
      <c r="K378" s="1081"/>
      <c r="L378" s="1095"/>
      <c r="M378" s="1096"/>
      <c r="N378" s="1096"/>
      <c r="O378" s="1097"/>
      <c r="P378" s="434" t="s">
        <v>352</v>
      </c>
      <c r="Q378" s="194"/>
    </row>
    <row r="379" spans="1:18" s="279" customFormat="1" ht="26.4" x14ac:dyDescent="0.25">
      <c r="A379" s="253"/>
      <c r="B379" s="1117"/>
      <c r="C379" s="55" t="s">
        <v>454</v>
      </c>
      <c r="D379" s="254" t="s">
        <v>20</v>
      </c>
      <c r="E379" s="1106">
        <v>2087271.8</v>
      </c>
      <c r="F379" s="1101">
        <v>2084463.8631</v>
      </c>
      <c r="G379" s="1102" t="s">
        <v>19</v>
      </c>
      <c r="H379" s="1105">
        <f t="shared" si="36"/>
        <v>0.99865473346595302</v>
      </c>
      <c r="I379" s="1102"/>
      <c r="J379" s="313" t="s">
        <v>49</v>
      </c>
      <c r="K379" s="313" t="s">
        <v>22</v>
      </c>
      <c r="L379" s="871" t="s">
        <v>23</v>
      </c>
      <c r="M379" s="350">
        <v>51</v>
      </c>
      <c r="N379" s="350">
        <v>51</v>
      </c>
      <c r="O379" s="251">
        <f t="shared" si="33"/>
        <v>1</v>
      </c>
      <c r="P379" s="250"/>
      <c r="Q379" s="194"/>
      <c r="R379" s="261"/>
    </row>
    <row r="380" spans="1:18" s="279" customFormat="1" ht="39.6" hidden="1" x14ac:dyDescent="0.25">
      <c r="A380" s="253"/>
      <c r="B380" s="1085"/>
      <c r="C380" s="55" t="s">
        <v>454</v>
      </c>
      <c r="D380" s="254" t="s">
        <v>20</v>
      </c>
      <c r="E380" s="1106"/>
      <c r="F380" s="1101"/>
      <c r="G380" s="1103"/>
      <c r="H380" s="1105" t="e">
        <f t="shared" si="36"/>
        <v>#DIV/0!</v>
      </c>
      <c r="I380" s="1103"/>
      <c r="J380" s="313" t="s">
        <v>457</v>
      </c>
      <c r="K380" s="313" t="s">
        <v>64</v>
      </c>
      <c r="L380" s="871" t="s">
        <v>26</v>
      </c>
      <c r="M380" s="871" t="s">
        <v>352</v>
      </c>
      <c r="N380" s="871" t="s">
        <v>352</v>
      </c>
      <c r="O380" s="251" t="s">
        <v>352</v>
      </c>
      <c r="P380" s="250"/>
      <c r="Q380" s="194"/>
      <c r="R380" s="261"/>
    </row>
    <row r="381" spans="1:18" s="279" customFormat="1" ht="39.6" hidden="1" x14ac:dyDescent="0.25">
      <c r="A381" s="253"/>
      <c r="B381" s="1086"/>
      <c r="C381" s="55" t="s">
        <v>454</v>
      </c>
      <c r="D381" s="254" t="s">
        <v>20</v>
      </c>
      <c r="E381" s="1106"/>
      <c r="F381" s="1101"/>
      <c r="G381" s="1104"/>
      <c r="H381" s="1105" t="e">
        <f t="shared" si="36"/>
        <v>#DIV/0!</v>
      </c>
      <c r="I381" s="1104"/>
      <c r="J381" s="313" t="s">
        <v>456</v>
      </c>
      <c r="K381" s="313" t="s">
        <v>65</v>
      </c>
      <c r="L381" s="871" t="s">
        <v>26</v>
      </c>
      <c r="M381" s="871" t="s">
        <v>352</v>
      </c>
      <c r="N381" s="871" t="s">
        <v>352</v>
      </c>
      <c r="O381" s="251" t="s">
        <v>352</v>
      </c>
      <c r="P381" s="250"/>
      <c r="Q381" s="194"/>
      <c r="R381" s="261"/>
    </row>
    <row r="382" spans="1:18" ht="39.6" x14ac:dyDescent="0.25">
      <c r="A382" s="253" t="s">
        <v>1498</v>
      </c>
      <c r="B382" s="195" t="s">
        <v>451</v>
      </c>
      <c r="C382" s="55" t="s">
        <v>450</v>
      </c>
      <c r="D382" s="194" t="s">
        <v>18</v>
      </c>
      <c r="E382" s="252">
        <f>SUM(E383:E394)</f>
        <v>264086.3</v>
      </c>
      <c r="F382" s="252">
        <f>SUM(F383:F394)</f>
        <v>264086.3</v>
      </c>
      <c r="G382" s="194"/>
      <c r="H382" s="250">
        <f>F382*100%/E382</f>
        <v>1</v>
      </c>
      <c r="I382" s="332"/>
      <c r="J382" s="1094"/>
      <c r="K382" s="1081"/>
      <c r="L382" s="1095"/>
      <c r="M382" s="1096"/>
      <c r="N382" s="1096"/>
      <c r="O382" s="1097"/>
      <c r="P382" s="434">
        <f>SUM(O383:O394)/COUNTA(O383:O394)</f>
        <v>1</v>
      </c>
      <c r="Q382" s="194"/>
    </row>
    <row r="383" spans="1:18" s="279" customFormat="1" ht="52.8" x14ac:dyDescent="0.25">
      <c r="A383" s="253"/>
      <c r="B383" s="1085"/>
      <c r="C383" s="55" t="s">
        <v>450</v>
      </c>
      <c r="D383" s="313" t="s">
        <v>32</v>
      </c>
      <c r="E383" s="252">
        <v>20166.7</v>
      </c>
      <c r="F383" s="252">
        <v>20166.7</v>
      </c>
      <c r="G383" s="194" t="s">
        <v>19</v>
      </c>
      <c r="H383" s="250">
        <f>F383*100%/E383</f>
        <v>1</v>
      </c>
      <c r="I383" s="282"/>
      <c r="J383" s="313" t="s">
        <v>1435</v>
      </c>
      <c r="K383" s="313" t="s">
        <v>1429</v>
      </c>
      <c r="L383" s="682" t="s">
        <v>26</v>
      </c>
      <c r="M383" s="350">
        <v>218</v>
      </c>
      <c r="N383" s="683">
        <v>218</v>
      </c>
      <c r="O383" s="251">
        <f t="shared" ref="O383:O394" si="37">IF((N383*100%/M383)&lt;=100%,(N383*100%/M383),100%)</f>
        <v>1</v>
      </c>
      <c r="P383" s="250"/>
      <c r="Q383" s="194"/>
      <c r="R383" s="261"/>
    </row>
    <row r="384" spans="1:18" s="279" customFormat="1" ht="26.4" x14ac:dyDescent="0.25">
      <c r="A384" s="253"/>
      <c r="B384" s="1085"/>
      <c r="C384" s="55" t="s">
        <v>450</v>
      </c>
      <c r="D384" s="313" t="s">
        <v>33</v>
      </c>
      <c r="E384" s="1069">
        <v>1887.5</v>
      </c>
      <c r="F384" s="1069">
        <v>1887.5</v>
      </c>
      <c r="G384" s="1060" t="s">
        <v>19</v>
      </c>
      <c r="H384" s="1062">
        <f>F384*100%/E384</f>
        <v>1</v>
      </c>
      <c r="I384" s="1067"/>
      <c r="J384" s="313" t="s">
        <v>1303</v>
      </c>
      <c r="K384" s="313" t="s">
        <v>979</v>
      </c>
      <c r="L384" s="666" t="s">
        <v>26</v>
      </c>
      <c r="M384" s="350">
        <v>2</v>
      </c>
      <c r="N384" s="667">
        <v>2</v>
      </c>
      <c r="O384" s="251">
        <f t="shared" si="37"/>
        <v>1</v>
      </c>
      <c r="P384" s="663"/>
      <c r="Q384" s="313"/>
      <c r="R384" s="261"/>
    </row>
    <row r="385" spans="1:18" s="279" customFormat="1" ht="26.4" x14ac:dyDescent="0.25">
      <c r="A385" s="253"/>
      <c r="B385" s="1085"/>
      <c r="C385" s="55" t="s">
        <v>450</v>
      </c>
      <c r="D385" s="313" t="s">
        <v>33</v>
      </c>
      <c r="E385" s="1076"/>
      <c r="F385" s="1076"/>
      <c r="G385" s="1098"/>
      <c r="H385" s="1099"/>
      <c r="I385" s="1108"/>
      <c r="J385" s="313" t="s">
        <v>1293</v>
      </c>
      <c r="K385" s="313" t="s">
        <v>1294</v>
      </c>
      <c r="L385" s="666" t="s">
        <v>26</v>
      </c>
      <c r="M385" s="350">
        <v>24</v>
      </c>
      <c r="N385" s="667">
        <v>24</v>
      </c>
      <c r="O385" s="251">
        <f t="shared" si="37"/>
        <v>1</v>
      </c>
      <c r="P385" s="663"/>
      <c r="Q385" s="313"/>
      <c r="R385" s="261"/>
    </row>
    <row r="386" spans="1:18" s="279" customFormat="1" ht="26.4" x14ac:dyDescent="0.25">
      <c r="A386" s="253"/>
      <c r="B386" s="1085"/>
      <c r="C386" s="55" t="s">
        <v>450</v>
      </c>
      <c r="D386" s="313" t="s">
        <v>33</v>
      </c>
      <c r="E386" s="1070"/>
      <c r="F386" s="1070"/>
      <c r="G386" s="1061"/>
      <c r="H386" s="1063"/>
      <c r="I386" s="1068"/>
      <c r="J386" s="313" t="s">
        <v>1304</v>
      </c>
      <c r="K386" s="313" t="s">
        <v>1305</v>
      </c>
      <c r="L386" s="666" t="s">
        <v>26</v>
      </c>
      <c r="M386" s="350">
        <v>54</v>
      </c>
      <c r="N386" s="667">
        <v>54</v>
      </c>
      <c r="O386" s="251">
        <f t="shared" si="37"/>
        <v>1</v>
      </c>
      <c r="P386" s="250"/>
      <c r="Q386" s="194"/>
      <c r="R386" s="261"/>
    </row>
    <row r="387" spans="1:18" s="279" customFormat="1" ht="26.4" x14ac:dyDescent="0.25">
      <c r="A387" s="253"/>
      <c r="B387" s="1085"/>
      <c r="C387" s="55" t="s">
        <v>450</v>
      </c>
      <c r="D387" s="313" t="s">
        <v>35</v>
      </c>
      <c r="E387" s="1069">
        <v>74376.5</v>
      </c>
      <c r="F387" s="1069">
        <v>74376.5</v>
      </c>
      <c r="G387" s="1077" t="s">
        <v>19</v>
      </c>
      <c r="H387" s="1062">
        <f>F383*100%/E383</f>
        <v>1</v>
      </c>
      <c r="I387" s="1067"/>
      <c r="J387" s="313" t="s">
        <v>1065</v>
      </c>
      <c r="K387" s="313" t="s">
        <v>1066</v>
      </c>
      <c r="L387" s="632" t="s">
        <v>26</v>
      </c>
      <c r="M387" s="350">
        <v>293</v>
      </c>
      <c r="N387" s="633">
        <v>317</v>
      </c>
      <c r="O387" s="251">
        <f t="shared" si="37"/>
        <v>1</v>
      </c>
      <c r="P387" s="630"/>
      <c r="Q387" s="313"/>
      <c r="R387" s="261"/>
    </row>
    <row r="388" spans="1:18" s="279" customFormat="1" ht="26.4" x14ac:dyDescent="0.25">
      <c r="A388" s="253"/>
      <c r="B388" s="1085"/>
      <c r="C388" s="55" t="s">
        <v>450</v>
      </c>
      <c r="D388" s="313" t="s">
        <v>35</v>
      </c>
      <c r="E388" s="1070"/>
      <c r="F388" s="1070"/>
      <c r="G388" s="1079"/>
      <c r="H388" s="1063"/>
      <c r="I388" s="1068"/>
      <c r="J388" s="313" t="s">
        <v>1067</v>
      </c>
      <c r="K388" s="313" t="s">
        <v>985</v>
      </c>
      <c r="L388" s="632" t="s">
        <v>26</v>
      </c>
      <c r="M388" s="350">
        <v>309</v>
      </c>
      <c r="N388" s="350">
        <v>320</v>
      </c>
      <c r="O388" s="251">
        <f t="shared" si="37"/>
        <v>1</v>
      </c>
      <c r="P388" s="250"/>
      <c r="Q388" s="194"/>
      <c r="R388" s="261"/>
    </row>
    <row r="389" spans="1:18" s="279" customFormat="1" ht="39.6" x14ac:dyDescent="0.25">
      <c r="A389" s="253"/>
      <c r="B389" s="1085"/>
      <c r="C389" s="55" t="s">
        <v>450</v>
      </c>
      <c r="D389" s="313" t="s">
        <v>39</v>
      </c>
      <c r="E389" s="252">
        <v>12558.2</v>
      </c>
      <c r="F389" s="252">
        <v>12558.2</v>
      </c>
      <c r="G389" s="308" t="s">
        <v>19</v>
      </c>
      <c r="H389" s="312">
        <f t="shared" ref="H389:H394" si="38">F389*100%/E389</f>
        <v>1</v>
      </c>
      <c r="I389" s="282"/>
      <c r="J389" s="313" t="s">
        <v>944</v>
      </c>
      <c r="K389" s="313" t="s">
        <v>530</v>
      </c>
      <c r="L389" s="548" t="s">
        <v>26</v>
      </c>
      <c r="M389" s="351">
        <v>500</v>
      </c>
      <c r="N389" s="351">
        <v>500</v>
      </c>
      <c r="O389" s="251">
        <f t="shared" si="37"/>
        <v>1</v>
      </c>
      <c r="P389" s="312"/>
      <c r="Q389" s="283"/>
      <c r="R389" s="261"/>
    </row>
    <row r="390" spans="1:18" s="279" customFormat="1" ht="92.4" x14ac:dyDescent="0.25">
      <c r="A390" s="253"/>
      <c r="B390" s="1085"/>
      <c r="C390" s="55" t="s">
        <v>450</v>
      </c>
      <c r="D390" s="313" t="s">
        <v>41</v>
      </c>
      <c r="E390" s="252">
        <v>10000</v>
      </c>
      <c r="F390" s="252">
        <v>10000</v>
      </c>
      <c r="G390" s="368" t="s">
        <v>19</v>
      </c>
      <c r="H390" s="367">
        <f t="shared" si="38"/>
        <v>1</v>
      </c>
      <c r="I390" s="474"/>
      <c r="J390" s="313" t="s">
        <v>1452</v>
      </c>
      <c r="K390" s="313" t="s">
        <v>1440</v>
      </c>
      <c r="L390" s="682" t="s">
        <v>26</v>
      </c>
      <c r="M390" s="350">
        <v>300</v>
      </c>
      <c r="N390" s="350">
        <v>300</v>
      </c>
      <c r="O390" s="251">
        <f t="shared" si="37"/>
        <v>1</v>
      </c>
      <c r="P390" s="250"/>
      <c r="Q390" s="283"/>
      <c r="R390" s="261"/>
    </row>
    <row r="391" spans="1:18" s="279" customFormat="1" ht="39.6" x14ac:dyDescent="0.25">
      <c r="A391" s="253"/>
      <c r="B391" s="1085"/>
      <c r="C391" s="55" t="s">
        <v>450</v>
      </c>
      <c r="D391" s="313" t="s">
        <v>42</v>
      </c>
      <c r="E391" s="252">
        <v>69834.100000000006</v>
      </c>
      <c r="F391" s="252">
        <v>69834.100000000006</v>
      </c>
      <c r="G391" s="308" t="s">
        <v>19</v>
      </c>
      <c r="H391" s="312">
        <f t="shared" si="38"/>
        <v>1</v>
      </c>
      <c r="I391" s="282"/>
      <c r="J391" s="331" t="s">
        <v>1424</v>
      </c>
      <c r="K391" s="355" t="s">
        <v>84</v>
      </c>
      <c r="L391" s="281" t="s">
        <v>26</v>
      </c>
      <c r="M391" s="351">
        <v>1</v>
      </c>
      <c r="N391" s="351">
        <v>1</v>
      </c>
      <c r="O391" s="251">
        <f t="shared" si="37"/>
        <v>1</v>
      </c>
      <c r="P391" s="312"/>
      <c r="Q391" s="283"/>
      <c r="R391" s="261"/>
    </row>
    <row r="392" spans="1:18" s="279" customFormat="1" ht="79.2" x14ac:dyDescent="0.25">
      <c r="A392" s="253"/>
      <c r="B392" s="1085"/>
      <c r="C392" s="55" t="s">
        <v>450</v>
      </c>
      <c r="D392" s="313" t="s">
        <v>44</v>
      </c>
      <c r="E392" s="252">
        <v>1865.6</v>
      </c>
      <c r="F392" s="252">
        <v>1865.6</v>
      </c>
      <c r="G392" s="194" t="s">
        <v>19</v>
      </c>
      <c r="H392" s="250">
        <f t="shared" si="38"/>
        <v>1</v>
      </c>
      <c r="I392" s="282"/>
      <c r="J392" s="331" t="s">
        <v>1339</v>
      </c>
      <c r="K392" s="355" t="s">
        <v>985</v>
      </c>
      <c r="L392" s="281" t="s">
        <v>26</v>
      </c>
      <c r="M392" s="351">
        <v>30</v>
      </c>
      <c r="N392" s="351">
        <v>30</v>
      </c>
      <c r="O392" s="251">
        <f t="shared" si="37"/>
        <v>1</v>
      </c>
      <c r="P392" s="250"/>
      <c r="Q392" s="283"/>
      <c r="R392" s="261"/>
    </row>
    <row r="393" spans="1:18" s="279" customFormat="1" ht="26.4" x14ac:dyDescent="0.25">
      <c r="A393" s="253"/>
      <c r="B393" s="1085"/>
      <c r="C393" s="55" t="s">
        <v>450</v>
      </c>
      <c r="D393" s="313" t="s">
        <v>45</v>
      </c>
      <c r="E393" s="252">
        <v>72553.2</v>
      </c>
      <c r="F393" s="252">
        <v>72553.2</v>
      </c>
      <c r="G393" s="313" t="s">
        <v>19</v>
      </c>
      <c r="H393" s="330">
        <f t="shared" si="38"/>
        <v>1</v>
      </c>
      <c r="I393" s="282"/>
      <c r="J393" s="331" t="s">
        <v>1376</v>
      </c>
      <c r="K393" s="355" t="s">
        <v>1377</v>
      </c>
      <c r="L393" s="281" t="s">
        <v>26</v>
      </c>
      <c r="M393" s="351">
        <v>1307</v>
      </c>
      <c r="N393" s="351">
        <v>1307</v>
      </c>
      <c r="O393" s="251">
        <f t="shared" si="37"/>
        <v>1</v>
      </c>
      <c r="P393" s="330"/>
      <c r="Q393" s="283"/>
      <c r="R393" s="261"/>
    </row>
    <row r="394" spans="1:18" s="279" customFormat="1" ht="39.6" x14ac:dyDescent="0.25">
      <c r="A394" s="253"/>
      <c r="B394" s="1086"/>
      <c r="C394" s="55" t="s">
        <v>450</v>
      </c>
      <c r="D394" s="313" t="s">
        <v>46</v>
      </c>
      <c r="E394" s="252">
        <v>844.5</v>
      </c>
      <c r="F394" s="252">
        <v>844.5</v>
      </c>
      <c r="G394" s="313" t="s">
        <v>19</v>
      </c>
      <c r="H394" s="330">
        <f t="shared" si="38"/>
        <v>1</v>
      </c>
      <c r="I394" s="282"/>
      <c r="J394" s="331" t="s">
        <v>1465</v>
      </c>
      <c r="K394" s="355" t="s">
        <v>985</v>
      </c>
      <c r="L394" s="281" t="s">
        <v>26</v>
      </c>
      <c r="M394" s="351">
        <v>103</v>
      </c>
      <c r="N394" s="351">
        <v>103</v>
      </c>
      <c r="O394" s="251">
        <f t="shared" si="37"/>
        <v>1</v>
      </c>
      <c r="P394" s="330"/>
      <c r="Q394" s="283"/>
      <c r="R394" s="261"/>
    </row>
    <row r="395" spans="1:18" ht="39.6" x14ac:dyDescent="0.25">
      <c r="A395" s="253" t="s">
        <v>1499</v>
      </c>
      <c r="B395" s="195" t="s">
        <v>453</v>
      </c>
      <c r="C395" s="55" t="s">
        <v>452</v>
      </c>
      <c r="D395" s="194" t="s">
        <v>18</v>
      </c>
      <c r="E395" s="252">
        <f>SUM(E396:E407)</f>
        <v>21806.7</v>
      </c>
      <c r="F395" s="252">
        <f>SUM(F396:F407)</f>
        <v>21806.6047</v>
      </c>
      <c r="G395" s="194"/>
      <c r="H395" s="250">
        <f t="shared" ref="H395:H398" si="39">F395*100%/E395</f>
        <v>0.99999562978350687</v>
      </c>
      <c r="I395" s="332"/>
      <c r="J395" s="1094"/>
      <c r="K395" s="1081"/>
      <c r="L395" s="1095"/>
      <c r="M395" s="1096"/>
      <c r="N395" s="1096"/>
      <c r="O395" s="1097"/>
      <c r="P395" s="280" t="s">
        <v>352</v>
      </c>
      <c r="Q395" s="194"/>
    </row>
    <row r="396" spans="1:18" s="279" customFormat="1" ht="26.4" x14ac:dyDescent="0.25">
      <c r="A396" s="253"/>
      <c r="B396" s="1117"/>
      <c r="C396" s="55" t="s">
        <v>452</v>
      </c>
      <c r="D396" s="254" t="s">
        <v>20</v>
      </c>
      <c r="E396" s="1169">
        <v>668.4</v>
      </c>
      <c r="F396" s="1169">
        <v>668.4</v>
      </c>
      <c r="G396" s="1109" t="s">
        <v>19</v>
      </c>
      <c r="H396" s="1105">
        <f t="shared" si="39"/>
        <v>1</v>
      </c>
      <c r="I396" s="1109"/>
      <c r="J396" s="313" t="s">
        <v>49</v>
      </c>
      <c r="K396" s="313" t="s">
        <v>22</v>
      </c>
      <c r="L396" s="871" t="s">
        <v>23</v>
      </c>
      <c r="M396" s="350">
        <v>3</v>
      </c>
      <c r="N396" s="350">
        <v>3</v>
      </c>
      <c r="O396" s="251">
        <f t="shared" ref="O396:O399" si="40">IF((N396*100%/M396)&lt;=100%,(N396*100%/M396),100%)</f>
        <v>1</v>
      </c>
      <c r="P396" s="280"/>
      <c r="Q396" s="194"/>
      <c r="R396" s="261"/>
    </row>
    <row r="397" spans="1:18" s="279" customFormat="1" hidden="1" x14ac:dyDescent="0.25">
      <c r="A397" s="253"/>
      <c r="B397" s="1085"/>
      <c r="C397" s="55" t="s">
        <v>452</v>
      </c>
      <c r="D397" s="254" t="s">
        <v>20</v>
      </c>
      <c r="E397" s="1169"/>
      <c r="F397" s="1169"/>
      <c r="G397" s="1109"/>
      <c r="H397" s="1105" t="e">
        <f t="shared" si="39"/>
        <v>#DIV/0!</v>
      </c>
      <c r="I397" s="1109"/>
      <c r="J397" s="313"/>
      <c r="K397" s="313"/>
      <c r="L397" s="871"/>
      <c r="M397" s="871" t="s">
        <v>352</v>
      </c>
      <c r="N397" s="871" t="s">
        <v>352</v>
      </c>
      <c r="O397" s="251" t="s">
        <v>352</v>
      </c>
      <c r="P397" s="280"/>
      <c r="Q397" s="194"/>
      <c r="R397" s="261"/>
    </row>
    <row r="398" spans="1:18" s="279" customFormat="1" hidden="1" x14ac:dyDescent="0.25">
      <c r="A398" s="253"/>
      <c r="B398" s="1085"/>
      <c r="C398" s="55" t="s">
        <v>452</v>
      </c>
      <c r="D398" s="254" t="s">
        <v>20</v>
      </c>
      <c r="E398" s="1169"/>
      <c r="F398" s="1169"/>
      <c r="G398" s="1109"/>
      <c r="H398" s="1105" t="e">
        <f t="shared" si="39"/>
        <v>#DIV/0!</v>
      </c>
      <c r="I398" s="1109"/>
      <c r="J398" s="256"/>
      <c r="K398" s="256"/>
      <c r="L398" s="453"/>
      <c r="M398" s="453" t="s">
        <v>352</v>
      </c>
      <c r="N398" s="453" t="s">
        <v>352</v>
      </c>
      <c r="O398" s="251" t="s">
        <v>352</v>
      </c>
      <c r="P398" s="280"/>
      <c r="Q398" s="194"/>
      <c r="R398" s="261"/>
    </row>
    <row r="399" spans="1:18" s="279" customFormat="1" ht="39.6" x14ac:dyDescent="0.25">
      <c r="A399" s="253"/>
      <c r="B399" s="1085"/>
      <c r="C399" s="55" t="s">
        <v>452</v>
      </c>
      <c r="D399" s="313" t="s">
        <v>33</v>
      </c>
      <c r="E399" s="1069">
        <v>11694.1</v>
      </c>
      <c r="F399" s="1069">
        <v>11694.1</v>
      </c>
      <c r="G399" s="1110" t="s">
        <v>19</v>
      </c>
      <c r="H399" s="1062">
        <f>F399*100%/E399</f>
        <v>1</v>
      </c>
      <c r="I399" s="1113"/>
      <c r="J399" s="256" t="s">
        <v>1306</v>
      </c>
      <c r="K399" s="256" t="s">
        <v>979</v>
      </c>
      <c r="L399" s="453" t="s">
        <v>26</v>
      </c>
      <c r="M399" s="350">
        <v>2</v>
      </c>
      <c r="N399" s="350">
        <v>2</v>
      </c>
      <c r="O399" s="251">
        <f t="shared" si="40"/>
        <v>1</v>
      </c>
      <c r="P399" s="280"/>
      <c r="Q399" s="313"/>
      <c r="R399" s="261"/>
    </row>
    <row r="400" spans="1:18" s="279" customFormat="1" ht="39.6" x14ac:dyDescent="0.25">
      <c r="A400" s="253"/>
      <c r="B400" s="1085"/>
      <c r="C400" s="55" t="s">
        <v>452</v>
      </c>
      <c r="D400" s="313" t="s">
        <v>33</v>
      </c>
      <c r="E400" s="1076"/>
      <c r="F400" s="1076"/>
      <c r="G400" s="1111"/>
      <c r="H400" s="1099"/>
      <c r="I400" s="1114"/>
      <c r="J400" s="256" t="s">
        <v>1307</v>
      </c>
      <c r="K400" s="256" t="s">
        <v>979</v>
      </c>
      <c r="L400" s="453" t="s">
        <v>26</v>
      </c>
      <c r="M400" s="350">
        <v>3</v>
      </c>
      <c r="N400" s="350">
        <v>3</v>
      </c>
      <c r="O400" s="251">
        <f>IF((N400*100%/M400)&lt;=100%,(N400*100%/M400),100%)</f>
        <v>1</v>
      </c>
      <c r="P400" s="280"/>
      <c r="Q400" s="313"/>
      <c r="R400" s="261"/>
    </row>
    <row r="401" spans="1:18" s="279" customFormat="1" ht="52.8" x14ac:dyDescent="0.25">
      <c r="A401" s="253"/>
      <c r="B401" s="1085"/>
      <c r="C401" s="55" t="s">
        <v>452</v>
      </c>
      <c r="D401" s="313" t="s">
        <v>33</v>
      </c>
      <c r="E401" s="1076"/>
      <c r="F401" s="1076"/>
      <c r="G401" s="1111"/>
      <c r="H401" s="1099"/>
      <c r="I401" s="1114"/>
      <c r="J401" s="256" t="s">
        <v>1308</v>
      </c>
      <c r="K401" s="256" t="s">
        <v>979</v>
      </c>
      <c r="L401" s="453" t="s">
        <v>26</v>
      </c>
      <c r="M401" s="350">
        <v>2</v>
      </c>
      <c r="N401" s="350">
        <v>2</v>
      </c>
      <c r="O401" s="251">
        <f>IF((N401*100%/M401)&lt;=100%,(N401*100%/M401),100%)</f>
        <v>1</v>
      </c>
      <c r="P401" s="280"/>
      <c r="Q401" s="313"/>
      <c r="R401" s="261"/>
    </row>
    <row r="402" spans="1:18" s="279" customFormat="1" ht="52.8" x14ac:dyDescent="0.25">
      <c r="A402" s="253"/>
      <c r="B402" s="1085"/>
      <c r="C402" s="55" t="s">
        <v>452</v>
      </c>
      <c r="D402" s="313" t="s">
        <v>33</v>
      </c>
      <c r="E402" s="1070"/>
      <c r="F402" s="1070"/>
      <c r="G402" s="1112"/>
      <c r="H402" s="1063"/>
      <c r="I402" s="1115"/>
      <c r="J402" s="313" t="s">
        <v>1309</v>
      </c>
      <c r="K402" s="313" t="s">
        <v>979</v>
      </c>
      <c r="L402" s="666" t="s">
        <v>26</v>
      </c>
      <c r="M402" s="350">
        <v>1</v>
      </c>
      <c r="N402" s="350">
        <v>1</v>
      </c>
      <c r="O402" s="251">
        <f>IF((N402*100%/M402)&lt;=100%,(N402*100%/M402),100%)</f>
        <v>1</v>
      </c>
      <c r="P402" s="280"/>
      <c r="Q402" s="194"/>
      <c r="R402" s="261"/>
    </row>
    <row r="403" spans="1:18" s="279" customFormat="1" ht="26.4" x14ac:dyDescent="0.25">
      <c r="A403" s="253"/>
      <c r="B403" s="1085"/>
      <c r="C403" s="55" t="s">
        <v>452</v>
      </c>
      <c r="D403" s="313" t="s">
        <v>39</v>
      </c>
      <c r="E403" s="252">
        <v>3597.7</v>
      </c>
      <c r="F403" s="252">
        <v>3597.7</v>
      </c>
      <c r="G403" s="370" t="s">
        <v>19</v>
      </c>
      <c r="H403" s="521">
        <f>F403*100%/E403</f>
        <v>1</v>
      </c>
      <c r="I403" s="373"/>
      <c r="J403" s="313" t="s">
        <v>945</v>
      </c>
      <c r="K403" s="313" t="s">
        <v>75</v>
      </c>
      <c r="L403" s="548" t="s">
        <v>26</v>
      </c>
      <c r="M403" s="350">
        <v>1</v>
      </c>
      <c r="N403" s="350">
        <v>1</v>
      </c>
      <c r="O403" s="251">
        <v>1</v>
      </c>
      <c r="P403" s="280"/>
      <c r="Q403" s="313"/>
      <c r="R403" s="261"/>
    </row>
    <row r="404" spans="1:18" s="279" customFormat="1" ht="303.60000000000002" x14ac:dyDescent="0.25">
      <c r="A404" s="253"/>
      <c r="B404" s="1085"/>
      <c r="C404" s="55" t="s">
        <v>452</v>
      </c>
      <c r="D404" s="313" t="s">
        <v>42</v>
      </c>
      <c r="E404" s="252">
        <v>1710</v>
      </c>
      <c r="F404" s="252">
        <v>1709.9047</v>
      </c>
      <c r="G404" s="370" t="s">
        <v>19</v>
      </c>
      <c r="H404" s="521">
        <f>F404*100%/E404</f>
        <v>0.99994426900584799</v>
      </c>
      <c r="I404" s="373"/>
      <c r="J404" s="313" t="s">
        <v>1425</v>
      </c>
      <c r="K404" s="313" t="s">
        <v>84</v>
      </c>
      <c r="L404" s="682" t="s">
        <v>26</v>
      </c>
      <c r="M404" s="350">
        <v>4</v>
      </c>
      <c r="N404" s="350">
        <v>4</v>
      </c>
      <c r="O404" s="251">
        <v>1</v>
      </c>
      <c r="P404" s="280"/>
      <c r="Q404" s="313"/>
      <c r="R404" s="261"/>
    </row>
    <row r="405" spans="1:18" s="279" customFormat="1" ht="82.2" customHeight="1" x14ac:dyDescent="0.25">
      <c r="A405" s="253"/>
      <c r="B405" s="1085"/>
      <c r="C405" s="55" t="s">
        <v>452</v>
      </c>
      <c r="D405" s="313" t="s">
        <v>43</v>
      </c>
      <c r="E405" s="1069">
        <v>4136.5</v>
      </c>
      <c r="F405" s="1069">
        <v>4136.5</v>
      </c>
      <c r="G405" s="1078" t="s">
        <v>19</v>
      </c>
      <c r="H405" s="1099">
        <f>F404*100%/E404</f>
        <v>0.99994426900584799</v>
      </c>
      <c r="I405" s="1066"/>
      <c r="J405" s="254" t="s">
        <v>1206</v>
      </c>
      <c r="K405" s="254" t="s">
        <v>1207</v>
      </c>
      <c r="L405" s="653" t="s">
        <v>951</v>
      </c>
      <c r="M405" s="350">
        <v>5</v>
      </c>
      <c r="N405" s="350">
        <v>5</v>
      </c>
      <c r="O405" s="251">
        <v>1</v>
      </c>
      <c r="P405" s="649"/>
      <c r="Q405" s="313"/>
      <c r="R405" s="261"/>
    </row>
    <row r="406" spans="1:18" s="279" customFormat="1" ht="84.6" customHeight="1" x14ac:dyDescent="0.25">
      <c r="A406" s="253"/>
      <c r="B406" s="1085"/>
      <c r="C406" s="55" t="s">
        <v>452</v>
      </c>
      <c r="D406" s="313" t="s">
        <v>43</v>
      </c>
      <c r="E406" s="1076"/>
      <c r="F406" s="1076"/>
      <c r="G406" s="1078"/>
      <c r="H406" s="1099"/>
      <c r="I406" s="1066"/>
      <c r="J406" s="254" t="s">
        <v>1206</v>
      </c>
      <c r="K406" s="254" t="s">
        <v>1208</v>
      </c>
      <c r="L406" s="653" t="s">
        <v>951</v>
      </c>
      <c r="M406" s="350">
        <v>1</v>
      </c>
      <c r="N406" s="350">
        <v>1</v>
      </c>
      <c r="O406" s="251">
        <v>1</v>
      </c>
      <c r="P406" s="649"/>
      <c r="Q406" s="313"/>
      <c r="R406" s="261"/>
    </row>
    <row r="407" spans="1:18" s="279" customFormat="1" ht="26.4" x14ac:dyDescent="0.25">
      <c r="A407" s="253"/>
      <c r="B407" s="1085"/>
      <c r="C407" s="55" t="s">
        <v>452</v>
      </c>
      <c r="D407" s="194" t="s">
        <v>43</v>
      </c>
      <c r="E407" s="1070"/>
      <c r="F407" s="1070"/>
      <c r="G407" s="1079"/>
      <c r="H407" s="1063"/>
      <c r="I407" s="1065"/>
      <c r="J407" s="254" t="s">
        <v>1209</v>
      </c>
      <c r="K407" s="254" t="s">
        <v>1210</v>
      </c>
      <c r="L407" s="653" t="s">
        <v>951</v>
      </c>
      <c r="M407" s="371">
        <v>1</v>
      </c>
      <c r="N407" s="350">
        <v>1</v>
      </c>
      <c r="O407" s="251">
        <v>1</v>
      </c>
      <c r="P407" s="280"/>
      <c r="Q407" s="194"/>
      <c r="R407" s="261"/>
    </row>
    <row r="408" spans="1:18" ht="52.8" x14ac:dyDescent="0.25">
      <c r="A408" s="253" t="s">
        <v>1501</v>
      </c>
      <c r="B408" s="331" t="s">
        <v>847</v>
      </c>
      <c r="C408" s="335" t="s">
        <v>522</v>
      </c>
      <c r="D408" s="313" t="s">
        <v>18</v>
      </c>
      <c r="E408" s="252">
        <f>SUM(E409:E410)</f>
        <v>22387.599999999999</v>
      </c>
      <c r="F408" s="252">
        <f>SUM(F409:F410)</f>
        <v>22387.599999999999</v>
      </c>
      <c r="G408" s="313"/>
      <c r="H408" s="490">
        <f t="shared" ref="H408:H409" si="41">F408*100%/E408</f>
        <v>1</v>
      </c>
      <c r="I408" s="332"/>
      <c r="J408" s="1094"/>
      <c r="K408" s="1081"/>
      <c r="L408" s="1095"/>
      <c r="M408" s="1096"/>
      <c r="N408" s="1096"/>
      <c r="O408" s="1097"/>
      <c r="P408" s="490">
        <f>SUM(O409:O410)/COUNTA(O409:O410)</f>
        <v>1</v>
      </c>
      <c r="Q408" s="313"/>
    </row>
    <row r="409" spans="1:18" s="279" customFormat="1" ht="250.8" x14ac:dyDescent="0.25">
      <c r="A409" s="253"/>
      <c r="B409" s="1117"/>
      <c r="C409" s="335" t="s">
        <v>522</v>
      </c>
      <c r="D409" s="254" t="s">
        <v>20</v>
      </c>
      <c r="E409" s="745">
        <v>18387.599999999999</v>
      </c>
      <c r="F409" s="745">
        <v>18387.599999999999</v>
      </c>
      <c r="G409" s="741" t="s">
        <v>19</v>
      </c>
      <c r="H409" s="740">
        <f t="shared" si="41"/>
        <v>1</v>
      </c>
      <c r="I409" s="744"/>
      <c r="J409" s="256" t="s">
        <v>1565</v>
      </c>
      <c r="K409" s="256" t="s">
        <v>95</v>
      </c>
      <c r="L409" s="453" t="s">
        <v>1566</v>
      </c>
      <c r="M409" s="350">
        <v>1</v>
      </c>
      <c r="N409" s="350">
        <v>1</v>
      </c>
      <c r="O409" s="251">
        <f t="shared" ref="O409:O410" si="42">IF((N406*100%/M406)&lt;=100%,(N406*100%/M406),100%)</f>
        <v>1</v>
      </c>
      <c r="P409" s="490"/>
      <c r="Q409" s="313"/>
      <c r="R409" s="261"/>
    </row>
    <row r="410" spans="1:18" s="279" customFormat="1" ht="28.2" customHeight="1" x14ac:dyDescent="0.25">
      <c r="A410" s="253"/>
      <c r="B410" s="1086"/>
      <c r="C410" s="335" t="s">
        <v>522</v>
      </c>
      <c r="D410" s="254" t="s">
        <v>36</v>
      </c>
      <c r="E410" s="252">
        <v>4000</v>
      </c>
      <c r="F410" s="252">
        <v>4000</v>
      </c>
      <c r="G410" s="313" t="s">
        <v>19</v>
      </c>
      <c r="H410" s="521">
        <f t="shared" ref="H410:H426" si="43">F410*100%/E410</f>
        <v>1</v>
      </c>
      <c r="I410" s="521"/>
      <c r="J410" s="254" t="s">
        <v>1255</v>
      </c>
      <c r="K410" s="313" t="s">
        <v>1079</v>
      </c>
      <c r="L410" s="656" t="s">
        <v>26</v>
      </c>
      <c r="M410" s="350">
        <v>2</v>
      </c>
      <c r="N410" s="350">
        <v>2</v>
      </c>
      <c r="O410" s="251">
        <f t="shared" si="42"/>
        <v>1</v>
      </c>
      <c r="P410" s="490"/>
      <c r="Q410" s="313"/>
      <c r="R410" s="261"/>
    </row>
    <row r="411" spans="1:18" ht="26.4" x14ac:dyDescent="0.25">
      <c r="A411" s="253" t="s">
        <v>1500</v>
      </c>
      <c r="B411" s="195" t="s">
        <v>499</v>
      </c>
      <c r="C411" s="289" t="s">
        <v>498</v>
      </c>
      <c r="D411" s="194" t="s">
        <v>18</v>
      </c>
      <c r="E411" s="252">
        <f>SUM(E412:E423)</f>
        <v>66342.5</v>
      </c>
      <c r="F411" s="252">
        <f>SUM(F412:F423)</f>
        <v>66342.381999999998</v>
      </c>
      <c r="G411" s="194"/>
      <c r="H411" s="250">
        <f t="shared" si="43"/>
        <v>0.99999822135132077</v>
      </c>
      <c r="I411" s="332"/>
      <c r="J411" s="1094"/>
      <c r="K411" s="1081"/>
      <c r="L411" s="1095"/>
      <c r="M411" s="1096"/>
      <c r="N411" s="1096"/>
      <c r="O411" s="1097"/>
      <c r="P411" s="821">
        <f>SUM(O412:O423)/COUNTA(O412:O423)</f>
        <v>1</v>
      </c>
      <c r="Q411" s="194"/>
    </row>
    <row r="412" spans="1:18" s="279" customFormat="1" ht="26.4" x14ac:dyDescent="0.25">
      <c r="A412" s="253"/>
      <c r="B412" s="1084"/>
      <c r="C412" s="289" t="s">
        <v>498</v>
      </c>
      <c r="D412" s="254" t="s">
        <v>20</v>
      </c>
      <c r="E412" s="252">
        <v>4600</v>
      </c>
      <c r="F412" s="252">
        <v>4600</v>
      </c>
      <c r="G412" s="256" t="s">
        <v>19</v>
      </c>
      <c r="H412" s="521">
        <f t="shared" si="43"/>
        <v>1</v>
      </c>
      <c r="I412" s="528"/>
      <c r="J412" s="256" t="s">
        <v>1387</v>
      </c>
      <c r="K412" s="256" t="s">
        <v>1124</v>
      </c>
      <c r="L412" s="453" t="s">
        <v>26</v>
      </c>
      <c r="M412" s="350">
        <v>1</v>
      </c>
      <c r="N412" s="350">
        <v>1</v>
      </c>
      <c r="O412" s="251">
        <f>IF((N409*100%/M409)&lt;=100%,(N409*100%/M409),100%)</f>
        <v>1</v>
      </c>
      <c r="P412" s="521"/>
      <c r="Q412" s="313"/>
      <c r="R412" s="261"/>
    </row>
    <row r="413" spans="1:18" ht="26.4" x14ac:dyDescent="0.25">
      <c r="A413" s="253"/>
      <c r="B413" s="1085"/>
      <c r="C413" s="289" t="s">
        <v>498</v>
      </c>
      <c r="D413" s="313" t="s">
        <v>31</v>
      </c>
      <c r="E413" s="252">
        <v>7278.5</v>
      </c>
      <c r="F413" s="252">
        <v>7278.5</v>
      </c>
      <c r="G413" s="256" t="s">
        <v>19</v>
      </c>
      <c r="H413" s="521">
        <f t="shared" si="43"/>
        <v>1</v>
      </c>
      <c r="I413" s="332"/>
      <c r="J413" s="256" t="s">
        <v>1387</v>
      </c>
      <c r="K413" s="256" t="s">
        <v>1124</v>
      </c>
      <c r="L413" s="453" t="s">
        <v>26</v>
      </c>
      <c r="M413" s="350">
        <v>2</v>
      </c>
      <c r="N413" s="350">
        <v>2</v>
      </c>
      <c r="O413" s="251">
        <f t="shared" ref="O413:O423" si="44">IF((N413*100%/M413)&lt;=100%,(N413*100%/M413),100%)</f>
        <v>1</v>
      </c>
      <c r="P413" s="521"/>
      <c r="Q413" s="313"/>
    </row>
    <row r="414" spans="1:18" ht="26.4" x14ac:dyDescent="0.25">
      <c r="A414" s="253"/>
      <c r="B414" s="1085"/>
      <c r="C414" s="289" t="s">
        <v>498</v>
      </c>
      <c r="D414" s="313" t="s">
        <v>33</v>
      </c>
      <c r="E414" s="1069">
        <v>9981.4</v>
      </c>
      <c r="F414" s="1069">
        <v>9981.4</v>
      </c>
      <c r="G414" s="1149" t="s">
        <v>19</v>
      </c>
      <c r="H414" s="1062">
        <f>F414*100%/E414</f>
        <v>1</v>
      </c>
      <c r="I414" s="1064"/>
      <c r="J414" s="256" t="s">
        <v>1310</v>
      </c>
      <c r="K414" s="256" t="s">
        <v>979</v>
      </c>
      <c r="L414" s="453" t="s">
        <v>26</v>
      </c>
      <c r="M414" s="350">
        <v>2</v>
      </c>
      <c r="N414" s="350">
        <v>2</v>
      </c>
      <c r="O414" s="251">
        <f t="shared" si="44"/>
        <v>1</v>
      </c>
      <c r="P414" s="663"/>
      <c r="Q414" s="313"/>
    </row>
    <row r="415" spans="1:18" ht="26.4" x14ac:dyDescent="0.25">
      <c r="A415" s="253"/>
      <c r="B415" s="1085"/>
      <c r="C415" s="289" t="s">
        <v>498</v>
      </c>
      <c r="D415" s="313" t="s">
        <v>33</v>
      </c>
      <c r="E415" s="1070"/>
      <c r="F415" s="1070"/>
      <c r="G415" s="1075"/>
      <c r="H415" s="1063"/>
      <c r="I415" s="1065"/>
      <c r="J415" s="256" t="s">
        <v>1311</v>
      </c>
      <c r="K415" s="256" t="s">
        <v>979</v>
      </c>
      <c r="L415" s="453" t="s">
        <v>26</v>
      </c>
      <c r="M415" s="350">
        <v>4</v>
      </c>
      <c r="N415" s="350">
        <v>4</v>
      </c>
      <c r="O415" s="251">
        <f t="shared" si="44"/>
        <v>1</v>
      </c>
      <c r="P415" s="521"/>
      <c r="Q415" s="313"/>
    </row>
    <row r="416" spans="1:18" ht="26.4" x14ac:dyDescent="0.25">
      <c r="A416" s="253"/>
      <c r="B416" s="1085"/>
      <c r="C416" s="289" t="s">
        <v>498</v>
      </c>
      <c r="D416" s="313" t="s">
        <v>34</v>
      </c>
      <c r="E416" s="252">
        <v>7271</v>
      </c>
      <c r="F416" s="252">
        <v>7271</v>
      </c>
      <c r="G416" s="256" t="s">
        <v>19</v>
      </c>
      <c r="H416" s="521">
        <f t="shared" si="43"/>
        <v>1</v>
      </c>
      <c r="I416" s="332"/>
      <c r="J416" s="256" t="s">
        <v>1124</v>
      </c>
      <c r="K416" s="256" t="s">
        <v>1277</v>
      </c>
      <c r="L416" s="453" t="s">
        <v>26</v>
      </c>
      <c r="M416" s="350">
        <v>3</v>
      </c>
      <c r="N416" s="350">
        <v>3</v>
      </c>
      <c r="O416" s="251">
        <f t="shared" si="44"/>
        <v>1</v>
      </c>
      <c r="P416" s="521"/>
      <c r="Q416" s="313"/>
    </row>
    <row r="417" spans="1:18" ht="26.4" x14ac:dyDescent="0.25">
      <c r="A417" s="1130"/>
      <c r="B417" s="1085"/>
      <c r="C417" s="289" t="s">
        <v>498</v>
      </c>
      <c r="D417" s="313" t="s">
        <v>35</v>
      </c>
      <c r="E417" s="1069">
        <v>5168</v>
      </c>
      <c r="F417" s="1069">
        <v>5168</v>
      </c>
      <c r="G417" s="1149" t="s">
        <v>19</v>
      </c>
      <c r="H417" s="1062">
        <f>F413*100%/E413</f>
        <v>1</v>
      </c>
      <c r="I417" s="1064"/>
      <c r="J417" s="256" t="s">
        <v>1108</v>
      </c>
      <c r="K417" s="256" t="s">
        <v>1109</v>
      </c>
      <c r="L417" s="453" t="s">
        <v>26</v>
      </c>
      <c r="M417" s="350">
        <v>2</v>
      </c>
      <c r="N417" s="350">
        <v>2</v>
      </c>
      <c r="O417" s="1090">
        <f>IF((N418*100%/M418)&lt;=100%,(N418*100%/M418),100%)</f>
        <v>1</v>
      </c>
      <c r="P417" s="640"/>
      <c r="Q417" s="313"/>
    </row>
    <row r="418" spans="1:18" ht="26.4" x14ac:dyDescent="0.25">
      <c r="A418" s="1131"/>
      <c r="B418" s="1085"/>
      <c r="C418" s="289" t="s">
        <v>498</v>
      </c>
      <c r="D418" s="313" t="s">
        <v>35</v>
      </c>
      <c r="E418" s="1070"/>
      <c r="F418" s="1070"/>
      <c r="G418" s="1075"/>
      <c r="H418" s="1063"/>
      <c r="I418" s="1065"/>
      <c r="J418" s="256" t="s">
        <v>1110</v>
      </c>
      <c r="K418" s="256" t="s">
        <v>1111</v>
      </c>
      <c r="L418" s="453" t="s">
        <v>26</v>
      </c>
      <c r="M418" s="350">
        <v>2</v>
      </c>
      <c r="N418" s="350">
        <v>2</v>
      </c>
      <c r="O418" s="1091"/>
      <c r="P418" s="521"/>
      <c r="Q418" s="313"/>
    </row>
    <row r="419" spans="1:18" ht="39.6" x14ac:dyDescent="0.25">
      <c r="A419" s="253"/>
      <c r="B419" s="1085"/>
      <c r="C419" s="289" t="s">
        <v>498</v>
      </c>
      <c r="D419" s="313" t="s">
        <v>36</v>
      </c>
      <c r="E419" s="252">
        <v>8089.6</v>
      </c>
      <c r="F419" s="252">
        <v>8089.482</v>
      </c>
      <c r="G419" s="256" t="s">
        <v>19</v>
      </c>
      <c r="H419" s="521">
        <f t="shared" si="43"/>
        <v>0.99998541337025315</v>
      </c>
      <c r="I419" s="332"/>
      <c r="J419" s="256" t="s">
        <v>1256</v>
      </c>
      <c r="K419" s="256" t="s">
        <v>979</v>
      </c>
      <c r="L419" s="453" t="s">
        <v>471</v>
      </c>
      <c r="M419" s="350">
        <v>8</v>
      </c>
      <c r="N419" s="350">
        <v>8</v>
      </c>
      <c r="O419" s="251">
        <f t="shared" si="44"/>
        <v>1</v>
      </c>
      <c r="P419" s="521"/>
      <c r="Q419" s="313"/>
    </row>
    <row r="420" spans="1:18" ht="26.4" customHeight="1" x14ac:dyDescent="0.25">
      <c r="A420" s="253"/>
      <c r="B420" s="1085"/>
      <c r="C420" s="289" t="s">
        <v>498</v>
      </c>
      <c r="D420" s="313" t="s">
        <v>37</v>
      </c>
      <c r="E420" s="252">
        <v>2871.2</v>
      </c>
      <c r="F420" s="252">
        <v>2871.2</v>
      </c>
      <c r="G420" s="256" t="s">
        <v>19</v>
      </c>
      <c r="H420" s="521">
        <f t="shared" si="43"/>
        <v>1</v>
      </c>
      <c r="I420" s="332"/>
      <c r="J420" s="256" t="s">
        <v>1124</v>
      </c>
      <c r="K420" s="256" t="s">
        <v>1079</v>
      </c>
      <c r="L420" s="453" t="s">
        <v>26</v>
      </c>
      <c r="M420" s="350">
        <v>1</v>
      </c>
      <c r="N420" s="350">
        <v>1</v>
      </c>
      <c r="O420" s="251">
        <f t="shared" si="44"/>
        <v>1</v>
      </c>
      <c r="P420" s="521"/>
      <c r="Q420" s="313"/>
    </row>
    <row r="421" spans="1:18" ht="26.4" customHeight="1" x14ac:dyDescent="0.25">
      <c r="A421" s="253"/>
      <c r="B421" s="1085"/>
      <c r="C421" s="289" t="s">
        <v>498</v>
      </c>
      <c r="D421" s="313" t="s">
        <v>40</v>
      </c>
      <c r="E421" s="252">
        <v>79.400000000000006</v>
      </c>
      <c r="F421" s="252">
        <v>79.400000000000006</v>
      </c>
      <c r="G421" s="256" t="s">
        <v>19</v>
      </c>
      <c r="H421" s="521">
        <f t="shared" si="43"/>
        <v>1</v>
      </c>
      <c r="I421" s="332"/>
      <c r="J421" s="256" t="s">
        <v>1478</v>
      </c>
      <c r="K421" s="256" t="s">
        <v>1479</v>
      </c>
      <c r="L421" s="453" t="s">
        <v>951</v>
      </c>
      <c r="M421" s="350">
        <v>1</v>
      </c>
      <c r="N421" s="350">
        <v>1</v>
      </c>
      <c r="O421" s="251">
        <f t="shared" si="44"/>
        <v>1</v>
      </c>
      <c r="P421" s="521"/>
      <c r="Q421" s="313"/>
    </row>
    <row r="422" spans="1:18" ht="52.8" x14ac:dyDescent="0.25">
      <c r="A422" s="253"/>
      <c r="B422" s="1085"/>
      <c r="C422" s="289" t="s">
        <v>498</v>
      </c>
      <c r="D422" s="313" t="s">
        <v>44</v>
      </c>
      <c r="E422" s="252">
        <v>13982.4</v>
      </c>
      <c r="F422" s="252">
        <v>13982.4</v>
      </c>
      <c r="G422" s="256" t="s">
        <v>19</v>
      </c>
      <c r="H422" s="521">
        <f t="shared" si="43"/>
        <v>1</v>
      </c>
      <c r="I422" s="332"/>
      <c r="J422" s="256" t="s">
        <v>1340</v>
      </c>
      <c r="K422" s="256" t="s">
        <v>985</v>
      </c>
      <c r="L422" s="453" t="s">
        <v>26</v>
      </c>
      <c r="M422" s="350">
        <v>4</v>
      </c>
      <c r="N422" s="350">
        <v>4</v>
      </c>
      <c r="O422" s="251">
        <f t="shared" si="44"/>
        <v>1</v>
      </c>
      <c r="P422" s="521"/>
      <c r="Q422" s="313"/>
    </row>
    <row r="423" spans="1:18" ht="26.4" customHeight="1" x14ac:dyDescent="0.25">
      <c r="A423" s="253"/>
      <c r="B423" s="1086"/>
      <c r="C423" s="289" t="s">
        <v>498</v>
      </c>
      <c r="D423" s="313" t="s">
        <v>46</v>
      </c>
      <c r="E423" s="252">
        <v>7021</v>
      </c>
      <c r="F423" s="252">
        <v>7021</v>
      </c>
      <c r="G423" s="256" t="s">
        <v>19</v>
      </c>
      <c r="H423" s="521">
        <f t="shared" si="43"/>
        <v>1</v>
      </c>
      <c r="I423" s="332"/>
      <c r="J423" s="256" t="s">
        <v>1124</v>
      </c>
      <c r="K423" s="256" t="s">
        <v>979</v>
      </c>
      <c r="L423" s="453" t="s">
        <v>26</v>
      </c>
      <c r="M423" s="350">
        <v>3</v>
      </c>
      <c r="N423" s="350">
        <v>3</v>
      </c>
      <c r="O423" s="251">
        <f t="shared" si="44"/>
        <v>1</v>
      </c>
      <c r="P423" s="521"/>
      <c r="Q423" s="313"/>
    </row>
    <row r="424" spans="1:18" s="279" customFormat="1" ht="68.400000000000006" customHeight="1" x14ac:dyDescent="0.25">
      <c r="A424" s="253" t="s">
        <v>1502</v>
      </c>
      <c r="B424" s="331" t="s">
        <v>495</v>
      </c>
      <c r="C424" s="55" t="s">
        <v>500</v>
      </c>
      <c r="D424" s="313" t="s">
        <v>18</v>
      </c>
      <c r="E424" s="252">
        <f>SUM(E425)</f>
        <v>2949509.3</v>
      </c>
      <c r="F424" s="764">
        <f>SUM(F425)</f>
        <v>2949509.3</v>
      </c>
      <c r="G424" s="313"/>
      <c r="H424" s="490">
        <f t="shared" si="43"/>
        <v>1</v>
      </c>
      <c r="I424" s="332"/>
      <c r="J424" s="1094"/>
      <c r="K424" s="1081"/>
      <c r="L424" s="1095"/>
      <c r="M424" s="1096"/>
      <c r="N424" s="1096"/>
      <c r="O424" s="1097"/>
      <c r="P424" s="490">
        <f>SUM(O425:O426)/COUNTA(O425:O426)</f>
        <v>1</v>
      </c>
      <c r="Q424" s="313"/>
    </row>
    <row r="425" spans="1:18" s="279" customFormat="1" ht="52.8" x14ac:dyDescent="0.25">
      <c r="A425" s="1130"/>
      <c r="B425" s="1117"/>
      <c r="C425" s="55" t="s">
        <v>500</v>
      </c>
      <c r="D425" s="254" t="s">
        <v>20</v>
      </c>
      <c r="E425" s="1101">
        <v>2949509.3</v>
      </c>
      <c r="F425" s="1101">
        <v>2949509.3</v>
      </c>
      <c r="G425" s="1121" t="s">
        <v>19</v>
      </c>
      <c r="H425" s="1105">
        <f t="shared" si="43"/>
        <v>1</v>
      </c>
      <c r="I425" s="1121"/>
      <c r="J425" s="313" t="s">
        <v>21</v>
      </c>
      <c r="K425" s="313" t="s">
        <v>22</v>
      </c>
      <c r="L425" s="721" t="s">
        <v>23</v>
      </c>
      <c r="M425" s="350">
        <v>2</v>
      </c>
      <c r="N425" s="350">
        <v>2</v>
      </c>
      <c r="O425" s="251">
        <f>IF((N422*100%/M422)&lt;=100%,(N422*100%/M422),100%)</f>
        <v>1</v>
      </c>
      <c r="P425" s="490"/>
      <c r="Q425" s="313"/>
    </row>
    <row r="426" spans="1:18" s="279" customFormat="1" ht="52.8" x14ac:dyDescent="0.25">
      <c r="A426" s="1131"/>
      <c r="B426" s="1086"/>
      <c r="C426" s="55" t="s">
        <v>500</v>
      </c>
      <c r="D426" s="254" t="s">
        <v>20</v>
      </c>
      <c r="E426" s="1101"/>
      <c r="F426" s="1101"/>
      <c r="G426" s="1061"/>
      <c r="H426" s="1105" t="e">
        <f t="shared" si="43"/>
        <v>#DIV/0!</v>
      </c>
      <c r="I426" s="1061"/>
      <c r="J426" s="313" t="s">
        <v>1512</v>
      </c>
      <c r="K426" s="313" t="s">
        <v>1513</v>
      </c>
      <c r="L426" s="721" t="s">
        <v>1514</v>
      </c>
      <c r="M426" s="350">
        <v>4768300</v>
      </c>
      <c r="N426" s="350">
        <v>4768300</v>
      </c>
      <c r="O426" s="251">
        <f>IF((N423*100%/M423)&lt;=100%,(N423*100%/M423),100%)</f>
        <v>1</v>
      </c>
      <c r="P426" s="490"/>
      <c r="Q426" s="313"/>
    </row>
    <row r="427" spans="1:18" ht="52.8" x14ac:dyDescent="0.25">
      <c r="A427" s="253" t="s">
        <v>1506</v>
      </c>
      <c r="B427" s="331" t="s">
        <v>848</v>
      </c>
      <c r="C427" s="532" t="s">
        <v>877</v>
      </c>
      <c r="D427" s="313" t="s">
        <v>18</v>
      </c>
      <c r="E427" s="252">
        <f>SUM(E428)</f>
        <v>180000</v>
      </c>
      <c r="F427" s="764">
        <f>SUM(F428)</f>
        <v>180000</v>
      </c>
      <c r="G427" s="313"/>
      <c r="H427" s="490">
        <f t="shared" ref="H427:H428" si="45">F427*100%/E427</f>
        <v>1</v>
      </c>
      <c r="I427" s="332"/>
      <c r="J427" s="1094"/>
      <c r="K427" s="1081"/>
      <c r="L427" s="1095"/>
      <c r="M427" s="1096"/>
      <c r="N427" s="1096"/>
      <c r="O427" s="1097"/>
      <c r="P427" s="720">
        <f>SUM(O428)/COUNTA(O428)</f>
        <v>1</v>
      </c>
      <c r="Q427" s="313"/>
      <c r="R427" s="279"/>
    </row>
    <row r="428" spans="1:18" s="279" customFormat="1" ht="132" x14ac:dyDescent="0.25">
      <c r="A428" s="253"/>
      <c r="B428" s="331"/>
      <c r="C428" s="532" t="s">
        <v>877</v>
      </c>
      <c r="D428" s="254" t="s">
        <v>20</v>
      </c>
      <c r="E428" s="252">
        <v>180000</v>
      </c>
      <c r="F428" s="252">
        <v>180000</v>
      </c>
      <c r="G428" s="313" t="s">
        <v>19</v>
      </c>
      <c r="H428" s="742">
        <f t="shared" si="45"/>
        <v>1</v>
      </c>
      <c r="I428" s="332"/>
      <c r="J428" s="313" t="s">
        <v>1515</v>
      </c>
      <c r="K428" s="313" t="s">
        <v>1516</v>
      </c>
      <c r="L428" s="721" t="s">
        <v>1517</v>
      </c>
      <c r="M428" s="350">
        <v>51</v>
      </c>
      <c r="N428" s="350">
        <v>51</v>
      </c>
      <c r="O428" s="251">
        <f>IF((N425*100%/M425)&lt;=100%,(N425*100%/M425),100%)</f>
        <v>1</v>
      </c>
      <c r="P428" s="490"/>
      <c r="Q428" s="313"/>
    </row>
    <row r="429" spans="1:18" ht="39.6" x14ac:dyDescent="0.25">
      <c r="A429" s="253" t="s">
        <v>1507</v>
      </c>
      <c r="B429" s="195" t="s">
        <v>849</v>
      </c>
      <c r="C429" s="289" t="s">
        <v>497</v>
      </c>
      <c r="D429" s="194" t="s">
        <v>18</v>
      </c>
      <c r="E429" s="252">
        <f>SUM(E430)</f>
        <v>55691.3</v>
      </c>
      <c r="F429" s="764">
        <f>SUM(F430)</f>
        <v>54914.667699999998</v>
      </c>
      <c r="G429" s="194"/>
      <c r="H429" s="250">
        <f t="shared" ref="H429:H443" si="46">F429*100%/E429</f>
        <v>0.98605469256418854</v>
      </c>
      <c r="I429" s="332"/>
      <c r="J429" s="1094"/>
      <c r="K429" s="1081"/>
      <c r="L429" s="1095"/>
      <c r="M429" s="1096"/>
      <c r="N429" s="1096"/>
      <c r="O429" s="1097"/>
      <c r="P429" s="821">
        <f>SUM(O430:O443)/COUNTA(O430:O443)</f>
        <v>0.94573643410852715</v>
      </c>
      <c r="Q429" s="194"/>
    </row>
    <row r="430" spans="1:18" s="279" customFormat="1" ht="42" customHeight="1" x14ac:dyDescent="0.25">
      <c r="A430" s="253"/>
      <c r="B430" s="1117"/>
      <c r="C430" s="289" t="s">
        <v>497</v>
      </c>
      <c r="D430" s="254" t="s">
        <v>20</v>
      </c>
      <c r="E430" s="1122">
        <v>55691.3</v>
      </c>
      <c r="F430" s="1123">
        <v>54914.667699999998</v>
      </c>
      <c r="G430" s="1073" t="s">
        <v>19</v>
      </c>
      <c r="H430" s="1126">
        <f t="shared" si="46"/>
        <v>0.98605469256418854</v>
      </c>
      <c r="I430" s="1077" t="s">
        <v>1537</v>
      </c>
      <c r="J430" s="256" t="s">
        <v>748</v>
      </c>
      <c r="K430" s="256" t="s">
        <v>1523</v>
      </c>
      <c r="L430" s="453" t="s">
        <v>51</v>
      </c>
      <c r="M430" s="350">
        <v>12</v>
      </c>
      <c r="N430" s="350">
        <v>4</v>
      </c>
      <c r="O430" s="251">
        <f>IF((N430*100%/M430)&lt;=100%,(N430*100%/M430),100%)</f>
        <v>0.33333333333333331</v>
      </c>
      <c r="P430" s="399"/>
      <c r="Q430" s="313" t="s">
        <v>1538</v>
      </c>
      <c r="R430" s="261"/>
    </row>
    <row r="431" spans="1:18" s="279" customFormat="1" ht="32.4" customHeight="1" x14ac:dyDescent="0.25">
      <c r="A431" s="253"/>
      <c r="B431" s="1085"/>
      <c r="C431" s="289" t="s">
        <v>497</v>
      </c>
      <c r="D431" s="254" t="s">
        <v>20</v>
      </c>
      <c r="E431" s="1076"/>
      <c r="F431" s="1124"/>
      <c r="G431" s="1074"/>
      <c r="H431" s="1127" t="e">
        <f t="shared" si="46"/>
        <v>#DIV/0!</v>
      </c>
      <c r="I431" s="1078"/>
      <c r="J431" s="256" t="s">
        <v>749</v>
      </c>
      <c r="K431" s="256" t="s">
        <v>750</v>
      </c>
      <c r="L431" s="453" t="s">
        <v>751</v>
      </c>
      <c r="M431" s="350">
        <v>43</v>
      </c>
      <c r="N431" s="350">
        <v>39</v>
      </c>
      <c r="O431" s="251">
        <f t="shared" ref="O431:O443" si="47">IF((N431*100%/M431)&lt;=100%,(N431*100%/M431),100%)</f>
        <v>0.90697674418604646</v>
      </c>
      <c r="P431" s="399"/>
      <c r="Q431" s="313" t="s">
        <v>1538</v>
      </c>
      <c r="R431" s="261"/>
    </row>
    <row r="432" spans="1:18" s="279" customFormat="1" ht="28.2" customHeight="1" x14ac:dyDescent="0.25">
      <c r="A432" s="253"/>
      <c r="B432" s="1085"/>
      <c r="C432" s="289" t="s">
        <v>497</v>
      </c>
      <c r="D432" s="254" t="s">
        <v>20</v>
      </c>
      <c r="E432" s="1076"/>
      <c r="F432" s="1124"/>
      <c r="G432" s="1074"/>
      <c r="H432" s="1127" t="e">
        <f t="shared" si="46"/>
        <v>#DIV/0!</v>
      </c>
      <c r="I432" s="1078"/>
      <c r="J432" s="256" t="s">
        <v>752</v>
      </c>
      <c r="K432" s="256" t="s">
        <v>753</v>
      </c>
      <c r="L432" s="453" t="s">
        <v>23</v>
      </c>
      <c r="M432" s="350">
        <v>5</v>
      </c>
      <c r="N432" s="350">
        <v>5</v>
      </c>
      <c r="O432" s="251">
        <f t="shared" si="47"/>
        <v>1</v>
      </c>
      <c r="P432" s="399"/>
      <c r="Q432" s="313"/>
      <c r="R432" s="261"/>
    </row>
    <row r="433" spans="1:18" s="279" customFormat="1" ht="30" customHeight="1" x14ac:dyDescent="0.25">
      <c r="A433" s="253"/>
      <c r="B433" s="1085"/>
      <c r="C433" s="289" t="s">
        <v>497</v>
      </c>
      <c r="D433" s="254" t="s">
        <v>20</v>
      </c>
      <c r="E433" s="1076"/>
      <c r="F433" s="1124"/>
      <c r="G433" s="1074"/>
      <c r="H433" s="1127" t="e">
        <f t="shared" si="46"/>
        <v>#DIV/0!</v>
      </c>
      <c r="I433" s="1078"/>
      <c r="J433" s="256" t="s">
        <v>754</v>
      </c>
      <c r="K433" s="256" t="s">
        <v>1524</v>
      </c>
      <c r="L433" s="453" t="s">
        <v>23</v>
      </c>
      <c r="M433" s="350">
        <v>14</v>
      </c>
      <c r="N433" s="350">
        <v>14</v>
      </c>
      <c r="O433" s="251">
        <f t="shared" si="47"/>
        <v>1</v>
      </c>
      <c r="P433" s="399"/>
      <c r="Q433" s="313"/>
      <c r="R433" s="261"/>
    </row>
    <row r="434" spans="1:18" s="279" customFormat="1" ht="30" customHeight="1" x14ac:dyDescent="0.25">
      <c r="A434" s="253"/>
      <c r="B434" s="1085"/>
      <c r="C434" s="289" t="s">
        <v>497</v>
      </c>
      <c r="D434" s="254" t="s">
        <v>20</v>
      </c>
      <c r="E434" s="1076"/>
      <c r="F434" s="1124"/>
      <c r="G434" s="1074"/>
      <c r="H434" s="1127" t="e">
        <f t="shared" si="46"/>
        <v>#DIV/0!</v>
      </c>
      <c r="I434" s="1078"/>
      <c r="J434" s="256" t="s">
        <v>755</v>
      </c>
      <c r="K434" s="256" t="s">
        <v>756</v>
      </c>
      <c r="L434" s="453" t="s">
        <v>8</v>
      </c>
      <c r="M434" s="350">
        <v>45</v>
      </c>
      <c r="N434" s="350">
        <v>51</v>
      </c>
      <c r="O434" s="251">
        <f t="shared" si="47"/>
        <v>1</v>
      </c>
      <c r="P434" s="727"/>
      <c r="Q434" s="313"/>
      <c r="R434" s="261"/>
    </row>
    <row r="435" spans="1:18" s="279" customFormat="1" ht="30" customHeight="1" x14ac:dyDescent="0.25">
      <c r="A435" s="253"/>
      <c r="B435" s="1085"/>
      <c r="C435" s="289" t="s">
        <v>497</v>
      </c>
      <c r="D435" s="254" t="s">
        <v>20</v>
      </c>
      <c r="E435" s="1076"/>
      <c r="F435" s="1124"/>
      <c r="G435" s="1074"/>
      <c r="H435" s="1127" t="e">
        <f t="shared" si="46"/>
        <v>#DIV/0!</v>
      </c>
      <c r="I435" s="1078"/>
      <c r="J435" s="256" t="s">
        <v>755</v>
      </c>
      <c r="K435" s="256" t="s">
        <v>757</v>
      </c>
      <c r="L435" s="453" t="s">
        <v>8</v>
      </c>
      <c r="M435" s="350">
        <v>4</v>
      </c>
      <c r="N435" s="350">
        <v>4</v>
      </c>
      <c r="O435" s="251">
        <f t="shared" si="47"/>
        <v>1</v>
      </c>
      <c r="P435" s="727"/>
      <c r="Q435" s="313"/>
      <c r="R435" s="261"/>
    </row>
    <row r="436" spans="1:18" s="279" customFormat="1" ht="30" customHeight="1" x14ac:dyDescent="0.25">
      <c r="A436" s="253"/>
      <c r="B436" s="1085"/>
      <c r="C436" s="289" t="s">
        <v>497</v>
      </c>
      <c r="D436" s="254" t="s">
        <v>20</v>
      </c>
      <c r="E436" s="1076"/>
      <c r="F436" s="1124"/>
      <c r="G436" s="1074"/>
      <c r="H436" s="1127" t="e">
        <f t="shared" si="46"/>
        <v>#DIV/0!</v>
      </c>
      <c r="I436" s="1078"/>
      <c r="J436" s="256" t="s">
        <v>752</v>
      </c>
      <c r="K436" s="256" t="s">
        <v>1525</v>
      </c>
      <c r="L436" s="453" t="s">
        <v>1526</v>
      </c>
      <c r="M436" s="350">
        <v>2</v>
      </c>
      <c r="N436" s="350">
        <v>2</v>
      </c>
      <c r="O436" s="251">
        <f t="shared" si="47"/>
        <v>1</v>
      </c>
      <c r="P436" s="727"/>
      <c r="Q436" s="313"/>
      <c r="R436" s="261"/>
    </row>
    <row r="437" spans="1:18" s="279" customFormat="1" ht="30" customHeight="1" x14ac:dyDescent="0.25">
      <c r="A437" s="253"/>
      <c r="B437" s="1085"/>
      <c r="C437" s="289" t="s">
        <v>497</v>
      </c>
      <c r="D437" s="254" t="s">
        <v>20</v>
      </c>
      <c r="E437" s="1076"/>
      <c r="F437" s="1124"/>
      <c r="G437" s="1074"/>
      <c r="H437" s="1127" t="e">
        <f t="shared" si="46"/>
        <v>#DIV/0!</v>
      </c>
      <c r="I437" s="1078"/>
      <c r="J437" s="256" t="s">
        <v>752</v>
      </c>
      <c r="K437" s="256" t="s">
        <v>1527</v>
      </c>
      <c r="L437" s="453" t="s">
        <v>1526</v>
      </c>
      <c r="M437" s="350">
        <v>1</v>
      </c>
      <c r="N437" s="350">
        <v>1</v>
      </c>
      <c r="O437" s="251">
        <f t="shared" si="47"/>
        <v>1</v>
      </c>
      <c r="P437" s="727"/>
      <c r="Q437" s="313"/>
      <c r="R437" s="261"/>
    </row>
    <row r="438" spans="1:18" s="279" customFormat="1" ht="30" customHeight="1" x14ac:dyDescent="0.25">
      <c r="A438" s="253"/>
      <c r="B438" s="1085"/>
      <c r="C438" s="289" t="s">
        <v>497</v>
      </c>
      <c r="D438" s="254" t="s">
        <v>20</v>
      </c>
      <c r="E438" s="1076"/>
      <c r="F438" s="1124"/>
      <c r="G438" s="1074"/>
      <c r="H438" s="1127" t="e">
        <f t="shared" si="46"/>
        <v>#DIV/0!</v>
      </c>
      <c r="I438" s="1078"/>
      <c r="J438" s="256" t="s">
        <v>752</v>
      </c>
      <c r="K438" s="256" t="s">
        <v>1528</v>
      </c>
      <c r="L438" s="453" t="s">
        <v>1526</v>
      </c>
      <c r="M438" s="350">
        <v>31</v>
      </c>
      <c r="N438" s="350">
        <v>31</v>
      </c>
      <c r="O438" s="251">
        <f t="shared" si="47"/>
        <v>1</v>
      </c>
      <c r="P438" s="727"/>
      <c r="Q438" s="313"/>
      <c r="R438" s="261"/>
    </row>
    <row r="439" spans="1:18" s="279" customFormat="1" ht="30" customHeight="1" x14ac:dyDescent="0.25">
      <c r="A439" s="253"/>
      <c r="B439" s="1085"/>
      <c r="C439" s="289" t="s">
        <v>497</v>
      </c>
      <c r="D439" s="254" t="s">
        <v>20</v>
      </c>
      <c r="E439" s="1076"/>
      <c r="F439" s="1124"/>
      <c r="G439" s="1074"/>
      <c r="H439" s="1127" t="e">
        <f t="shared" si="46"/>
        <v>#DIV/0!</v>
      </c>
      <c r="I439" s="1078"/>
      <c r="J439" s="256" t="s">
        <v>1529</v>
      </c>
      <c r="K439" s="256" t="s">
        <v>1530</v>
      </c>
      <c r="L439" s="453" t="s">
        <v>23</v>
      </c>
      <c r="M439" s="350">
        <v>20</v>
      </c>
      <c r="N439" s="350">
        <v>20</v>
      </c>
      <c r="O439" s="251">
        <f t="shared" si="47"/>
        <v>1</v>
      </c>
      <c r="P439" s="727"/>
      <c r="Q439" s="313"/>
      <c r="R439" s="261"/>
    </row>
    <row r="440" spans="1:18" s="279" customFormat="1" ht="30" customHeight="1" x14ac:dyDescent="0.25">
      <c r="A440" s="253"/>
      <c r="B440" s="1085"/>
      <c r="C440" s="289" t="s">
        <v>497</v>
      </c>
      <c r="D440" s="254" t="s">
        <v>20</v>
      </c>
      <c r="E440" s="1076"/>
      <c r="F440" s="1124"/>
      <c r="G440" s="1074"/>
      <c r="H440" s="1127" t="e">
        <f t="shared" si="46"/>
        <v>#DIV/0!</v>
      </c>
      <c r="I440" s="1078"/>
      <c r="J440" s="256" t="s">
        <v>1529</v>
      </c>
      <c r="K440" s="256" t="s">
        <v>1531</v>
      </c>
      <c r="L440" s="453" t="s">
        <v>23</v>
      </c>
      <c r="M440" s="350">
        <v>500</v>
      </c>
      <c r="N440" s="350">
        <v>500</v>
      </c>
      <c r="O440" s="251">
        <f t="shared" si="47"/>
        <v>1</v>
      </c>
      <c r="P440" s="727"/>
      <c r="Q440" s="313"/>
      <c r="R440" s="261"/>
    </row>
    <row r="441" spans="1:18" s="279" customFormat="1" ht="30" customHeight="1" x14ac:dyDescent="0.25">
      <c r="A441" s="253"/>
      <c r="B441" s="1085"/>
      <c r="C441" s="289" t="s">
        <v>497</v>
      </c>
      <c r="D441" s="254" t="s">
        <v>20</v>
      </c>
      <c r="E441" s="1076"/>
      <c r="F441" s="1124"/>
      <c r="G441" s="1074"/>
      <c r="H441" s="1127" t="e">
        <f t="shared" si="46"/>
        <v>#DIV/0!</v>
      </c>
      <c r="I441" s="1078"/>
      <c r="J441" s="256" t="s">
        <v>1529</v>
      </c>
      <c r="K441" s="256" t="s">
        <v>1532</v>
      </c>
      <c r="L441" s="453" t="s">
        <v>23</v>
      </c>
      <c r="M441" s="350">
        <v>1</v>
      </c>
      <c r="N441" s="350">
        <v>1</v>
      </c>
      <c r="O441" s="251">
        <f t="shared" si="47"/>
        <v>1</v>
      </c>
      <c r="P441" s="399"/>
      <c r="Q441" s="313"/>
      <c r="R441" s="261"/>
    </row>
    <row r="442" spans="1:18" s="279" customFormat="1" ht="30" customHeight="1" x14ac:dyDescent="0.25">
      <c r="A442" s="253"/>
      <c r="B442" s="1085"/>
      <c r="C442" s="289" t="s">
        <v>497</v>
      </c>
      <c r="D442" s="254" t="s">
        <v>20</v>
      </c>
      <c r="E442" s="1076"/>
      <c r="F442" s="1124"/>
      <c r="G442" s="1074"/>
      <c r="H442" s="1127" t="e">
        <f t="shared" si="46"/>
        <v>#DIV/0!</v>
      </c>
      <c r="I442" s="1078"/>
      <c r="J442" s="256" t="s">
        <v>1533</v>
      </c>
      <c r="K442" s="256" t="s">
        <v>1534</v>
      </c>
      <c r="L442" s="453" t="s">
        <v>23</v>
      </c>
      <c r="M442" s="350">
        <v>10</v>
      </c>
      <c r="N442" s="350">
        <v>10</v>
      </c>
      <c r="O442" s="251">
        <f t="shared" si="47"/>
        <v>1</v>
      </c>
      <c r="P442" s="399"/>
      <c r="Q442" s="313"/>
      <c r="R442" s="261"/>
    </row>
    <row r="443" spans="1:18" s="279" customFormat="1" ht="30" customHeight="1" x14ac:dyDescent="0.25">
      <c r="A443" s="253"/>
      <c r="B443" s="1086"/>
      <c r="C443" s="289" t="s">
        <v>497</v>
      </c>
      <c r="D443" s="254" t="s">
        <v>20</v>
      </c>
      <c r="E443" s="1070"/>
      <c r="F443" s="1125"/>
      <c r="G443" s="1075"/>
      <c r="H443" s="1089" t="e">
        <f t="shared" si="46"/>
        <v>#DIV/0!</v>
      </c>
      <c r="I443" s="1079"/>
      <c r="J443" s="256" t="s">
        <v>1535</v>
      </c>
      <c r="K443" s="256" t="s">
        <v>1536</v>
      </c>
      <c r="L443" s="453" t="s">
        <v>23</v>
      </c>
      <c r="M443" s="350">
        <v>4</v>
      </c>
      <c r="N443" s="350">
        <v>4</v>
      </c>
      <c r="O443" s="251">
        <f t="shared" si="47"/>
        <v>1</v>
      </c>
      <c r="P443" s="250"/>
      <c r="Q443" s="194"/>
      <c r="R443" s="261"/>
    </row>
    <row r="444" spans="1:18" s="82" customFormat="1" ht="92.4" x14ac:dyDescent="0.25">
      <c r="A444" s="65" t="s">
        <v>1508</v>
      </c>
      <c r="B444" s="309" t="s">
        <v>850</v>
      </c>
      <c r="C444" s="65" t="s">
        <v>876</v>
      </c>
      <c r="D444" s="489" t="s">
        <v>18</v>
      </c>
      <c r="E444" s="512">
        <f>SUM(E445:E465)</f>
        <v>803252.20000000019</v>
      </c>
      <c r="F444" s="512">
        <f>SUM(F445:F465)</f>
        <v>803252.20000000019</v>
      </c>
      <c r="G444" s="489"/>
      <c r="H444" s="485">
        <f t="shared" ref="H444:H445" si="48">F444*100%/E444</f>
        <v>1</v>
      </c>
      <c r="I444" s="464"/>
      <c r="J444" s="961"/>
      <c r="K444" s="962"/>
      <c r="L444" s="962"/>
      <c r="M444" s="962"/>
      <c r="N444" s="962"/>
      <c r="O444" s="963"/>
      <c r="P444" s="821">
        <f>SUM(O445:O465)/COUNTA(O445:O465)</f>
        <v>0.9877551020408164</v>
      </c>
      <c r="Q444" s="8"/>
    </row>
    <row r="445" spans="1:18" s="82" customFormat="1" ht="79.8" customHeight="1" x14ac:dyDescent="0.25">
      <c r="A445" s="65"/>
      <c r="B445" s="989"/>
      <c r="C445" s="65" t="s">
        <v>876</v>
      </c>
      <c r="D445" s="489" t="s">
        <v>20</v>
      </c>
      <c r="E445" s="1150">
        <v>701591.3</v>
      </c>
      <c r="F445" s="1150">
        <v>701591.3</v>
      </c>
      <c r="G445" s="948" t="s">
        <v>19</v>
      </c>
      <c r="H445" s="944">
        <f t="shared" si="48"/>
        <v>1</v>
      </c>
      <c r="I445" s="1027"/>
      <c r="J445" s="726" t="s">
        <v>851</v>
      </c>
      <c r="K445" s="729" t="s">
        <v>1549</v>
      </c>
      <c r="L445" s="728" t="s">
        <v>1550</v>
      </c>
      <c r="M445" s="583">
        <v>40014</v>
      </c>
      <c r="N445" s="583">
        <v>47308</v>
      </c>
      <c r="O445" s="1">
        <f t="shared" ref="O445:O456" si="49">IF((N445*100%/M445)&lt;=100%,(N445*100%/M445),100%)</f>
        <v>1</v>
      </c>
      <c r="P445" s="485"/>
      <c r="Q445" s="489"/>
    </row>
    <row r="446" spans="1:18" s="82" customFormat="1" ht="79.2" x14ac:dyDescent="0.25">
      <c r="A446" s="65"/>
      <c r="B446" s="969"/>
      <c r="C446" s="65" t="s">
        <v>876</v>
      </c>
      <c r="D446" s="489" t="s">
        <v>20</v>
      </c>
      <c r="E446" s="1150"/>
      <c r="F446" s="1150"/>
      <c r="G446" s="943"/>
      <c r="H446" s="945"/>
      <c r="I446" s="974"/>
      <c r="J446" s="726" t="s">
        <v>49</v>
      </c>
      <c r="K446" s="726" t="s">
        <v>22</v>
      </c>
      <c r="L446" s="725" t="s">
        <v>23</v>
      </c>
      <c r="M446" s="350">
        <v>32</v>
      </c>
      <c r="N446" s="350">
        <v>32</v>
      </c>
      <c r="O446" s="1">
        <f t="shared" si="49"/>
        <v>1</v>
      </c>
      <c r="P446" s="485"/>
      <c r="Q446" s="431" t="s">
        <v>1551</v>
      </c>
    </row>
    <row r="447" spans="1:18" s="82" customFormat="1" ht="95.4" customHeight="1" x14ac:dyDescent="0.25">
      <c r="A447" s="65"/>
      <c r="B447" s="969"/>
      <c r="C447" s="65" t="s">
        <v>876</v>
      </c>
      <c r="D447" s="313" t="s">
        <v>29</v>
      </c>
      <c r="E447" s="512">
        <v>2253.9</v>
      </c>
      <c r="F447" s="512">
        <v>2253.9</v>
      </c>
      <c r="G447" s="518" t="s">
        <v>19</v>
      </c>
      <c r="H447" s="517">
        <f>F447*100%/E447</f>
        <v>1</v>
      </c>
      <c r="I447" s="189"/>
      <c r="J447" s="313" t="s">
        <v>851</v>
      </c>
      <c r="K447" s="313" t="s">
        <v>208</v>
      </c>
      <c r="L447" s="666" t="s">
        <v>51</v>
      </c>
      <c r="M447" s="666">
        <v>505</v>
      </c>
      <c r="N447" s="666">
        <v>505</v>
      </c>
      <c r="O447" s="1">
        <f t="shared" si="49"/>
        <v>1</v>
      </c>
      <c r="P447" s="517"/>
      <c r="Q447" s="8"/>
    </row>
    <row r="448" spans="1:18" s="82" customFormat="1" ht="82.8" customHeight="1" x14ac:dyDescent="0.25">
      <c r="A448" s="65"/>
      <c r="B448" s="969"/>
      <c r="C448" s="65" t="s">
        <v>876</v>
      </c>
      <c r="D448" s="313" t="s">
        <v>31</v>
      </c>
      <c r="E448" s="512">
        <v>1955.2</v>
      </c>
      <c r="F448" s="512">
        <v>1955.2</v>
      </c>
      <c r="G448" s="518" t="s">
        <v>19</v>
      </c>
      <c r="H448" s="517">
        <f>F448*100%/E448</f>
        <v>1</v>
      </c>
      <c r="I448" s="189"/>
      <c r="J448" s="313" t="s">
        <v>851</v>
      </c>
      <c r="K448" s="313" t="s">
        <v>1388</v>
      </c>
      <c r="L448" s="682" t="s">
        <v>26</v>
      </c>
      <c r="M448" s="682">
        <v>227</v>
      </c>
      <c r="N448" s="682">
        <v>227</v>
      </c>
      <c r="O448" s="1">
        <f t="shared" si="49"/>
        <v>1</v>
      </c>
      <c r="P448" s="517"/>
      <c r="Q448" s="8"/>
    </row>
    <row r="449" spans="1:18" s="82" customFormat="1" ht="93" customHeight="1" x14ac:dyDescent="0.25">
      <c r="A449" s="65"/>
      <c r="B449" s="969"/>
      <c r="C449" s="65" t="s">
        <v>876</v>
      </c>
      <c r="D449" s="313" t="s">
        <v>32</v>
      </c>
      <c r="E449" s="512">
        <v>1915.8</v>
      </c>
      <c r="F449" s="512">
        <v>1915.8</v>
      </c>
      <c r="G449" s="518" t="s">
        <v>19</v>
      </c>
      <c r="H449" s="517" t="e">
        <f>#N/A</f>
        <v>#N/A</v>
      </c>
      <c r="I449" s="189"/>
      <c r="J449" s="313" t="s">
        <v>851</v>
      </c>
      <c r="K449" s="313" t="s">
        <v>1436</v>
      </c>
      <c r="L449" s="676" t="s">
        <v>51</v>
      </c>
      <c r="M449" s="81">
        <v>310</v>
      </c>
      <c r="N449" s="503">
        <v>310</v>
      </c>
      <c r="O449" s="1">
        <f t="shared" si="49"/>
        <v>1</v>
      </c>
      <c r="P449" s="517"/>
      <c r="Q449" s="8"/>
    </row>
    <row r="450" spans="1:18" s="82" customFormat="1" ht="81.599999999999994" customHeight="1" x14ac:dyDescent="0.25">
      <c r="A450" s="65"/>
      <c r="B450" s="969"/>
      <c r="C450" s="65" t="s">
        <v>876</v>
      </c>
      <c r="D450" s="313" t="s">
        <v>33</v>
      </c>
      <c r="E450" s="512">
        <v>1241.3</v>
      </c>
      <c r="F450" s="512">
        <v>1241.3</v>
      </c>
      <c r="G450" s="518" t="s">
        <v>19</v>
      </c>
      <c r="H450" s="517" t="e">
        <f>#N/A</f>
        <v>#N/A</v>
      </c>
      <c r="I450" s="189"/>
      <c r="J450" s="313" t="s">
        <v>851</v>
      </c>
      <c r="K450" s="313" t="s">
        <v>208</v>
      </c>
      <c r="L450" s="661" t="s">
        <v>51</v>
      </c>
      <c r="M450" s="81">
        <v>275</v>
      </c>
      <c r="N450" s="503">
        <v>275</v>
      </c>
      <c r="O450" s="1">
        <f t="shared" si="49"/>
        <v>1</v>
      </c>
      <c r="P450" s="517"/>
      <c r="Q450" s="8"/>
    </row>
    <row r="451" spans="1:18" s="82" customFormat="1" ht="81" customHeight="1" x14ac:dyDescent="0.25">
      <c r="A451" s="65"/>
      <c r="B451" s="969"/>
      <c r="C451" s="65" t="s">
        <v>876</v>
      </c>
      <c r="D451" s="313" t="s">
        <v>34</v>
      </c>
      <c r="E451" s="512">
        <v>2867.4</v>
      </c>
      <c r="F451" s="512">
        <v>2867.4</v>
      </c>
      <c r="G451" s="518" t="s">
        <v>19</v>
      </c>
      <c r="H451" s="517" t="e">
        <f>#N/A</f>
        <v>#N/A</v>
      </c>
      <c r="I451" s="189"/>
      <c r="J451" s="313" t="s">
        <v>851</v>
      </c>
      <c r="K451" s="313" t="s">
        <v>208</v>
      </c>
      <c r="L451" s="661" t="s">
        <v>51</v>
      </c>
      <c r="M451" s="661">
        <v>1425</v>
      </c>
      <c r="N451" s="661">
        <v>1425</v>
      </c>
      <c r="O451" s="1">
        <f t="shared" si="49"/>
        <v>1</v>
      </c>
      <c r="P451" s="517"/>
      <c r="Q451" s="8"/>
    </row>
    <row r="452" spans="1:18" s="82" customFormat="1" ht="92.4" x14ac:dyDescent="0.25">
      <c r="A452" s="65"/>
      <c r="B452" s="969"/>
      <c r="C452" s="65" t="s">
        <v>876</v>
      </c>
      <c r="D452" s="628" t="s">
        <v>35</v>
      </c>
      <c r="E452" s="1140">
        <v>17592.400000000001</v>
      </c>
      <c r="F452" s="1140">
        <v>17592.400000000001</v>
      </c>
      <c r="G452" s="942" t="s">
        <v>19</v>
      </c>
      <c r="H452" s="944">
        <f>F449*100%/E449</f>
        <v>1</v>
      </c>
      <c r="I452" s="1071"/>
      <c r="J452" s="313" t="s">
        <v>851</v>
      </c>
      <c r="K452" s="313" t="s">
        <v>208</v>
      </c>
      <c r="L452" s="627" t="s">
        <v>51</v>
      </c>
      <c r="M452" s="634">
        <v>620</v>
      </c>
      <c r="N452" s="634">
        <v>787</v>
      </c>
      <c r="O452" s="1">
        <f t="shared" si="49"/>
        <v>1</v>
      </c>
      <c r="P452" s="626"/>
      <c r="Q452" s="8"/>
    </row>
    <row r="453" spans="1:18" s="82" customFormat="1" ht="95.4" customHeight="1" x14ac:dyDescent="0.25">
      <c r="A453" s="65"/>
      <c r="B453" s="969"/>
      <c r="C453" s="65" t="s">
        <v>876</v>
      </c>
      <c r="D453" s="489" t="s">
        <v>35</v>
      </c>
      <c r="E453" s="1141"/>
      <c r="F453" s="1141"/>
      <c r="G453" s="943"/>
      <c r="H453" s="945"/>
      <c r="I453" s="1072"/>
      <c r="J453" s="313" t="s">
        <v>851</v>
      </c>
      <c r="K453" s="313" t="s">
        <v>50</v>
      </c>
      <c r="L453" s="632" t="s">
        <v>26</v>
      </c>
      <c r="M453" s="687">
        <v>780</v>
      </c>
      <c r="N453" s="687">
        <v>909</v>
      </c>
      <c r="O453" s="1">
        <f t="shared" si="49"/>
        <v>1</v>
      </c>
      <c r="P453" s="485"/>
      <c r="Q453" s="8"/>
    </row>
    <row r="454" spans="1:18" s="82" customFormat="1" ht="93" customHeight="1" x14ac:dyDescent="0.25">
      <c r="A454" s="65"/>
      <c r="B454" s="969"/>
      <c r="C454" s="65" t="s">
        <v>876</v>
      </c>
      <c r="D454" s="489" t="s">
        <v>36</v>
      </c>
      <c r="E454" s="512">
        <v>1532.9</v>
      </c>
      <c r="F454" s="512">
        <v>1532.9</v>
      </c>
      <c r="G454" s="489" t="s">
        <v>19</v>
      </c>
      <c r="H454" s="485">
        <f t="shared" ref="H454:H459" si="50">F454*100%/E454</f>
        <v>1</v>
      </c>
      <c r="I454" s="189"/>
      <c r="J454" s="313" t="s">
        <v>851</v>
      </c>
      <c r="K454" s="313" t="s">
        <v>1257</v>
      </c>
      <c r="L454" s="656" t="s">
        <v>51</v>
      </c>
      <c r="M454" s="350">
        <v>369</v>
      </c>
      <c r="N454" s="350">
        <v>369</v>
      </c>
      <c r="O454" s="1">
        <f t="shared" si="49"/>
        <v>1</v>
      </c>
      <c r="P454" s="485"/>
      <c r="Q454" s="8"/>
    </row>
    <row r="455" spans="1:18" s="82" customFormat="1" ht="93" customHeight="1" x14ac:dyDescent="0.25">
      <c r="A455" s="65"/>
      <c r="B455" s="969"/>
      <c r="C455" s="65" t="s">
        <v>876</v>
      </c>
      <c r="D455" s="518" t="s">
        <v>37</v>
      </c>
      <c r="E455" s="512">
        <v>3614.5</v>
      </c>
      <c r="F455" s="512">
        <v>3614.5</v>
      </c>
      <c r="G455" s="518" t="s">
        <v>19</v>
      </c>
      <c r="H455" s="517">
        <v>1</v>
      </c>
      <c r="I455" s="189"/>
      <c r="J455" s="313" t="s">
        <v>851</v>
      </c>
      <c r="K455" s="313" t="s">
        <v>208</v>
      </c>
      <c r="L455" s="638" t="s">
        <v>51</v>
      </c>
      <c r="M455" s="350">
        <v>1085</v>
      </c>
      <c r="N455" s="350">
        <v>806</v>
      </c>
      <c r="O455" s="1">
        <f t="shared" si="49"/>
        <v>0.74285714285714288</v>
      </c>
      <c r="P455" s="517"/>
      <c r="Q455" s="431" t="s">
        <v>1518</v>
      </c>
    </row>
    <row r="456" spans="1:18" s="82" customFormat="1" ht="116.4" customHeight="1" x14ac:dyDescent="0.25">
      <c r="A456" s="65"/>
      <c r="B456" s="969"/>
      <c r="C456" s="65" t="s">
        <v>876</v>
      </c>
      <c r="D456" s="518" t="s">
        <v>38</v>
      </c>
      <c r="E456" s="512">
        <v>1687</v>
      </c>
      <c r="F456" s="512">
        <v>1687</v>
      </c>
      <c r="G456" s="518" t="s">
        <v>19</v>
      </c>
      <c r="H456" s="517">
        <v>1</v>
      </c>
      <c r="I456" s="189"/>
      <c r="J456" s="624" t="s">
        <v>991</v>
      </c>
      <c r="K456" s="624" t="s">
        <v>552</v>
      </c>
      <c r="L456" s="625" t="s">
        <v>51</v>
      </c>
      <c r="M456" s="625">
        <v>438</v>
      </c>
      <c r="N456" s="625">
        <v>438</v>
      </c>
      <c r="O456" s="1">
        <f t="shared" si="49"/>
        <v>1</v>
      </c>
      <c r="P456" s="517"/>
      <c r="Q456" s="8"/>
    </row>
    <row r="457" spans="1:18" s="82" customFormat="1" ht="81" customHeight="1" x14ac:dyDescent="0.25">
      <c r="A457" s="65"/>
      <c r="B457" s="969"/>
      <c r="C457" s="65" t="s">
        <v>876</v>
      </c>
      <c r="D457" s="489" t="s">
        <v>39</v>
      </c>
      <c r="E457" s="512">
        <v>26782.6</v>
      </c>
      <c r="F457" s="512">
        <v>26782.6</v>
      </c>
      <c r="G457" s="489" t="s">
        <v>19</v>
      </c>
      <c r="H457" s="485">
        <f t="shared" si="50"/>
        <v>1</v>
      </c>
      <c r="I457" s="189"/>
      <c r="J457" s="313" t="s">
        <v>851</v>
      </c>
      <c r="K457" s="313" t="s">
        <v>208</v>
      </c>
      <c r="L457" s="546" t="s">
        <v>51</v>
      </c>
      <c r="M457" s="625">
        <v>360</v>
      </c>
      <c r="N457" s="625">
        <v>360</v>
      </c>
      <c r="O457" s="1">
        <f t="shared" ref="O457:O458" si="51">IF((N457*100%/M457)&lt;=100%,(N457*100%/M457),100%)</f>
        <v>1</v>
      </c>
      <c r="P457" s="485"/>
      <c r="Q457" s="8"/>
    </row>
    <row r="458" spans="1:18" s="82" customFormat="1" ht="81" customHeight="1" x14ac:dyDescent="0.25">
      <c r="A458" s="65"/>
      <c r="B458" s="969"/>
      <c r="C458" s="65" t="s">
        <v>876</v>
      </c>
      <c r="D458" s="489" t="s">
        <v>40</v>
      </c>
      <c r="E458" s="512">
        <v>13646</v>
      </c>
      <c r="F458" s="512">
        <v>13646</v>
      </c>
      <c r="G458" s="489" t="s">
        <v>19</v>
      </c>
      <c r="H458" s="485">
        <f t="shared" si="50"/>
        <v>1</v>
      </c>
      <c r="I458" s="189"/>
      <c r="J458" s="313" t="s">
        <v>851</v>
      </c>
      <c r="K458" s="313" t="s">
        <v>208</v>
      </c>
      <c r="L458" s="687" t="s">
        <v>51</v>
      </c>
      <c r="M458" s="687">
        <v>1748</v>
      </c>
      <c r="N458" s="687">
        <v>1748</v>
      </c>
      <c r="O458" s="1">
        <f t="shared" si="51"/>
        <v>1</v>
      </c>
      <c r="P458" s="485"/>
      <c r="Q458" s="8"/>
    </row>
    <row r="459" spans="1:18" s="82" customFormat="1" ht="92.4" x14ac:dyDescent="0.25">
      <c r="A459" s="65"/>
      <c r="B459" s="969"/>
      <c r="C459" s="65" t="s">
        <v>876</v>
      </c>
      <c r="D459" s="518" t="s">
        <v>41</v>
      </c>
      <c r="E459" s="512">
        <v>3393.9</v>
      </c>
      <c r="F459" s="512">
        <v>3393.9</v>
      </c>
      <c r="G459" s="518" t="s">
        <v>19</v>
      </c>
      <c r="H459" s="517">
        <f t="shared" si="50"/>
        <v>1</v>
      </c>
      <c r="I459" s="189"/>
      <c r="J459" s="313" t="s">
        <v>851</v>
      </c>
      <c r="K459" s="313" t="s">
        <v>208</v>
      </c>
      <c r="L459" s="676" t="s">
        <v>51</v>
      </c>
      <c r="M459" s="81">
        <v>2254</v>
      </c>
      <c r="N459" s="81">
        <v>2280</v>
      </c>
      <c r="O459" s="1">
        <f>IF((N459*100%/M459)&lt;=100%,(N459*100%/M459),100%)</f>
        <v>1</v>
      </c>
      <c r="P459" s="517"/>
      <c r="Q459" s="8"/>
    </row>
    <row r="460" spans="1:18" s="82" customFormat="1" ht="92.4" x14ac:dyDescent="0.25">
      <c r="A460" s="65"/>
      <c r="B460" s="969"/>
      <c r="C460" s="65" t="s">
        <v>876</v>
      </c>
      <c r="D460" s="518" t="s">
        <v>42</v>
      </c>
      <c r="E460" s="512">
        <v>3422.3</v>
      </c>
      <c r="F460" s="512">
        <v>3422.3</v>
      </c>
      <c r="G460" s="518" t="s">
        <v>19</v>
      </c>
      <c r="H460" s="517">
        <f>F460*100%/E460</f>
        <v>1</v>
      </c>
      <c r="I460" s="189"/>
      <c r="J460" s="313" t="s">
        <v>851</v>
      </c>
      <c r="K460" s="313" t="s">
        <v>208</v>
      </c>
      <c r="L460" s="676" t="s">
        <v>51</v>
      </c>
      <c r="M460" s="81">
        <v>736</v>
      </c>
      <c r="N460" s="81">
        <v>736</v>
      </c>
      <c r="O460" s="1">
        <f>IF((N460*100%/M460)&lt;=100%,(N460*100%/M460),100%)</f>
        <v>1</v>
      </c>
      <c r="P460" s="517"/>
      <c r="Q460" s="8"/>
    </row>
    <row r="461" spans="1:18" s="82" customFormat="1" ht="92.4" x14ac:dyDescent="0.25">
      <c r="A461" s="65"/>
      <c r="B461" s="969"/>
      <c r="C461" s="65" t="s">
        <v>876</v>
      </c>
      <c r="D461" s="518" t="s">
        <v>43</v>
      </c>
      <c r="E461" s="512">
        <v>3628</v>
      </c>
      <c r="F461" s="512">
        <v>3628</v>
      </c>
      <c r="G461" s="518" t="s">
        <v>19</v>
      </c>
      <c r="H461" s="517">
        <f t="shared" ref="H461:H464" si="52">F461*100%/E461</f>
        <v>1</v>
      </c>
      <c r="I461" s="189"/>
      <c r="J461" s="313" t="s">
        <v>851</v>
      </c>
      <c r="K461" s="313" t="s">
        <v>208</v>
      </c>
      <c r="L461" s="643" t="s">
        <v>51</v>
      </c>
      <c r="M461" s="81">
        <v>1475</v>
      </c>
      <c r="N461" s="81">
        <v>1475</v>
      </c>
      <c r="O461" s="1">
        <f>IF((N461*100%/M461)&lt;=100%,(N461*100%/M461),100%)</f>
        <v>1</v>
      </c>
      <c r="P461" s="517"/>
      <c r="Q461" s="8"/>
    </row>
    <row r="462" spans="1:18" s="279" customFormat="1" ht="92.4" x14ac:dyDescent="0.25">
      <c r="A462" s="253"/>
      <c r="B462" s="969"/>
      <c r="C462" s="65" t="s">
        <v>876</v>
      </c>
      <c r="D462" s="313" t="s">
        <v>44</v>
      </c>
      <c r="E462" s="512">
        <v>5102.5</v>
      </c>
      <c r="F462" s="512">
        <v>5102.5</v>
      </c>
      <c r="G462" s="313" t="s">
        <v>19</v>
      </c>
      <c r="H462" s="521">
        <f t="shared" si="52"/>
        <v>1</v>
      </c>
      <c r="I462" s="282"/>
      <c r="J462" s="313" t="s">
        <v>851</v>
      </c>
      <c r="K462" s="313" t="s">
        <v>208</v>
      </c>
      <c r="L462" s="661" t="s">
        <v>51</v>
      </c>
      <c r="M462" s="350">
        <v>1210</v>
      </c>
      <c r="N462" s="385">
        <v>1210</v>
      </c>
      <c r="O462" s="251">
        <f>IF((N462*100%/M462)&lt;=100%,(N462*100%/M462),100%)</f>
        <v>1</v>
      </c>
      <c r="P462" s="521"/>
      <c r="Q462" s="52"/>
      <c r="R462" s="261"/>
    </row>
    <row r="463" spans="1:18" s="279" customFormat="1" ht="80.400000000000006" customHeight="1" x14ac:dyDescent="0.25">
      <c r="A463" s="253"/>
      <c r="B463" s="969"/>
      <c r="C463" s="65" t="s">
        <v>876</v>
      </c>
      <c r="D463" s="313" t="s">
        <v>45</v>
      </c>
      <c r="E463" s="512">
        <v>7149</v>
      </c>
      <c r="F463" s="512">
        <v>7149</v>
      </c>
      <c r="G463" s="313" t="s">
        <v>19</v>
      </c>
      <c r="H463" s="521">
        <f t="shared" si="52"/>
        <v>1</v>
      </c>
      <c r="I463" s="332"/>
      <c r="J463" s="313" t="s">
        <v>851</v>
      </c>
      <c r="K463" s="313" t="s">
        <v>208</v>
      </c>
      <c r="L463" s="669" t="s">
        <v>51</v>
      </c>
      <c r="M463" s="350">
        <v>1475</v>
      </c>
      <c r="N463" s="350">
        <v>1475</v>
      </c>
      <c r="O463" s="251">
        <f t="shared" ref="O463:O474" si="53">IF((N463*100%/M463)&lt;=100%,(N463*100%/M463),100%)</f>
        <v>1</v>
      </c>
      <c r="P463" s="521"/>
      <c r="Q463" s="313"/>
      <c r="R463" s="261"/>
    </row>
    <row r="464" spans="1:18" s="279" customFormat="1" ht="92.4" x14ac:dyDescent="0.25">
      <c r="A464" s="253"/>
      <c r="B464" s="969"/>
      <c r="C464" s="65" t="s">
        <v>876</v>
      </c>
      <c r="D464" s="313" t="s">
        <v>46</v>
      </c>
      <c r="E464" s="512">
        <v>1999.7</v>
      </c>
      <c r="F464" s="512">
        <v>1999.7</v>
      </c>
      <c r="G464" s="313" t="s">
        <v>19</v>
      </c>
      <c r="H464" s="521">
        <f t="shared" si="52"/>
        <v>1</v>
      </c>
      <c r="I464" s="282"/>
      <c r="J464" s="313" t="s">
        <v>851</v>
      </c>
      <c r="K464" s="313" t="s">
        <v>208</v>
      </c>
      <c r="L464" s="687" t="s">
        <v>51</v>
      </c>
      <c r="M464" s="583">
        <v>1346</v>
      </c>
      <c r="N464" s="583">
        <v>1346</v>
      </c>
      <c r="O464" s="251">
        <f t="shared" si="53"/>
        <v>1</v>
      </c>
      <c r="P464" s="521"/>
      <c r="Q464" s="313"/>
      <c r="R464" s="261"/>
    </row>
    <row r="465" spans="1:18" s="279" customFormat="1" ht="92.4" x14ac:dyDescent="0.25">
      <c r="A465" s="253"/>
      <c r="B465" s="969"/>
      <c r="C465" s="65" t="s">
        <v>876</v>
      </c>
      <c r="D465" s="313" t="s">
        <v>47</v>
      </c>
      <c r="E465" s="512">
        <v>1876.5</v>
      </c>
      <c r="F465" s="512">
        <v>1876.5</v>
      </c>
      <c r="G465" s="313" t="s">
        <v>19</v>
      </c>
      <c r="H465" s="521">
        <v>1</v>
      </c>
      <c r="I465" s="332"/>
      <c r="J465" s="313" t="s">
        <v>851</v>
      </c>
      <c r="K465" s="313" t="s">
        <v>208</v>
      </c>
      <c r="L465" s="579" t="s">
        <v>51</v>
      </c>
      <c r="M465" s="350">
        <v>79</v>
      </c>
      <c r="N465" s="350">
        <v>79</v>
      </c>
      <c r="O465" s="251">
        <f t="shared" si="53"/>
        <v>1</v>
      </c>
      <c r="P465" s="521"/>
      <c r="Q465" s="313"/>
      <c r="R465" s="261"/>
    </row>
    <row r="466" spans="1:18" ht="26.4" x14ac:dyDescent="0.25">
      <c r="A466" s="253" t="s">
        <v>1553</v>
      </c>
      <c r="B466" s="331" t="s">
        <v>890</v>
      </c>
      <c r="C466" s="65" t="s">
        <v>891</v>
      </c>
      <c r="D466" s="313" t="s">
        <v>18</v>
      </c>
      <c r="E466" s="252">
        <f>SUM(E467)</f>
        <v>159883.20000000001</v>
      </c>
      <c r="F466" s="252">
        <f>SUM(F467)</f>
        <v>159883.20000000001</v>
      </c>
      <c r="G466" s="313"/>
      <c r="H466" s="530">
        <v>1</v>
      </c>
      <c r="I466" s="332"/>
      <c r="J466" s="1094"/>
      <c r="K466" s="1081"/>
      <c r="L466" s="1095"/>
      <c r="M466" s="1096"/>
      <c r="N466" s="1096"/>
      <c r="O466" s="1097"/>
      <c r="P466" s="530">
        <f>SUM(O467)/COUNTA(O467)</f>
        <v>1</v>
      </c>
      <c r="Q466" s="313"/>
    </row>
    <row r="467" spans="1:18" s="279" customFormat="1" ht="26.4" x14ac:dyDescent="0.25">
      <c r="A467" s="253"/>
      <c r="B467" s="734"/>
      <c r="C467" s="65" t="s">
        <v>891</v>
      </c>
      <c r="D467" s="254" t="s">
        <v>20</v>
      </c>
      <c r="E467" s="252">
        <v>159883.20000000001</v>
      </c>
      <c r="F467" s="252">
        <v>159883.20000000001</v>
      </c>
      <c r="G467" s="313" t="s">
        <v>19</v>
      </c>
      <c r="H467" s="530">
        <v>1</v>
      </c>
      <c r="I467" s="189"/>
      <c r="J467" s="254" t="s">
        <v>49</v>
      </c>
      <c r="K467" s="254" t="s">
        <v>22</v>
      </c>
      <c r="L467" s="871" t="s">
        <v>23</v>
      </c>
      <c r="M467" s="350">
        <v>1</v>
      </c>
      <c r="N467" s="350">
        <v>1</v>
      </c>
      <c r="O467" s="251">
        <f t="shared" si="53"/>
        <v>1</v>
      </c>
      <c r="P467" s="530"/>
      <c r="Q467" s="493"/>
      <c r="R467" s="261"/>
    </row>
    <row r="468" spans="1:18" ht="22.8" customHeight="1" x14ac:dyDescent="0.25">
      <c r="A468" s="253" t="s">
        <v>829</v>
      </c>
      <c r="B468" s="331" t="s">
        <v>852</v>
      </c>
      <c r="C468" s="65" t="s">
        <v>888</v>
      </c>
      <c r="D468" s="313" t="s">
        <v>18</v>
      </c>
      <c r="E468" s="252">
        <f>SUM(E469:E470)</f>
        <v>182933.09999999998</v>
      </c>
      <c r="F468" s="252">
        <f>SUM(F469:F470)</f>
        <v>181320.01680000001</v>
      </c>
      <c r="G468" s="313"/>
      <c r="H468" s="490">
        <v>1</v>
      </c>
      <c r="I468" s="332"/>
      <c r="J468" s="1080"/>
      <c r="K468" s="1081"/>
      <c r="L468" s="1082"/>
      <c r="M468" s="1081"/>
      <c r="N468" s="1081"/>
      <c r="O468" s="1083"/>
      <c r="P468" s="862">
        <f>SUM(O469:O470)/COUNTA(O469:O470)</f>
        <v>1</v>
      </c>
      <c r="Q468" s="313"/>
    </row>
    <row r="469" spans="1:18" ht="396" x14ac:dyDescent="0.25">
      <c r="A469" s="253"/>
      <c r="B469" s="1084"/>
      <c r="C469" s="65" t="s">
        <v>888</v>
      </c>
      <c r="D469" s="254" t="s">
        <v>20</v>
      </c>
      <c r="E469" s="252">
        <v>67819.7</v>
      </c>
      <c r="F469" s="252">
        <v>67088.417100000006</v>
      </c>
      <c r="G469" s="313" t="s">
        <v>113</v>
      </c>
      <c r="H469" s="521">
        <v>0.98921724956023116</v>
      </c>
      <c r="I469" s="313" t="s">
        <v>1763</v>
      </c>
      <c r="J469" s="313" t="s">
        <v>1764</v>
      </c>
      <c r="K469" s="313" t="s">
        <v>1318</v>
      </c>
      <c r="L469" s="846" t="s">
        <v>796</v>
      </c>
      <c r="M469" s="350">
        <v>9500</v>
      </c>
      <c r="N469" s="350">
        <v>9542</v>
      </c>
      <c r="O469" s="251">
        <f t="shared" si="53"/>
        <v>1</v>
      </c>
      <c r="P469" s="490"/>
      <c r="Q469" s="313"/>
    </row>
    <row r="470" spans="1:18" s="279" customFormat="1" ht="382.8" x14ac:dyDescent="0.25">
      <c r="A470" s="253"/>
      <c r="B470" s="1086"/>
      <c r="C470" s="65" t="s">
        <v>888</v>
      </c>
      <c r="D470" s="254" t="s">
        <v>20</v>
      </c>
      <c r="E470" s="252">
        <v>115113.4</v>
      </c>
      <c r="F470" s="252">
        <v>114231.59970000001</v>
      </c>
      <c r="G470" s="313" t="s">
        <v>19</v>
      </c>
      <c r="H470" s="490">
        <v>0.99233972500160716</v>
      </c>
      <c r="I470" s="313" t="s">
        <v>1765</v>
      </c>
      <c r="J470" s="313" t="s">
        <v>1764</v>
      </c>
      <c r="K470" s="313" t="s">
        <v>1318</v>
      </c>
      <c r="L470" s="846" t="s">
        <v>796</v>
      </c>
      <c r="M470" s="350">
        <v>9500</v>
      </c>
      <c r="N470" s="350">
        <v>9542</v>
      </c>
      <c r="O470" s="251">
        <f t="shared" si="53"/>
        <v>1</v>
      </c>
      <c r="P470" s="490"/>
      <c r="Q470" s="313"/>
      <c r="R470" s="261"/>
    </row>
    <row r="471" spans="1:18" ht="145.19999999999999" x14ac:dyDescent="0.25">
      <c r="A471" s="253" t="s">
        <v>830</v>
      </c>
      <c r="B471" s="331" t="s">
        <v>853</v>
      </c>
      <c r="C471" s="65" t="s">
        <v>889</v>
      </c>
      <c r="D471" s="313" t="s">
        <v>18</v>
      </c>
      <c r="E471" s="252">
        <f>SUM(E472)</f>
        <v>7667.8</v>
      </c>
      <c r="F471" s="252">
        <f>SUM(F472)</f>
        <v>7667.8</v>
      </c>
      <c r="G471" s="313"/>
      <c r="H471" s="330">
        <f>F468*100%/E468</f>
        <v>0.99118211411712831</v>
      </c>
      <c r="I471" s="332"/>
      <c r="J471" s="1094"/>
      <c r="K471" s="1081"/>
      <c r="L471" s="1095"/>
      <c r="M471" s="1096"/>
      <c r="N471" s="1096"/>
      <c r="O471" s="1097"/>
      <c r="P471" s="446">
        <f>SUM(O472)/COUNTA(O472)</f>
        <v>1</v>
      </c>
      <c r="Q471" s="313"/>
    </row>
    <row r="472" spans="1:18" s="279" customFormat="1" ht="316.8" x14ac:dyDescent="0.25">
      <c r="A472" s="253"/>
      <c r="B472" s="520"/>
      <c r="C472" s="65" t="s">
        <v>889</v>
      </c>
      <c r="D472" s="254" t="s">
        <v>20</v>
      </c>
      <c r="E472" s="252">
        <v>7667.8</v>
      </c>
      <c r="F472" s="252">
        <v>7667.8</v>
      </c>
      <c r="G472" s="313" t="s">
        <v>113</v>
      </c>
      <c r="H472" s="521">
        <f>F469*100%/E469</f>
        <v>0.98921724956023116</v>
      </c>
      <c r="I472" s="526"/>
      <c r="J472" s="313" t="s">
        <v>1768</v>
      </c>
      <c r="K472" s="873" t="s">
        <v>1766</v>
      </c>
      <c r="L472" s="861" t="s">
        <v>1767</v>
      </c>
      <c r="M472" s="350">
        <v>90</v>
      </c>
      <c r="N472" s="350">
        <v>92.2</v>
      </c>
      <c r="O472" s="251">
        <f t="shared" si="53"/>
        <v>1</v>
      </c>
      <c r="P472" s="330"/>
      <c r="Q472" s="494"/>
      <c r="R472" s="261"/>
    </row>
    <row r="473" spans="1:18" s="279" customFormat="1" ht="39.6" x14ac:dyDescent="0.25">
      <c r="A473" s="350">
        <v>21</v>
      </c>
      <c r="B473" s="331" t="s">
        <v>854</v>
      </c>
      <c r="C473" s="281" t="s">
        <v>521</v>
      </c>
      <c r="D473" s="313" t="s">
        <v>18</v>
      </c>
      <c r="E473" s="252">
        <f>SUM(E474:E475)</f>
        <v>5000</v>
      </c>
      <c r="F473" s="252">
        <f>SUM(F474:F475)</f>
        <v>5000</v>
      </c>
      <c r="G473" s="313"/>
      <c r="H473" s="490">
        <f>F470*100%/E470</f>
        <v>0.99233972500160716</v>
      </c>
      <c r="I473" s="332"/>
      <c r="J473" s="1094"/>
      <c r="K473" s="1081"/>
      <c r="L473" s="1095"/>
      <c r="M473" s="1096"/>
      <c r="N473" s="1096"/>
      <c r="O473" s="1097"/>
      <c r="P473" s="862">
        <f>SUM(O474:O475)/COUNTA(O474:O475)</f>
        <v>1</v>
      </c>
      <c r="Q473" s="313"/>
    </row>
    <row r="474" spans="1:18" s="279" customFormat="1" ht="26.4" x14ac:dyDescent="0.25">
      <c r="A474" s="253"/>
      <c r="B474" s="331"/>
      <c r="C474" s="281" t="s">
        <v>521</v>
      </c>
      <c r="D474" s="254" t="s">
        <v>20</v>
      </c>
      <c r="E474" s="252">
        <v>3150</v>
      </c>
      <c r="F474" s="252">
        <v>3150</v>
      </c>
      <c r="G474" s="313" t="s">
        <v>19</v>
      </c>
      <c r="H474" s="521">
        <f t="shared" ref="H474:H477" si="54">F474*100%/E474</f>
        <v>1</v>
      </c>
      <c r="I474" s="332"/>
      <c r="J474" s="313" t="s">
        <v>449</v>
      </c>
      <c r="K474" s="313" t="s">
        <v>448</v>
      </c>
      <c r="L474" s="871" t="s">
        <v>51</v>
      </c>
      <c r="M474" s="1092">
        <v>5</v>
      </c>
      <c r="N474" s="1092">
        <v>5</v>
      </c>
      <c r="O474" s="1090">
        <f t="shared" si="53"/>
        <v>1</v>
      </c>
      <c r="P474" s="490"/>
      <c r="Q474" s="313"/>
    </row>
    <row r="475" spans="1:18" s="279" customFormat="1" ht="26.4" x14ac:dyDescent="0.25">
      <c r="A475" s="253"/>
      <c r="B475" s="331"/>
      <c r="C475" s="281" t="s">
        <v>521</v>
      </c>
      <c r="D475" s="254" t="s">
        <v>20</v>
      </c>
      <c r="E475" s="252">
        <v>1850</v>
      </c>
      <c r="F475" s="252">
        <v>1850</v>
      </c>
      <c r="G475" s="313" t="s">
        <v>113</v>
      </c>
      <c r="H475" s="490">
        <f t="shared" si="54"/>
        <v>1</v>
      </c>
      <c r="I475" s="332"/>
      <c r="J475" s="313" t="s">
        <v>449</v>
      </c>
      <c r="K475" s="313" t="s">
        <v>448</v>
      </c>
      <c r="L475" s="871" t="s">
        <v>51</v>
      </c>
      <c r="M475" s="1093"/>
      <c r="N475" s="1093"/>
      <c r="O475" s="1091"/>
      <c r="P475" s="490"/>
      <c r="Q475" s="313"/>
    </row>
    <row r="476" spans="1:18" ht="132" x14ac:dyDescent="0.25">
      <c r="A476" s="253" t="s">
        <v>1757</v>
      </c>
      <c r="B476" s="331" t="s">
        <v>855</v>
      </c>
      <c r="C476" s="65" t="s">
        <v>878</v>
      </c>
      <c r="D476" s="313" t="s">
        <v>18</v>
      </c>
      <c r="E476" s="252">
        <f>SUM(E477:E496)</f>
        <v>4442017.8</v>
      </c>
      <c r="F476" s="252">
        <f>SUM(F477:F496)</f>
        <v>4401210.1536999997</v>
      </c>
      <c r="G476" s="313"/>
      <c r="H476" s="330">
        <f t="shared" si="54"/>
        <v>0.99081326367039768</v>
      </c>
      <c r="I476" s="332"/>
      <c r="J476" s="1094"/>
      <c r="K476" s="1081"/>
      <c r="L476" s="1095"/>
      <c r="M476" s="1096"/>
      <c r="N476" s="1096"/>
      <c r="O476" s="1097"/>
      <c r="P476" s="280">
        <f>SUM(O477:O496)/COUNTA(O477:O496)</f>
        <v>1</v>
      </c>
      <c r="Q476" s="313"/>
    </row>
    <row r="477" spans="1:18" s="279" customFormat="1" ht="26.4" x14ac:dyDescent="0.25">
      <c r="A477" s="253"/>
      <c r="B477" s="1085"/>
      <c r="C477" s="65" t="s">
        <v>878</v>
      </c>
      <c r="D477" s="313" t="s">
        <v>20</v>
      </c>
      <c r="E477" s="252">
        <v>2338161.7999999998</v>
      </c>
      <c r="F477" s="252">
        <v>2297354.4476000001</v>
      </c>
      <c r="G477" s="313" t="s">
        <v>113</v>
      </c>
      <c r="H477" s="330">
        <f t="shared" si="54"/>
        <v>0.98254725040841928</v>
      </c>
      <c r="I477" s="332"/>
      <c r="J477" s="313" t="s">
        <v>49</v>
      </c>
      <c r="K477" s="313" t="s">
        <v>22</v>
      </c>
      <c r="L477" s="871" t="s">
        <v>23</v>
      </c>
      <c r="M477" s="350">
        <v>5</v>
      </c>
      <c r="N477" s="350">
        <v>5</v>
      </c>
      <c r="O477" s="251">
        <f t="shared" ref="O477:O517" si="55">IF((N477*100%/M477)&lt;=100%,(N477*100%/M477),100%)</f>
        <v>1</v>
      </c>
      <c r="P477" s="330"/>
      <c r="Q477" s="313"/>
      <c r="R477" s="261"/>
    </row>
    <row r="478" spans="1:18" s="279" customFormat="1" ht="26.4" x14ac:dyDescent="0.25">
      <c r="A478" s="253"/>
      <c r="B478" s="1085"/>
      <c r="C478" s="65" t="s">
        <v>878</v>
      </c>
      <c r="D478" s="313" t="s">
        <v>29</v>
      </c>
      <c r="E478" s="252">
        <v>42187.4</v>
      </c>
      <c r="F478" s="252">
        <v>42187.4</v>
      </c>
      <c r="G478" s="313" t="s">
        <v>113</v>
      </c>
      <c r="H478" s="521">
        <v>1</v>
      </c>
      <c r="I478" s="332"/>
      <c r="J478" s="313" t="s">
        <v>1351</v>
      </c>
      <c r="K478" s="313" t="s">
        <v>84</v>
      </c>
      <c r="L478" s="666" t="s">
        <v>576</v>
      </c>
      <c r="M478" s="350">
        <v>4</v>
      </c>
      <c r="N478" s="350">
        <v>4</v>
      </c>
      <c r="O478" s="251">
        <f t="shared" si="55"/>
        <v>1</v>
      </c>
      <c r="P478" s="521"/>
      <c r="Q478" s="313"/>
      <c r="R478" s="261"/>
    </row>
    <row r="479" spans="1:18" s="279" customFormat="1" ht="145.19999999999999" x14ac:dyDescent="0.25">
      <c r="A479" s="253"/>
      <c r="B479" s="1085"/>
      <c r="C479" s="65" t="s">
        <v>878</v>
      </c>
      <c r="D479" s="313" t="s">
        <v>31</v>
      </c>
      <c r="E479" s="252">
        <v>70250</v>
      </c>
      <c r="F479" s="252">
        <v>70250</v>
      </c>
      <c r="G479" s="313" t="s">
        <v>113</v>
      </c>
      <c r="H479" s="330">
        <f t="shared" ref="H479:H480" si="56">F479*100%/E479</f>
        <v>1</v>
      </c>
      <c r="I479" s="473"/>
      <c r="J479" s="313" t="s">
        <v>1389</v>
      </c>
      <c r="K479" s="313" t="s">
        <v>1390</v>
      </c>
      <c r="L479" s="682" t="s">
        <v>51</v>
      </c>
      <c r="M479" s="350">
        <v>455</v>
      </c>
      <c r="N479" s="350">
        <v>455</v>
      </c>
      <c r="O479" s="251">
        <f t="shared" si="55"/>
        <v>1</v>
      </c>
      <c r="P479" s="330"/>
      <c r="Q479" s="313"/>
      <c r="R479" s="261"/>
    </row>
    <row r="480" spans="1:18" s="279" customFormat="1" ht="105.6" x14ac:dyDescent="0.25">
      <c r="A480" s="253"/>
      <c r="B480" s="1085"/>
      <c r="C480" s="65" t="s">
        <v>878</v>
      </c>
      <c r="D480" s="313" t="s">
        <v>32</v>
      </c>
      <c r="E480" s="252">
        <v>143686.79999999999</v>
      </c>
      <c r="F480" s="252">
        <v>143686.71549999999</v>
      </c>
      <c r="G480" s="313" t="s">
        <v>113</v>
      </c>
      <c r="H480" s="330">
        <f t="shared" si="56"/>
        <v>0.99999941191536035</v>
      </c>
      <c r="I480" s="282"/>
      <c r="J480" s="313" t="s">
        <v>1211</v>
      </c>
      <c r="K480" s="313" t="s">
        <v>1437</v>
      </c>
      <c r="L480" s="682" t="s">
        <v>1438</v>
      </c>
      <c r="M480" s="350">
        <v>848</v>
      </c>
      <c r="N480" s="683">
        <v>848</v>
      </c>
      <c r="O480" s="251">
        <f t="shared" si="55"/>
        <v>1</v>
      </c>
      <c r="P480" s="330"/>
      <c r="Q480" s="313"/>
      <c r="R480" s="261"/>
    </row>
    <row r="481" spans="1:18" s="279" customFormat="1" ht="39.6" x14ac:dyDescent="0.25">
      <c r="A481" s="253"/>
      <c r="B481" s="1085"/>
      <c r="C481" s="65" t="s">
        <v>878</v>
      </c>
      <c r="D481" s="313" t="s">
        <v>33</v>
      </c>
      <c r="E481" s="1069">
        <v>185867.6</v>
      </c>
      <c r="F481" s="1069">
        <v>185867.6</v>
      </c>
      <c r="G481" s="1077" t="s">
        <v>113</v>
      </c>
      <c r="H481" s="1062">
        <f>F478*100%/E478</f>
        <v>1</v>
      </c>
      <c r="I481" s="1067"/>
      <c r="J481" s="313" t="s">
        <v>1312</v>
      </c>
      <c r="K481" s="313" t="s">
        <v>84</v>
      </c>
      <c r="L481" s="666" t="s">
        <v>26</v>
      </c>
      <c r="M481" s="350">
        <v>6</v>
      </c>
      <c r="N481" s="667">
        <v>6</v>
      </c>
      <c r="O481" s="251">
        <f t="shared" si="55"/>
        <v>1</v>
      </c>
      <c r="P481" s="663"/>
      <c r="Q481" s="313"/>
      <c r="R481" s="261"/>
    </row>
    <row r="482" spans="1:18" s="279" customFormat="1" ht="39.6" x14ac:dyDescent="0.25">
      <c r="A482" s="253"/>
      <c r="B482" s="1085"/>
      <c r="C482" s="65" t="s">
        <v>878</v>
      </c>
      <c r="D482" s="313" t="s">
        <v>33</v>
      </c>
      <c r="E482" s="1070"/>
      <c r="F482" s="1070"/>
      <c r="G482" s="1079"/>
      <c r="H482" s="1063">
        <f>F479*100%/E479</f>
        <v>1</v>
      </c>
      <c r="I482" s="1068"/>
      <c r="J482" s="313" t="s">
        <v>1313</v>
      </c>
      <c r="K482" s="313" t="s">
        <v>1314</v>
      </c>
      <c r="L482" s="666" t="s">
        <v>51</v>
      </c>
      <c r="M482" s="350">
        <v>970</v>
      </c>
      <c r="N482" s="350">
        <v>970</v>
      </c>
      <c r="O482" s="251">
        <f t="shared" si="55"/>
        <v>1</v>
      </c>
      <c r="P482" s="367"/>
      <c r="Q482" s="313"/>
      <c r="R482" s="261"/>
    </row>
    <row r="483" spans="1:18" s="279" customFormat="1" ht="145.19999999999999" x14ac:dyDescent="0.25">
      <c r="A483" s="253"/>
      <c r="B483" s="1085"/>
      <c r="C483" s="65" t="s">
        <v>878</v>
      </c>
      <c r="D483" s="313" t="s">
        <v>34</v>
      </c>
      <c r="E483" s="252">
        <v>118306.8</v>
      </c>
      <c r="F483" s="252">
        <v>118306.8</v>
      </c>
      <c r="G483" s="313" t="s">
        <v>113</v>
      </c>
      <c r="H483" s="330">
        <f t="shared" ref="H483:H493" si="57">F483*100%/E483</f>
        <v>1</v>
      </c>
      <c r="I483" s="313"/>
      <c r="J483" s="313" t="s">
        <v>1278</v>
      </c>
      <c r="K483" s="313" t="s">
        <v>448</v>
      </c>
      <c r="L483" s="666" t="s">
        <v>51</v>
      </c>
      <c r="M483" s="350">
        <v>908</v>
      </c>
      <c r="N483" s="350">
        <v>908</v>
      </c>
      <c r="O483" s="251">
        <f t="shared" si="55"/>
        <v>1</v>
      </c>
      <c r="P483" s="330"/>
      <c r="Q483" s="313"/>
      <c r="R483" s="261"/>
    </row>
    <row r="484" spans="1:18" s="279" customFormat="1" ht="52.8" x14ac:dyDescent="0.25">
      <c r="A484" s="253"/>
      <c r="B484" s="1085"/>
      <c r="C484" s="65" t="s">
        <v>878</v>
      </c>
      <c r="D484" s="313" t="s">
        <v>35</v>
      </c>
      <c r="E484" s="252">
        <v>104273.1</v>
      </c>
      <c r="F484" s="252">
        <v>104273.1</v>
      </c>
      <c r="G484" s="313" t="s">
        <v>113</v>
      </c>
      <c r="H484" s="521">
        <f t="shared" si="57"/>
        <v>1</v>
      </c>
      <c r="I484" s="313"/>
      <c r="J484" s="313" t="s">
        <v>1068</v>
      </c>
      <c r="K484" s="313" t="s">
        <v>1069</v>
      </c>
      <c r="L484" s="632" t="s">
        <v>51</v>
      </c>
      <c r="M484" s="350">
        <v>1249</v>
      </c>
      <c r="N484" s="350">
        <v>1249</v>
      </c>
      <c r="O484" s="251">
        <f t="shared" si="55"/>
        <v>1</v>
      </c>
      <c r="P484" s="521"/>
      <c r="Q484" s="313"/>
      <c r="R484" s="261"/>
    </row>
    <row r="485" spans="1:18" s="279" customFormat="1" ht="92.4" x14ac:dyDescent="0.25">
      <c r="A485" s="253"/>
      <c r="B485" s="1085"/>
      <c r="C485" s="65" t="s">
        <v>878</v>
      </c>
      <c r="D485" s="313" t="s">
        <v>36</v>
      </c>
      <c r="E485" s="252">
        <v>187945</v>
      </c>
      <c r="F485" s="252">
        <v>187945</v>
      </c>
      <c r="G485" s="313" t="s">
        <v>113</v>
      </c>
      <c r="H485" s="523">
        <f t="shared" si="57"/>
        <v>1</v>
      </c>
      <c r="I485" s="527"/>
      <c r="J485" s="331" t="s">
        <v>1258</v>
      </c>
      <c r="K485" s="313" t="s">
        <v>448</v>
      </c>
      <c r="L485" s="656" t="s">
        <v>51</v>
      </c>
      <c r="M485" s="350">
        <v>1234</v>
      </c>
      <c r="N485" s="350">
        <v>1234</v>
      </c>
      <c r="O485" s="251">
        <f t="shared" si="55"/>
        <v>1</v>
      </c>
      <c r="P485" s="383"/>
      <c r="Q485" s="313"/>
      <c r="R485" s="261"/>
    </row>
    <row r="486" spans="1:18" s="279" customFormat="1" ht="66" x14ac:dyDescent="0.25">
      <c r="A486" s="253"/>
      <c r="B486" s="1085"/>
      <c r="C486" s="65" t="s">
        <v>878</v>
      </c>
      <c r="D486" s="313" t="s">
        <v>37</v>
      </c>
      <c r="E486" s="252">
        <v>123053.9</v>
      </c>
      <c r="F486" s="252">
        <v>123053.9</v>
      </c>
      <c r="G486" s="313" t="s">
        <v>113</v>
      </c>
      <c r="H486" s="330">
        <f t="shared" si="57"/>
        <v>1</v>
      </c>
      <c r="I486" s="282"/>
      <c r="J486" s="313" t="s">
        <v>1125</v>
      </c>
      <c r="K486" s="313" t="s">
        <v>448</v>
      </c>
      <c r="L486" s="641" t="s">
        <v>51</v>
      </c>
      <c r="M486" s="350">
        <v>1188</v>
      </c>
      <c r="N486" s="642">
        <v>1188</v>
      </c>
      <c r="O486" s="251">
        <f t="shared" si="55"/>
        <v>1</v>
      </c>
      <c r="P486" s="330"/>
      <c r="Q486" s="313"/>
      <c r="R486" s="261"/>
    </row>
    <row r="487" spans="1:18" s="279" customFormat="1" ht="198" x14ac:dyDescent="0.25">
      <c r="A487" s="253"/>
      <c r="B487" s="1085"/>
      <c r="C487" s="65" t="s">
        <v>878</v>
      </c>
      <c r="D487" s="313" t="s">
        <v>38</v>
      </c>
      <c r="E487" s="252">
        <v>37824.5</v>
      </c>
      <c r="F487" s="252">
        <v>37824.5</v>
      </c>
      <c r="G487" s="313" t="s">
        <v>113</v>
      </c>
      <c r="H487" s="523">
        <f t="shared" si="57"/>
        <v>1</v>
      </c>
      <c r="I487" s="524"/>
      <c r="J487" s="313" t="s">
        <v>1319</v>
      </c>
      <c r="K487" s="313" t="s">
        <v>1320</v>
      </c>
      <c r="L487" s="666" t="s">
        <v>572</v>
      </c>
      <c r="M487" s="350">
        <v>358</v>
      </c>
      <c r="N487" s="350">
        <v>358</v>
      </c>
      <c r="O487" s="251">
        <f t="shared" si="55"/>
        <v>1</v>
      </c>
      <c r="P487" s="330"/>
      <c r="Q487" s="254"/>
      <c r="R487" s="261"/>
    </row>
    <row r="488" spans="1:18" s="279" customFormat="1" ht="26.4" x14ac:dyDescent="0.25">
      <c r="A488" s="253"/>
      <c r="B488" s="1085"/>
      <c r="C488" s="65" t="s">
        <v>878</v>
      </c>
      <c r="D488" s="313" t="s">
        <v>39</v>
      </c>
      <c r="E488" s="252">
        <v>136999</v>
      </c>
      <c r="F488" s="252">
        <v>136999</v>
      </c>
      <c r="G488" s="313" t="s">
        <v>113</v>
      </c>
      <c r="H488" s="330">
        <f t="shared" si="57"/>
        <v>1</v>
      </c>
      <c r="I488" s="282"/>
      <c r="J488" s="313" t="s">
        <v>946</v>
      </c>
      <c r="K488" s="313" t="s">
        <v>947</v>
      </c>
      <c r="L488" s="548" t="s">
        <v>51</v>
      </c>
      <c r="M488" s="350">
        <v>1035</v>
      </c>
      <c r="N488" s="350">
        <v>1035</v>
      </c>
      <c r="O488" s="251">
        <f t="shared" si="55"/>
        <v>1</v>
      </c>
      <c r="P488" s="330"/>
      <c r="Q488" s="313"/>
      <c r="R488" s="261"/>
    </row>
    <row r="489" spans="1:18" s="279" customFormat="1" ht="145.19999999999999" x14ac:dyDescent="0.25">
      <c r="A489" s="253"/>
      <c r="B489" s="1085"/>
      <c r="C489" s="65" t="s">
        <v>878</v>
      </c>
      <c r="D489" s="313" t="s">
        <v>40</v>
      </c>
      <c r="E489" s="252">
        <v>146121.70000000001</v>
      </c>
      <c r="F489" s="252">
        <v>146121.70000000001</v>
      </c>
      <c r="G489" s="313" t="s">
        <v>113</v>
      </c>
      <c r="H489" s="521">
        <f t="shared" si="57"/>
        <v>1</v>
      </c>
      <c r="I489" s="283" t="s">
        <v>1482</v>
      </c>
      <c r="J489" s="313" t="s">
        <v>1480</v>
      </c>
      <c r="K489" s="313" t="s">
        <v>1481</v>
      </c>
      <c r="L489" s="690" t="s">
        <v>951</v>
      </c>
      <c r="M489" s="350">
        <v>5</v>
      </c>
      <c r="N489" s="350">
        <v>5</v>
      </c>
      <c r="O489" s="251">
        <f t="shared" si="55"/>
        <v>1</v>
      </c>
      <c r="P489" s="521"/>
      <c r="Q489" s="313"/>
      <c r="R489" s="261"/>
    </row>
    <row r="490" spans="1:18" s="279" customFormat="1" ht="39.6" x14ac:dyDescent="0.25">
      <c r="A490" s="253"/>
      <c r="B490" s="1085"/>
      <c r="C490" s="65" t="s">
        <v>878</v>
      </c>
      <c r="D490" s="313" t="s">
        <v>41</v>
      </c>
      <c r="E490" s="252">
        <v>182642.4</v>
      </c>
      <c r="F490" s="252">
        <v>182642.4</v>
      </c>
      <c r="G490" s="313" t="s">
        <v>113</v>
      </c>
      <c r="H490" s="330">
        <f t="shared" si="57"/>
        <v>1</v>
      </c>
      <c r="I490" s="332"/>
      <c r="J490" s="313" t="s">
        <v>1453</v>
      </c>
      <c r="K490" s="313" t="s">
        <v>1454</v>
      </c>
      <c r="L490" s="682" t="s">
        <v>51</v>
      </c>
      <c r="M490" s="350">
        <v>1291</v>
      </c>
      <c r="N490" s="350">
        <v>1291</v>
      </c>
      <c r="O490" s="251">
        <f t="shared" si="55"/>
        <v>1</v>
      </c>
      <c r="P490" s="330"/>
      <c r="Q490" s="313"/>
      <c r="R490" s="261"/>
    </row>
    <row r="491" spans="1:18" s="279" customFormat="1" ht="145.19999999999999" x14ac:dyDescent="0.25">
      <c r="A491" s="253"/>
      <c r="B491" s="1085"/>
      <c r="C491" s="65" t="s">
        <v>878</v>
      </c>
      <c r="D491" s="313" t="s">
        <v>42</v>
      </c>
      <c r="E491" s="252">
        <v>41135.699999999997</v>
      </c>
      <c r="F491" s="252">
        <v>41135.551399999997</v>
      </c>
      <c r="G491" s="313" t="s">
        <v>113</v>
      </c>
      <c r="H491" s="523">
        <f t="shared" si="57"/>
        <v>0.99999638756603149</v>
      </c>
      <c r="I491" s="524"/>
      <c r="J491" s="313" t="s">
        <v>857</v>
      </c>
      <c r="K491" s="313" t="s">
        <v>217</v>
      </c>
      <c r="L491" s="682" t="s">
        <v>51</v>
      </c>
      <c r="M491" s="350">
        <v>266</v>
      </c>
      <c r="N491" s="350">
        <v>266</v>
      </c>
      <c r="O491" s="251">
        <f t="shared" si="55"/>
        <v>1</v>
      </c>
      <c r="P491" s="389"/>
      <c r="Q491" s="313"/>
      <c r="R491" s="261"/>
    </row>
    <row r="492" spans="1:18" s="279" customFormat="1" ht="105.6" x14ac:dyDescent="0.25">
      <c r="A492" s="253"/>
      <c r="B492" s="1085"/>
      <c r="C492" s="65" t="s">
        <v>878</v>
      </c>
      <c r="D492" s="313" t="s">
        <v>43</v>
      </c>
      <c r="E492" s="252">
        <v>40193.1</v>
      </c>
      <c r="F492" s="252">
        <v>40193.081100000003</v>
      </c>
      <c r="G492" s="313" t="s">
        <v>113</v>
      </c>
      <c r="H492" s="523">
        <f t="shared" si="57"/>
        <v>0.99999952977003526</v>
      </c>
      <c r="I492" s="524"/>
      <c r="J492" s="313" t="s">
        <v>1211</v>
      </c>
      <c r="K492" s="313" t="s">
        <v>1069</v>
      </c>
      <c r="L492" s="653" t="s">
        <v>51</v>
      </c>
      <c r="M492" s="350">
        <v>902</v>
      </c>
      <c r="N492" s="350">
        <v>902</v>
      </c>
      <c r="O492" s="251">
        <f t="shared" si="55"/>
        <v>1</v>
      </c>
      <c r="P492" s="521"/>
      <c r="Q492" s="313"/>
      <c r="R492" s="261"/>
    </row>
    <row r="493" spans="1:18" s="279" customFormat="1" ht="145.19999999999999" x14ac:dyDescent="0.25">
      <c r="A493" s="253"/>
      <c r="B493" s="1085"/>
      <c r="C493" s="65" t="s">
        <v>878</v>
      </c>
      <c r="D493" s="313" t="s">
        <v>44</v>
      </c>
      <c r="E493" s="252">
        <v>192276</v>
      </c>
      <c r="F493" s="252">
        <v>192275.95809999999</v>
      </c>
      <c r="G493" s="313" t="s">
        <v>113</v>
      </c>
      <c r="H493" s="330">
        <f t="shared" si="57"/>
        <v>0.99999978208408735</v>
      </c>
      <c r="I493" s="282"/>
      <c r="J493" s="313" t="s">
        <v>1341</v>
      </c>
      <c r="K493" s="313" t="s">
        <v>1342</v>
      </c>
      <c r="L493" s="666" t="s">
        <v>51</v>
      </c>
      <c r="M493" s="350">
        <v>1070</v>
      </c>
      <c r="N493" s="385">
        <v>1070</v>
      </c>
      <c r="O493" s="251">
        <f t="shared" si="55"/>
        <v>1</v>
      </c>
      <c r="P493" s="330"/>
      <c r="Q493" s="52"/>
      <c r="R493" s="261"/>
    </row>
    <row r="494" spans="1:18" s="279" customFormat="1" ht="145.19999999999999" x14ac:dyDescent="0.25">
      <c r="A494" s="253"/>
      <c r="B494" s="1085"/>
      <c r="C494" s="65" t="s">
        <v>878</v>
      </c>
      <c r="D494" s="313" t="s">
        <v>45</v>
      </c>
      <c r="E494" s="252">
        <v>93368.9</v>
      </c>
      <c r="F494" s="252">
        <v>93368.9</v>
      </c>
      <c r="G494" s="313" t="s">
        <v>113</v>
      </c>
      <c r="H494" s="523">
        <f>F491*100%/E491</f>
        <v>0.99999638756603149</v>
      </c>
      <c r="I494" s="525"/>
      <c r="J494" s="313" t="s">
        <v>1378</v>
      </c>
      <c r="K494" s="313" t="s">
        <v>1379</v>
      </c>
      <c r="L494" s="671" t="s">
        <v>51</v>
      </c>
      <c r="M494" s="350">
        <v>747</v>
      </c>
      <c r="N494" s="350">
        <v>747</v>
      </c>
      <c r="O494" s="251">
        <f t="shared" si="55"/>
        <v>1</v>
      </c>
      <c r="P494" s="380"/>
      <c r="Q494" s="313"/>
      <c r="R494" s="261"/>
    </row>
    <row r="495" spans="1:18" s="279" customFormat="1" ht="132" x14ac:dyDescent="0.25">
      <c r="A495" s="253"/>
      <c r="B495" s="1085"/>
      <c r="C495" s="65" t="s">
        <v>878</v>
      </c>
      <c r="D495" s="313" t="s">
        <v>46</v>
      </c>
      <c r="E495" s="252">
        <v>190054.3</v>
      </c>
      <c r="F495" s="252">
        <v>190054.3</v>
      </c>
      <c r="G495" s="313" t="s">
        <v>113</v>
      </c>
      <c r="H495" s="330">
        <v>1</v>
      </c>
      <c r="I495" s="282"/>
      <c r="J495" s="313" t="s">
        <v>1466</v>
      </c>
      <c r="K495" s="313" t="s">
        <v>1467</v>
      </c>
      <c r="L495" s="690" t="s">
        <v>51</v>
      </c>
      <c r="M495" s="350">
        <v>1532</v>
      </c>
      <c r="N495" s="350">
        <v>1532</v>
      </c>
      <c r="O495" s="251">
        <f t="shared" si="55"/>
        <v>1</v>
      </c>
      <c r="P495" s="330"/>
      <c r="Q495" s="313"/>
      <c r="R495" s="261"/>
    </row>
    <row r="496" spans="1:18" s="279" customFormat="1" ht="26.4" x14ac:dyDescent="0.25">
      <c r="A496" s="253"/>
      <c r="B496" s="1086"/>
      <c r="C496" s="65" t="s">
        <v>878</v>
      </c>
      <c r="D496" s="313" t="s">
        <v>47</v>
      </c>
      <c r="E496" s="252">
        <v>67669.8</v>
      </c>
      <c r="F496" s="252">
        <v>67669.8</v>
      </c>
      <c r="G496" s="313" t="s">
        <v>113</v>
      </c>
      <c r="H496" s="330">
        <v>1</v>
      </c>
      <c r="I496" s="332"/>
      <c r="J496" s="313" t="s">
        <v>1009</v>
      </c>
      <c r="K496" s="313" t="s">
        <v>1010</v>
      </c>
      <c r="L496" s="582" t="s">
        <v>51</v>
      </c>
      <c r="M496" s="350">
        <v>552</v>
      </c>
      <c r="N496" s="350">
        <v>552</v>
      </c>
      <c r="O496" s="251">
        <f t="shared" si="55"/>
        <v>1</v>
      </c>
      <c r="P496" s="330"/>
      <c r="Q496" s="313"/>
      <c r="R496" s="261"/>
    </row>
    <row r="497" spans="1:18" ht="105.6" x14ac:dyDescent="0.25">
      <c r="A497" s="253" t="s">
        <v>1758</v>
      </c>
      <c r="B497" s="331" t="s">
        <v>857</v>
      </c>
      <c r="C497" s="65" t="s">
        <v>879</v>
      </c>
      <c r="D497" s="313" t="s">
        <v>18</v>
      </c>
      <c r="E497" s="252">
        <f>SUM(E498:E517)</f>
        <v>7726078.2999999998</v>
      </c>
      <c r="F497" s="252">
        <f>SUM(F498:F517)</f>
        <v>7702998.1624999996</v>
      </c>
      <c r="G497" s="313"/>
      <c r="H497" s="490">
        <f>F494*100%/E494</f>
        <v>1</v>
      </c>
      <c r="I497" s="332"/>
      <c r="J497" s="1094"/>
      <c r="K497" s="1081"/>
      <c r="L497" s="1095"/>
      <c r="M497" s="1096"/>
      <c r="N497" s="1096"/>
      <c r="O497" s="1097"/>
      <c r="P497" s="490">
        <f>SUM(O498:O517)/COUNTA(O498:O517)</f>
        <v>1</v>
      </c>
      <c r="Q497" s="313"/>
    </row>
    <row r="498" spans="1:18" s="279" customFormat="1" ht="26.4" x14ac:dyDescent="0.25">
      <c r="A498" s="253"/>
      <c r="B498" s="1084"/>
      <c r="C498" s="65" t="s">
        <v>879</v>
      </c>
      <c r="D498" s="254" t="s">
        <v>20</v>
      </c>
      <c r="E498" s="703">
        <v>6676628</v>
      </c>
      <c r="F498" s="703">
        <v>6655796.0110999998</v>
      </c>
      <c r="G498" s="313" t="s">
        <v>113</v>
      </c>
      <c r="H498" s="523">
        <f>F495*100%/E495</f>
        <v>1</v>
      </c>
      <c r="I498" s="525"/>
      <c r="J498" s="254" t="s">
        <v>49</v>
      </c>
      <c r="K498" s="254" t="s">
        <v>22</v>
      </c>
      <c r="L498" s="871" t="s">
        <v>23</v>
      </c>
      <c r="M498" s="350">
        <v>30</v>
      </c>
      <c r="N498" s="350">
        <v>30</v>
      </c>
      <c r="O498" s="251">
        <f t="shared" si="55"/>
        <v>1</v>
      </c>
      <c r="P498" s="490"/>
      <c r="Q498" s="493"/>
      <c r="R498" s="261"/>
    </row>
    <row r="499" spans="1:18" s="279" customFormat="1" ht="26.4" x14ac:dyDescent="0.25">
      <c r="A499" s="253"/>
      <c r="B499" s="1085"/>
      <c r="C499" s="65" t="s">
        <v>879</v>
      </c>
      <c r="D499" s="313" t="s">
        <v>29</v>
      </c>
      <c r="E499" s="252">
        <v>16310.5</v>
      </c>
      <c r="F499" s="252">
        <v>16310.5</v>
      </c>
      <c r="G499" s="313" t="s">
        <v>113</v>
      </c>
      <c r="H499" s="521">
        <f>F499*100%/E499</f>
        <v>1</v>
      </c>
      <c r="I499" s="332"/>
      <c r="J499" s="313" t="s">
        <v>1351</v>
      </c>
      <c r="K499" s="313" t="s">
        <v>84</v>
      </c>
      <c r="L499" s="666" t="s">
        <v>576</v>
      </c>
      <c r="M499" s="350">
        <v>2</v>
      </c>
      <c r="N499" s="350">
        <v>2</v>
      </c>
      <c r="O499" s="251">
        <f t="shared" si="55"/>
        <v>1</v>
      </c>
      <c r="P499" s="521"/>
      <c r="Q499" s="313"/>
      <c r="R499" s="261"/>
    </row>
    <row r="500" spans="1:18" s="279" customFormat="1" ht="132" x14ac:dyDescent="0.25">
      <c r="A500" s="253"/>
      <c r="B500" s="1085"/>
      <c r="C500" s="65" t="s">
        <v>879</v>
      </c>
      <c r="D500" s="313" t="s">
        <v>31</v>
      </c>
      <c r="E500" s="252">
        <v>23143.1</v>
      </c>
      <c r="F500" s="252">
        <v>23143.1</v>
      </c>
      <c r="G500" s="313" t="s">
        <v>113</v>
      </c>
      <c r="H500" s="521">
        <f t="shared" ref="H500:H503" si="58">F500*100%/E500</f>
        <v>1</v>
      </c>
      <c r="I500" s="522"/>
      <c r="J500" s="313" t="s">
        <v>1391</v>
      </c>
      <c r="K500" s="313" t="s">
        <v>1390</v>
      </c>
      <c r="L500" s="682" t="s">
        <v>51</v>
      </c>
      <c r="M500" s="350">
        <v>94</v>
      </c>
      <c r="N500" s="350">
        <v>94</v>
      </c>
      <c r="O500" s="251">
        <f t="shared" si="55"/>
        <v>1</v>
      </c>
      <c r="P500" s="521"/>
      <c r="Q500" s="313"/>
      <c r="R500" s="261"/>
    </row>
    <row r="501" spans="1:18" s="279" customFormat="1" ht="132" x14ac:dyDescent="0.25">
      <c r="A501" s="253"/>
      <c r="B501" s="1085"/>
      <c r="C501" s="65" t="s">
        <v>879</v>
      </c>
      <c r="D501" s="313" t="s">
        <v>32</v>
      </c>
      <c r="E501" s="252">
        <v>68697</v>
      </c>
      <c r="F501" s="252">
        <v>68696.843599999993</v>
      </c>
      <c r="G501" s="313" t="s">
        <v>113</v>
      </c>
      <c r="H501" s="521">
        <f t="shared" si="58"/>
        <v>0.99999772333580783</v>
      </c>
      <c r="I501" s="282"/>
      <c r="J501" s="313" t="s">
        <v>1212</v>
      </c>
      <c r="K501" s="313" t="s">
        <v>1437</v>
      </c>
      <c r="L501" s="682" t="s">
        <v>1438</v>
      </c>
      <c r="M501" s="350">
        <v>208</v>
      </c>
      <c r="N501" s="683">
        <v>208</v>
      </c>
      <c r="O501" s="251">
        <f t="shared" si="55"/>
        <v>1</v>
      </c>
      <c r="P501" s="521"/>
      <c r="Q501" s="313"/>
      <c r="R501" s="261"/>
    </row>
    <row r="502" spans="1:18" s="279" customFormat="1" ht="39.6" x14ac:dyDescent="0.25">
      <c r="A502" s="253"/>
      <c r="B502" s="1085"/>
      <c r="C502" s="65" t="s">
        <v>879</v>
      </c>
      <c r="D502" s="313" t="s">
        <v>33</v>
      </c>
      <c r="E502" s="1069">
        <v>65445.4</v>
      </c>
      <c r="F502" s="1069">
        <v>65445.4</v>
      </c>
      <c r="G502" s="1060" t="s">
        <v>113</v>
      </c>
      <c r="H502" s="1062">
        <f t="shared" si="58"/>
        <v>1</v>
      </c>
      <c r="I502" s="1067"/>
      <c r="J502" s="313" t="s">
        <v>1312</v>
      </c>
      <c r="K502" s="313" t="s">
        <v>84</v>
      </c>
      <c r="L502" s="666" t="s">
        <v>26</v>
      </c>
      <c r="M502" s="350">
        <v>5</v>
      </c>
      <c r="N502" s="667">
        <v>5</v>
      </c>
      <c r="O502" s="251">
        <f t="shared" si="55"/>
        <v>1</v>
      </c>
      <c r="P502" s="663"/>
      <c r="Q502" s="313"/>
      <c r="R502" s="261"/>
    </row>
    <row r="503" spans="1:18" s="279" customFormat="1" ht="39.6" x14ac:dyDescent="0.25">
      <c r="A503" s="253"/>
      <c r="B503" s="1085"/>
      <c r="C503" s="65" t="s">
        <v>879</v>
      </c>
      <c r="D503" s="313" t="s">
        <v>33</v>
      </c>
      <c r="E503" s="1070"/>
      <c r="F503" s="1070"/>
      <c r="G503" s="1061"/>
      <c r="H503" s="1063" t="e">
        <f t="shared" si="58"/>
        <v>#DIV/0!</v>
      </c>
      <c r="I503" s="1068"/>
      <c r="J503" s="313" t="s">
        <v>1313</v>
      </c>
      <c r="K503" s="313" t="s">
        <v>1314</v>
      </c>
      <c r="L503" s="666" t="s">
        <v>51</v>
      </c>
      <c r="M503" s="350">
        <v>207</v>
      </c>
      <c r="N503" s="350">
        <v>207</v>
      </c>
      <c r="O503" s="251">
        <f t="shared" si="55"/>
        <v>1</v>
      </c>
      <c r="P503" s="521"/>
      <c r="Q503" s="313"/>
      <c r="R503" s="261"/>
    </row>
    <row r="504" spans="1:18" s="279" customFormat="1" ht="118.8" x14ac:dyDescent="0.25">
      <c r="A504" s="253"/>
      <c r="B504" s="1085"/>
      <c r="C504" s="65" t="s">
        <v>879</v>
      </c>
      <c r="D504" s="313" t="s">
        <v>34</v>
      </c>
      <c r="E504" s="252">
        <v>42306.8</v>
      </c>
      <c r="F504" s="252">
        <v>42306.8</v>
      </c>
      <c r="G504" s="313" t="s">
        <v>113</v>
      </c>
      <c r="H504" s="521">
        <f t="shared" ref="H504:H514" si="59">F504*100%/E504</f>
        <v>1</v>
      </c>
      <c r="I504" s="313"/>
      <c r="J504" s="313" t="s">
        <v>1279</v>
      </c>
      <c r="K504" s="313" t="s">
        <v>448</v>
      </c>
      <c r="L504" s="666" t="s">
        <v>51</v>
      </c>
      <c r="M504" s="350">
        <v>160</v>
      </c>
      <c r="N504" s="350">
        <v>160</v>
      </c>
      <c r="O504" s="251">
        <f t="shared" si="55"/>
        <v>1</v>
      </c>
      <c r="P504" s="521"/>
      <c r="Q504" s="313"/>
      <c r="R504" s="261"/>
    </row>
    <row r="505" spans="1:18" s="279" customFormat="1" ht="52.8" x14ac:dyDescent="0.25">
      <c r="A505" s="253"/>
      <c r="B505" s="1085"/>
      <c r="C505" s="65" t="s">
        <v>879</v>
      </c>
      <c r="D505" s="313" t="s">
        <v>35</v>
      </c>
      <c r="E505" s="252">
        <v>24562.2</v>
      </c>
      <c r="F505" s="252">
        <v>24562.2</v>
      </c>
      <c r="G505" s="313" t="s">
        <v>113</v>
      </c>
      <c r="H505" s="521">
        <f t="shared" si="59"/>
        <v>1</v>
      </c>
      <c r="I505" s="313"/>
      <c r="J505" s="313" t="s">
        <v>1068</v>
      </c>
      <c r="K505" s="313" t="s">
        <v>1069</v>
      </c>
      <c r="L505" s="632" t="s">
        <v>51</v>
      </c>
      <c r="M505" s="350">
        <v>128</v>
      </c>
      <c r="N505" s="350">
        <v>128</v>
      </c>
      <c r="O505" s="251">
        <f t="shared" si="55"/>
        <v>1</v>
      </c>
      <c r="P505" s="521"/>
      <c r="Q505" s="313"/>
      <c r="R505" s="261"/>
    </row>
    <row r="506" spans="1:18" s="279" customFormat="1" ht="92.4" x14ac:dyDescent="0.25">
      <c r="A506" s="253"/>
      <c r="B506" s="1085"/>
      <c r="C506" s="65" t="s">
        <v>879</v>
      </c>
      <c r="D506" s="313" t="s">
        <v>36</v>
      </c>
      <c r="E506" s="252">
        <v>45595.1</v>
      </c>
      <c r="F506" s="252">
        <v>45595.1</v>
      </c>
      <c r="G506" s="313" t="s">
        <v>113</v>
      </c>
      <c r="H506" s="523">
        <f t="shared" si="59"/>
        <v>1</v>
      </c>
      <c r="I506" s="527"/>
      <c r="J506" s="331" t="s">
        <v>1259</v>
      </c>
      <c r="K506" s="313" t="s">
        <v>448</v>
      </c>
      <c r="L506" s="656" t="s">
        <v>51</v>
      </c>
      <c r="M506" s="350">
        <v>165</v>
      </c>
      <c r="N506" s="350">
        <v>165</v>
      </c>
      <c r="O506" s="251">
        <f t="shared" si="55"/>
        <v>1</v>
      </c>
      <c r="P506" s="521"/>
      <c r="Q506" s="313"/>
      <c r="R506" s="261"/>
    </row>
    <row r="507" spans="1:18" s="279" customFormat="1" ht="52.8" x14ac:dyDescent="0.25">
      <c r="A507" s="253"/>
      <c r="B507" s="1085"/>
      <c r="C507" s="65" t="s">
        <v>879</v>
      </c>
      <c r="D507" s="313" t="s">
        <v>37</v>
      </c>
      <c r="E507" s="252">
        <v>50186.5</v>
      </c>
      <c r="F507" s="252">
        <v>50186.5</v>
      </c>
      <c r="G507" s="313" t="s">
        <v>113</v>
      </c>
      <c r="H507" s="521">
        <f t="shared" si="59"/>
        <v>1</v>
      </c>
      <c r="I507" s="282"/>
      <c r="J507" s="313" t="s">
        <v>1126</v>
      </c>
      <c r="K507" s="313" t="s">
        <v>448</v>
      </c>
      <c r="L507" s="641" t="s">
        <v>51</v>
      </c>
      <c r="M507" s="350">
        <v>208</v>
      </c>
      <c r="N507" s="642">
        <v>208</v>
      </c>
      <c r="O507" s="251">
        <f t="shared" si="55"/>
        <v>1</v>
      </c>
      <c r="P507" s="521"/>
      <c r="Q507" s="313"/>
      <c r="R507" s="261"/>
    </row>
    <row r="508" spans="1:18" s="279" customFormat="1" ht="171.6" x14ac:dyDescent="0.25">
      <c r="A508" s="253"/>
      <c r="B508" s="1085"/>
      <c r="C508" s="65" t="s">
        <v>879</v>
      </c>
      <c r="D508" s="313" t="s">
        <v>38</v>
      </c>
      <c r="E508" s="252">
        <v>36374.1</v>
      </c>
      <c r="F508" s="252">
        <v>36374.1</v>
      </c>
      <c r="G508" s="313" t="s">
        <v>113</v>
      </c>
      <c r="H508" s="523">
        <f t="shared" si="59"/>
        <v>1</v>
      </c>
      <c r="I508" s="524"/>
      <c r="J508" s="313" t="s">
        <v>1321</v>
      </c>
      <c r="K508" s="313" t="s">
        <v>1322</v>
      </c>
      <c r="L508" s="666" t="s">
        <v>572</v>
      </c>
      <c r="M508" s="350">
        <v>227</v>
      </c>
      <c r="N508" s="350">
        <v>227</v>
      </c>
      <c r="O508" s="251">
        <f t="shared" si="55"/>
        <v>1</v>
      </c>
      <c r="P508" s="521"/>
      <c r="Q508" s="254"/>
      <c r="R508" s="261"/>
    </row>
    <row r="509" spans="1:18" s="279" customFormat="1" ht="26.4" x14ac:dyDescent="0.25">
      <c r="A509" s="253"/>
      <c r="B509" s="1085"/>
      <c r="C509" s="65" t="s">
        <v>879</v>
      </c>
      <c r="D509" s="313" t="s">
        <v>39</v>
      </c>
      <c r="E509" s="252">
        <v>155046.1</v>
      </c>
      <c r="F509" s="252">
        <v>152798.462</v>
      </c>
      <c r="G509" s="313" t="s">
        <v>113</v>
      </c>
      <c r="H509" s="521">
        <f t="shared" si="59"/>
        <v>0.98550342124052137</v>
      </c>
      <c r="I509" s="282"/>
      <c r="J509" s="313" t="s">
        <v>946</v>
      </c>
      <c r="K509" s="313" t="s">
        <v>947</v>
      </c>
      <c r="L509" s="548" t="s">
        <v>51</v>
      </c>
      <c r="M509" s="350">
        <v>1035</v>
      </c>
      <c r="N509" s="350">
        <v>1035</v>
      </c>
      <c r="O509" s="251">
        <f t="shared" si="55"/>
        <v>1</v>
      </c>
      <c r="P509" s="521"/>
      <c r="Q509" s="313"/>
      <c r="R509" s="261"/>
    </row>
    <row r="510" spans="1:18" s="279" customFormat="1" ht="145.19999999999999" x14ac:dyDescent="0.25">
      <c r="A510" s="253"/>
      <c r="B510" s="1085"/>
      <c r="C510" s="65" t="s">
        <v>879</v>
      </c>
      <c r="D510" s="313" t="s">
        <v>40</v>
      </c>
      <c r="E510" s="252">
        <v>237417.9</v>
      </c>
      <c r="F510" s="252">
        <v>237417.9</v>
      </c>
      <c r="G510" s="313" t="s">
        <v>113</v>
      </c>
      <c r="H510" s="521">
        <f t="shared" si="59"/>
        <v>1</v>
      </c>
      <c r="I510" s="283" t="s">
        <v>1484</v>
      </c>
      <c r="J510" s="313" t="s">
        <v>1483</v>
      </c>
      <c r="K510" s="313" t="s">
        <v>1481</v>
      </c>
      <c r="L510" s="690" t="s">
        <v>951</v>
      </c>
      <c r="M510" s="350">
        <v>4</v>
      </c>
      <c r="N510" s="350">
        <v>4</v>
      </c>
      <c r="O510" s="251">
        <f t="shared" si="55"/>
        <v>1</v>
      </c>
      <c r="P510" s="521"/>
      <c r="Q510" s="313"/>
      <c r="R510" s="261"/>
    </row>
    <row r="511" spans="1:18" s="279" customFormat="1" ht="39.6" x14ac:dyDescent="0.25">
      <c r="A511" s="253"/>
      <c r="B511" s="1085"/>
      <c r="C511" s="65" t="s">
        <v>879</v>
      </c>
      <c r="D511" s="313" t="s">
        <v>41</v>
      </c>
      <c r="E511" s="252">
        <v>62115.5</v>
      </c>
      <c r="F511" s="252">
        <v>62115.445299999999</v>
      </c>
      <c r="G511" s="313" t="s">
        <v>113</v>
      </c>
      <c r="H511" s="521">
        <f t="shared" si="59"/>
        <v>0.99999911938244079</v>
      </c>
      <c r="I511" s="332"/>
      <c r="J511" s="313" t="s">
        <v>1453</v>
      </c>
      <c r="K511" s="313" t="s">
        <v>1454</v>
      </c>
      <c r="L511" s="682" t="s">
        <v>51</v>
      </c>
      <c r="M511" s="350">
        <v>216</v>
      </c>
      <c r="N511" s="350">
        <v>216</v>
      </c>
      <c r="O511" s="251">
        <f t="shared" si="55"/>
        <v>1</v>
      </c>
      <c r="P511" s="521"/>
      <c r="Q511" s="313"/>
      <c r="R511" s="261"/>
    </row>
    <row r="512" spans="1:18" s="279" customFormat="1" ht="145.19999999999999" x14ac:dyDescent="0.25">
      <c r="A512" s="253"/>
      <c r="B512" s="1085"/>
      <c r="C512" s="65" t="s">
        <v>879</v>
      </c>
      <c r="D512" s="313" t="s">
        <v>42</v>
      </c>
      <c r="E512" s="252">
        <v>15771.4</v>
      </c>
      <c r="F512" s="252">
        <v>15771.1005</v>
      </c>
      <c r="G512" s="313" t="s">
        <v>113</v>
      </c>
      <c r="H512" s="523">
        <f t="shared" si="59"/>
        <v>0.99998100992936589</v>
      </c>
      <c r="I512" s="524"/>
      <c r="J512" s="313" t="s">
        <v>857</v>
      </c>
      <c r="K512" s="313" t="s">
        <v>217</v>
      </c>
      <c r="L512" s="682" t="s">
        <v>51</v>
      </c>
      <c r="M512" s="350">
        <v>63</v>
      </c>
      <c r="N512" s="350">
        <v>63</v>
      </c>
      <c r="O512" s="251">
        <f t="shared" si="55"/>
        <v>1</v>
      </c>
      <c r="P512" s="521"/>
      <c r="Q512" s="313"/>
      <c r="R512" s="261"/>
    </row>
    <row r="513" spans="1:18" s="279" customFormat="1" ht="132" x14ac:dyDescent="0.25">
      <c r="A513" s="253"/>
      <c r="B513" s="1085"/>
      <c r="C513" s="65" t="s">
        <v>879</v>
      </c>
      <c r="D513" s="313" t="s">
        <v>43</v>
      </c>
      <c r="E513" s="252">
        <v>40684.300000000003</v>
      </c>
      <c r="F513" s="252">
        <v>40684.300000000003</v>
      </c>
      <c r="G513" s="313" t="s">
        <v>113</v>
      </c>
      <c r="H513" s="523">
        <f t="shared" si="59"/>
        <v>1</v>
      </c>
      <c r="I513" s="524"/>
      <c r="J513" s="313" t="s">
        <v>1212</v>
      </c>
      <c r="K513" s="313" t="s">
        <v>1069</v>
      </c>
      <c r="L513" s="653" t="s">
        <v>51</v>
      </c>
      <c r="M513" s="350">
        <v>402</v>
      </c>
      <c r="N513" s="350">
        <v>402</v>
      </c>
      <c r="O513" s="251">
        <f t="shared" si="55"/>
        <v>1</v>
      </c>
      <c r="P513" s="521"/>
      <c r="Q513" s="313"/>
      <c r="R513" s="261"/>
    </row>
    <row r="514" spans="1:18" s="279" customFormat="1" ht="118.8" x14ac:dyDescent="0.25">
      <c r="A514" s="253"/>
      <c r="B514" s="1085"/>
      <c r="C514" s="65" t="s">
        <v>879</v>
      </c>
      <c r="D514" s="313" t="s">
        <v>44</v>
      </c>
      <c r="E514" s="252">
        <v>46937.1</v>
      </c>
      <c r="F514" s="252">
        <v>46937.1</v>
      </c>
      <c r="G514" s="313" t="s">
        <v>113</v>
      </c>
      <c r="H514" s="521">
        <f t="shared" si="59"/>
        <v>1</v>
      </c>
      <c r="I514" s="282"/>
      <c r="J514" s="313" t="s">
        <v>1343</v>
      </c>
      <c r="K514" s="313" t="s">
        <v>1342</v>
      </c>
      <c r="L514" s="666" t="s">
        <v>51</v>
      </c>
      <c r="M514" s="350">
        <v>191</v>
      </c>
      <c r="N514" s="385">
        <v>191</v>
      </c>
      <c r="O514" s="251">
        <f t="shared" si="55"/>
        <v>1</v>
      </c>
      <c r="P514" s="521"/>
      <c r="Q514" s="52"/>
      <c r="R514" s="261"/>
    </row>
    <row r="515" spans="1:18" s="279" customFormat="1" ht="105.6" x14ac:dyDescent="0.25">
      <c r="A515" s="253"/>
      <c r="B515" s="1085"/>
      <c r="C515" s="65" t="s">
        <v>879</v>
      </c>
      <c r="D515" s="313" t="s">
        <v>45</v>
      </c>
      <c r="E515" s="252">
        <v>35514</v>
      </c>
      <c r="F515" s="252">
        <v>35514</v>
      </c>
      <c r="G515" s="313" t="s">
        <v>113</v>
      </c>
      <c r="H515" s="523">
        <f>F512*100%/E512</f>
        <v>0.99998100992936589</v>
      </c>
      <c r="I515" s="525"/>
      <c r="J515" s="313" t="s">
        <v>1380</v>
      </c>
      <c r="K515" s="313" t="s">
        <v>1379</v>
      </c>
      <c r="L515" s="671" t="s">
        <v>51</v>
      </c>
      <c r="M515" s="350">
        <v>167</v>
      </c>
      <c r="N515" s="350">
        <v>167</v>
      </c>
      <c r="O515" s="251">
        <f t="shared" si="55"/>
        <v>1</v>
      </c>
      <c r="P515" s="521"/>
      <c r="Q515" s="313"/>
      <c r="R515" s="261"/>
    </row>
    <row r="516" spans="1:18" s="279" customFormat="1" ht="105.6" x14ac:dyDescent="0.25">
      <c r="A516" s="253"/>
      <c r="B516" s="1085"/>
      <c r="C516" s="65" t="s">
        <v>879</v>
      </c>
      <c r="D516" s="313" t="s">
        <v>46</v>
      </c>
      <c r="E516" s="252">
        <v>54222.9</v>
      </c>
      <c r="F516" s="252">
        <v>54222.9</v>
      </c>
      <c r="G516" s="313" t="s">
        <v>113</v>
      </c>
      <c r="H516" s="521">
        <v>1</v>
      </c>
      <c r="I516" s="282"/>
      <c r="J516" s="313" t="s">
        <v>1468</v>
      </c>
      <c r="K516" s="313" t="s">
        <v>1467</v>
      </c>
      <c r="L516" s="690" t="s">
        <v>51</v>
      </c>
      <c r="M516" s="350">
        <v>208</v>
      </c>
      <c r="N516" s="350">
        <v>208</v>
      </c>
      <c r="O516" s="251">
        <f t="shared" si="55"/>
        <v>1</v>
      </c>
      <c r="P516" s="521"/>
      <c r="Q516" s="313"/>
      <c r="R516" s="261"/>
    </row>
    <row r="517" spans="1:18" s="279" customFormat="1" ht="26.4" x14ac:dyDescent="0.25">
      <c r="A517" s="253"/>
      <c r="B517" s="1086"/>
      <c r="C517" s="65" t="s">
        <v>879</v>
      </c>
      <c r="D517" s="313" t="s">
        <v>47</v>
      </c>
      <c r="E517" s="252">
        <v>29120.400000000001</v>
      </c>
      <c r="F517" s="252">
        <v>29120.400000000001</v>
      </c>
      <c r="G517" s="313" t="s">
        <v>113</v>
      </c>
      <c r="H517" s="521">
        <v>1</v>
      </c>
      <c r="I517" s="332"/>
      <c r="J517" s="313" t="s">
        <v>1009</v>
      </c>
      <c r="K517" s="313" t="s">
        <v>1010</v>
      </c>
      <c r="L517" s="582" t="s">
        <v>51</v>
      </c>
      <c r="M517" s="350">
        <v>109</v>
      </c>
      <c r="N517" s="350">
        <v>109</v>
      </c>
      <c r="O517" s="251">
        <f t="shared" si="55"/>
        <v>1</v>
      </c>
      <c r="P517" s="521"/>
      <c r="Q517" s="313"/>
      <c r="R517" s="261"/>
    </row>
    <row r="518" spans="1:18" ht="79.2" x14ac:dyDescent="0.25">
      <c r="A518" s="253" t="s">
        <v>1746</v>
      </c>
      <c r="B518" s="331" t="s">
        <v>881</v>
      </c>
      <c r="C518" s="65" t="s">
        <v>880</v>
      </c>
      <c r="D518" s="313" t="s">
        <v>18</v>
      </c>
      <c r="E518" s="252">
        <f>SUM(E519:E538)</f>
        <v>982693.70000000019</v>
      </c>
      <c r="F518" s="252">
        <f>SUM(F519:F538)</f>
        <v>861322.56570000004</v>
      </c>
      <c r="G518" s="313"/>
      <c r="H518" s="521">
        <f>F515*100%/E515</f>
        <v>1</v>
      </c>
      <c r="I518" s="332"/>
      <c r="J518" s="1094"/>
      <c r="K518" s="1081"/>
      <c r="L518" s="1095"/>
      <c r="M518" s="1096"/>
      <c r="N518" s="1096"/>
      <c r="O518" s="1097"/>
      <c r="P518" s="521">
        <f>SUM(O519:O538)/COUNTA(O519:O538)</f>
        <v>0.99541316526610646</v>
      </c>
      <c r="Q518" s="313"/>
    </row>
    <row r="519" spans="1:18" s="279" customFormat="1" ht="26.4" x14ac:dyDescent="0.25">
      <c r="A519" s="253"/>
      <c r="B519" s="1077"/>
      <c r="C519" s="65" t="s">
        <v>880</v>
      </c>
      <c r="D519" s="254" t="s">
        <v>20</v>
      </c>
      <c r="E519" s="252">
        <v>720370</v>
      </c>
      <c r="F519" s="252">
        <v>598999.04200000002</v>
      </c>
      <c r="G519" s="313" t="s">
        <v>113</v>
      </c>
      <c r="H519" s="523">
        <f>F516*100%/E516</f>
        <v>1</v>
      </c>
      <c r="I519" s="525"/>
      <c r="J519" s="313" t="s">
        <v>49</v>
      </c>
      <c r="K519" s="313" t="s">
        <v>22</v>
      </c>
      <c r="L519" s="871" t="s">
        <v>23</v>
      </c>
      <c r="M519" s="350">
        <v>43</v>
      </c>
      <c r="N519" s="350">
        <v>43</v>
      </c>
      <c r="O519" s="251">
        <f>IF((N516*100%/M516)&lt;=100%,(N516*100%/M516),100%)</f>
        <v>1</v>
      </c>
      <c r="P519" s="521"/>
      <c r="Q519" s="493"/>
      <c r="R519" s="261"/>
    </row>
    <row r="520" spans="1:18" s="279" customFormat="1" ht="26.4" x14ac:dyDescent="0.25">
      <c r="A520" s="253"/>
      <c r="B520" s="1078"/>
      <c r="C520" s="65" t="s">
        <v>880</v>
      </c>
      <c r="D520" s="313" t="s">
        <v>29</v>
      </c>
      <c r="E520" s="252">
        <v>2668.4</v>
      </c>
      <c r="F520" s="252">
        <v>2668.4</v>
      </c>
      <c r="G520" s="313" t="s">
        <v>113</v>
      </c>
      <c r="H520" s="521">
        <f>F520*100%/E520</f>
        <v>1</v>
      </c>
      <c r="I520" s="332"/>
      <c r="J520" s="313" t="s">
        <v>1351</v>
      </c>
      <c r="K520" s="313" t="s">
        <v>84</v>
      </c>
      <c r="L520" s="666" t="s">
        <v>576</v>
      </c>
      <c r="M520" s="350">
        <v>4</v>
      </c>
      <c r="N520" s="350">
        <v>4</v>
      </c>
      <c r="O520" s="251">
        <f t="shared" ref="O520:O538" si="60">IF((N520*100%/M520)&lt;=100%,(N520*100%/M520),100%)</f>
        <v>1</v>
      </c>
      <c r="P520" s="521"/>
      <c r="Q520" s="313"/>
      <c r="R520" s="261"/>
    </row>
    <row r="521" spans="1:18" s="279" customFormat="1" ht="52.8" x14ac:dyDescent="0.25">
      <c r="A521" s="253"/>
      <c r="B521" s="1078"/>
      <c r="C521" s="65" t="s">
        <v>880</v>
      </c>
      <c r="D521" s="313" t="s">
        <v>31</v>
      </c>
      <c r="E521" s="252">
        <v>5964.9</v>
      </c>
      <c r="F521" s="252">
        <v>5964.9</v>
      </c>
      <c r="G521" s="313" t="s">
        <v>113</v>
      </c>
      <c r="H521" s="521">
        <f t="shared" ref="H521:H525" si="61">F521*100%/E521</f>
        <v>1</v>
      </c>
      <c r="I521" s="522"/>
      <c r="J521" s="313" t="s">
        <v>1392</v>
      </c>
      <c r="K521" s="313" t="s">
        <v>1390</v>
      </c>
      <c r="L521" s="682" t="s">
        <v>51</v>
      </c>
      <c r="M521" s="350">
        <v>495</v>
      </c>
      <c r="N521" s="350">
        <v>495</v>
      </c>
      <c r="O521" s="251">
        <f t="shared" si="60"/>
        <v>1</v>
      </c>
      <c r="P521" s="521"/>
      <c r="Q521" s="313"/>
      <c r="R521" s="261"/>
    </row>
    <row r="522" spans="1:18" s="279" customFormat="1" ht="118.8" x14ac:dyDescent="0.25">
      <c r="A522" s="253"/>
      <c r="B522" s="1078"/>
      <c r="C522" s="65" t="s">
        <v>880</v>
      </c>
      <c r="D522" s="313" t="s">
        <v>32</v>
      </c>
      <c r="E522" s="252">
        <v>17008.3</v>
      </c>
      <c r="F522" s="252">
        <v>17008.124</v>
      </c>
      <c r="G522" s="313" t="s">
        <v>113</v>
      </c>
      <c r="H522" s="521">
        <f t="shared" si="61"/>
        <v>0.99998965211102819</v>
      </c>
      <c r="I522" s="282"/>
      <c r="J522" s="313" t="s">
        <v>881</v>
      </c>
      <c r="K522" s="313" t="s">
        <v>1437</v>
      </c>
      <c r="L522" s="682" t="s">
        <v>1438</v>
      </c>
      <c r="M522" s="350">
        <v>1077</v>
      </c>
      <c r="N522" s="683">
        <v>1077</v>
      </c>
      <c r="O522" s="251">
        <f t="shared" si="60"/>
        <v>1</v>
      </c>
      <c r="P522" s="521"/>
      <c r="Q522" s="313"/>
      <c r="R522" s="261"/>
    </row>
    <row r="523" spans="1:18" s="279" customFormat="1" ht="26.4" x14ac:dyDescent="0.25">
      <c r="A523" s="253"/>
      <c r="B523" s="1078"/>
      <c r="C523" s="65" t="s">
        <v>880</v>
      </c>
      <c r="D523" s="313" t="s">
        <v>33</v>
      </c>
      <c r="E523" s="1069">
        <v>34044.5</v>
      </c>
      <c r="F523" s="1069">
        <v>34044.5</v>
      </c>
      <c r="G523" s="1060" t="s">
        <v>113</v>
      </c>
      <c r="H523" s="1062">
        <f t="shared" si="61"/>
        <v>1</v>
      </c>
      <c r="I523" s="1067"/>
      <c r="J523" s="313" t="s">
        <v>1315</v>
      </c>
      <c r="K523" s="313" t="s">
        <v>84</v>
      </c>
      <c r="L523" s="666" t="s">
        <v>26</v>
      </c>
      <c r="M523" s="350">
        <v>6</v>
      </c>
      <c r="N523" s="667">
        <v>6</v>
      </c>
      <c r="O523" s="251">
        <f t="shared" si="60"/>
        <v>1</v>
      </c>
      <c r="P523" s="663"/>
      <c r="Q523" s="313"/>
      <c r="R523" s="261"/>
    </row>
    <row r="524" spans="1:18" s="279" customFormat="1" ht="39.6" x14ac:dyDescent="0.25">
      <c r="A524" s="253"/>
      <c r="B524" s="1078"/>
      <c r="C524" s="65" t="s">
        <v>880</v>
      </c>
      <c r="D524" s="313" t="s">
        <v>33</v>
      </c>
      <c r="E524" s="1070"/>
      <c r="F524" s="1070"/>
      <c r="G524" s="1061"/>
      <c r="H524" s="1063" t="e">
        <f t="shared" si="61"/>
        <v>#DIV/0!</v>
      </c>
      <c r="I524" s="1068"/>
      <c r="J524" s="313" t="s">
        <v>1316</v>
      </c>
      <c r="K524" s="313" t="s">
        <v>1314</v>
      </c>
      <c r="L524" s="666" t="s">
        <v>51</v>
      </c>
      <c r="M524" s="350">
        <v>207</v>
      </c>
      <c r="N524" s="350">
        <v>207</v>
      </c>
      <c r="O524" s="251">
        <f t="shared" si="60"/>
        <v>1</v>
      </c>
      <c r="P524" s="521"/>
      <c r="Q524" s="313"/>
      <c r="R524" s="261"/>
    </row>
    <row r="525" spans="1:18" s="279" customFormat="1" ht="171.6" x14ac:dyDescent="0.25">
      <c r="A525" s="253"/>
      <c r="B525" s="1078"/>
      <c r="C525" s="65" t="s">
        <v>880</v>
      </c>
      <c r="D525" s="313" t="s">
        <v>34</v>
      </c>
      <c r="E525" s="252">
        <v>11996.8</v>
      </c>
      <c r="F525" s="252">
        <v>11996.8</v>
      </c>
      <c r="G525" s="313" t="s">
        <v>113</v>
      </c>
      <c r="H525" s="521">
        <f t="shared" si="61"/>
        <v>1</v>
      </c>
      <c r="I525" s="313"/>
      <c r="J525" s="313" t="s">
        <v>1280</v>
      </c>
      <c r="K525" s="313" t="s">
        <v>448</v>
      </c>
      <c r="L525" s="666" t="s">
        <v>51</v>
      </c>
      <c r="M525" s="350">
        <v>739</v>
      </c>
      <c r="N525" s="350">
        <v>739</v>
      </c>
      <c r="O525" s="251">
        <f t="shared" si="60"/>
        <v>1</v>
      </c>
      <c r="P525" s="521"/>
      <c r="Q525" s="313"/>
      <c r="R525" s="261"/>
    </row>
    <row r="526" spans="1:18" s="279" customFormat="1" ht="79.2" x14ac:dyDescent="0.25">
      <c r="A526" s="253"/>
      <c r="B526" s="1078"/>
      <c r="C526" s="65" t="s">
        <v>880</v>
      </c>
      <c r="D526" s="313" t="s">
        <v>35</v>
      </c>
      <c r="E526" s="252">
        <v>13144</v>
      </c>
      <c r="F526" s="252">
        <v>13144</v>
      </c>
      <c r="G526" s="313" t="s">
        <v>113</v>
      </c>
      <c r="H526" s="521">
        <f t="shared" ref="H526:H535" si="62">F526*100%/E526</f>
        <v>1</v>
      </c>
      <c r="I526" s="313"/>
      <c r="J526" s="313" t="s">
        <v>1070</v>
      </c>
      <c r="K526" s="313" t="s">
        <v>1071</v>
      </c>
      <c r="L526" s="632" t="s">
        <v>51</v>
      </c>
      <c r="M526" s="350">
        <v>1055</v>
      </c>
      <c r="N526" s="350">
        <v>1055</v>
      </c>
      <c r="O526" s="251">
        <f t="shared" si="60"/>
        <v>1</v>
      </c>
      <c r="P526" s="521"/>
      <c r="Q526" s="313"/>
      <c r="R526" s="261"/>
    </row>
    <row r="527" spans="1:18" s="279" customFormat="1" ht="132" x14ac:dyDescent="0.25">
      <c r="A527" s="253"/>
      <c r="B527" s="1078"/>
      <c r="C527" s="65" t="s">
        <v>880</v>
      </c>
      <c r="D527" s="313" t="s">
        <v>36</v>
      </c>
      <c r="E527" s="252">
        <v>13611</v>
      </c>
      <c r="F527" s="252">
        <v>13611</v>
      </c>
      <c r="G527" s="313" t="s">
        <v>113</v>
      </c>
      <c r="H527" s="523">
        <f t="shared" si="62"/>
        <v>1</v>
      </c>
      <c r="I527" s="527"/>
      <c r="J527" s="331" t="s">
        <v>1260</v>
      </c>
      <c r="K527" s="313" t="s">
        <v>448</v>
      </c>
      <c r="L527" s="656" t="s">
        <v>51</v>
      </c>
      <c r="M527" s="350">
        <v>1696</v>
      </c>
      <c r="N527" s="350">
        <v>1696</v>
      </c>
      <c r="O527" s="251">
        <f t="shared" si="60"/>
        <v>1</v>
      </c>
      <c r="P527" s="521"/>
      <c r="Q527" s="313"/>
      <c r="R527" s="261"/>
    </row>
    <row r="528" spans="1:18" s="279" customFormat="1" ht="52.8" x14ac:dyDescent="0.25">
      <c r="A528" s="253"/>
      <c r="B528" s="1078"/>
      <c r="C528" s="65" t="s">
        <v>880</v>
      </c>
      <c r="D528" s="313" t="s">
        <v>37</v>
      </c>
      <c r="E528" s="252">
        <v>15449.1</v>
      </c>
      <c r="F528" s="252">
        <v>15449.1</v>
      </c>
      <c r="G528" s="313" t="s">
        <v>113</v>
      </c>
      <c r="H528" s="521">
        <f t="shared" si="62"/>
        <v>1</v>
      </c>
      <c r="I528" s="282"/>
      <c r="J528" s="313" t="s">
        <v>1127</v>
      </c>
      <c r="K528" s="313" t="s">
        <v>448</v>
      </c>
      <c r="L528" s="641" t="s">
        <v>51</v>
      </c>
      <c r="M528" s="350">
        <v>1134</v>
      </c>
      <c r="N528" s="642">
        <v>1134</v>
      </c>
      <c r="O528" s="251">
        <f t="shared" si="60"/>
        <v>1</v>
      </c>
      <c r="P528" s="521"/>
      <c r="Q528" s="313"/>
      <c r="R528" s="261"/>
    </row>
    <row r="529" spans="1:18" s="279" customFormat="1" ht="145.19999999999999" x14ac:dyDescent="0.25">
      <c r="A529" s="253"/>
      <c r="B529" s="1078"/>
      <c r="C529" s="65" t="s">
        <v>880</v>
      </c>
      <c r="D529" s="313" t="s">
        <v>38</v>
      </c>
      <c r="E529" s="252">
        <v>3215.2</v>
      </c>
      <c r="F529" s="252">
        <v>3215.2</v>
      </c>
      <c r="G529" s="313" t="s">
        <v>113</v>
      </c>
      <c r="H529" s="523">
        <f t="shared" si="62"/>
        <v>1</v>
      </c>
      <c r="I529" s="524"/>
      <c r="J529" s="313" t="s">
        <v>1323</v>
      </c>
      <c r="K529" s="313" t="s">
        <v>1324</v>
      </c>
      <c r="L529" s="666" t="s">
        <v>572</v>
      </c>
      <c r="M529" s="350">
        <v>170</v>
      </c>
      <c r="N529" s="350">
        <v>170</v>
      </c>
      <c r="O529" s="251">
        <f t="shared" si="60"/>
        <v>1</v>
      </c>
      <c r="P529" s="521"/>
      <c r="Q529" s="254"/>
      <c r="R529" s="261"/>
    </row>
    <row r="530" spans="1:18" s="279" customFormat="1" ht="26.4" x14ac:dyDescent="0.25">
      <c r="A530" s="253"/>
      <c r="B530" s="1078"/>
      <c r="C530" s="65" t="s">
        <v>880</v>
      </c>
      <c r="D530" s="313" t="s">
        <v>39</v>
      </c>
      <c r="E530" s="252">
        <v>15888.4</v>
      </c>
      <c r="F530" s="252">
        <v>15888.4</v>
      </c>
      <c r="G530" s="313" t="s">
        <v>113</v>
      </c>
      <c r="H530" s="521">
        <f t="shared" si="62"/>
        <v>1</v>
      </c>
      <c r="I530" s="282"/>
      <c r="J530" s="313" t="s">
        <v>948</v>
      </c>
      <c r="K530" s="313" t="s">
        <v>947</v>
      </c>
      <c r="L530" s="548" t="s">
        <v>636</v>
      </c>
      <c r="M530" s="350">
        <v>1035</v>
      </c>
      <c r="N530" s="350">
        <v>1035</v>
      </c>
      <c r="O530" s="251">
        <f t="shared" si="60"/>
        <v>1</v>
      </c>
      <c r="P530" s="521"/>
      <c r="Q530" s="313"/>
      <c r="R530" s="261"/>
    </row>
    <row r="531" spans="1:18" s="279" customFormat="1" ht="145.19999999999999" x14ac:dyDescent="0.25">
      <c r="A531" s="253"/>
      <c r="B531" s="1078"/>
      <c r="C531" s="65" t="s">
        <v>880</v>
      </c>
      <c r="D531" s="313" t="s">
        <v>40</v>
      </c>
      <c r="E531" s="252">
        <v>31550.6</v>
      </c>
      <c r="F531" s="252">
        <v>31550.6</v>
      </c>
      <c r="G531" s="313" t="s">
        <v>113</v>
      </c>
      <c r="H531" s="521">
        <f t="shared" si="62"/>
        <v>1</v>
      </c>
      <c r="I531" s="283" t="s">
        <v>1487</v>
      </c>
      <c r="J531" s="313" t="s">
        <v>1485</v>
      </c>
      <c r="K531" s="313" t="s">
        <v>1486</v>
      </c>
      <c r="L531" s="690" t="s">
        <v>951</v>
      </c>
      <c r="M531" s="350">
        <v>5</v>
      </c>
      <c r="N531" s="350">
        <v>5</v>
      </c>
      <c r="O531" s="251">
        <f t="shared" si="60"/>
        <v>1</v>
      </c>
      <c r="P531" s="521"/>
      <c r="Q531" s="313"/>
      <c r="R531" s="261"/>
    </row>
    <row r="532" spans="1:18" s="279" customFormat="1" ht="132" x14ac:dyDescent="0.25">
      <c r="A532" s="253"/>
      <c r="B532" s="1078"/>
      <c r="C532" s="65" t="s">
        <v>880</v>
      </c>
      <c r="D532" s="313" t="s">
        <v>41</v>
      </c>
      <c r="E532" s="252">
        <v>20837.3</v>
      </c>
      <c r="F532" s="252">
        <v>20837.3</v>
      </c>
      <c r="G532" s="313" t="s">
        <v>113</v>
      </c>
      <c r="H532" s="521">
        <f t="shared" si="62"/>
        <v>1</v>
      </c>
      <c r="I532" s="332"/>
      <c r="J532" s="313" t="s">
        <v>1455</v>
      </c>
      <c r="K532" s="313" t="s">
        <v>1456</v>
      </c>
      <c r="L532" s="682" t="s">
        <v>51</v>
      </c>
      <c r="M532" s="350">
        <v>1315</v>
      </c>
      <c r="N532" s="350">
        <v>1315</v>
      </c>
      <c r="O532" s="251">
        <f t="shared" si="60"/>
        <v>1</v>
      </c>
      <c r="P532" s="521"/>
      <c r="Q532" s="313"/>
      <c r="R532" s="261"/>
    </row>
    <row r="533" spans="1:18" s="279" customFormat="1" ht="118.8" x14ac:dyDescent="0.25">
      <c r="A533" s="253"/>
      <c r="B533" s="1078"/>
      <c r="C533" s="65" t="s">
        <v>880</v>
      </c>
      <c r="D533" s="313" t="s">
        <v>42</v>
      </c>
      <c r="E533" s="252">
        <v>3098.5</v>
      </c>
      <c r="F533" s="252">
        <v>3098.5</v>
      </c>
      <c r="G533" s="313" t="s">
        <v>113</v>
      </c>
      <c r="H533" s="523">
        <f t="shared" si="62"/>
        <v>1</v>
      </c>
      <c r="I533" s="524"/>
      <c r="J533" s="313" t="s">
        <v>881</v>
      </c>
      <c r="K533" s="313" t="s">
        <v>217</v>
      </c>
      <c r="L533" s="682" t="s">
        <v>51</v>
      </c>
      <c r="M533" s="350">
        <v>240</v>
      </c>
      <c r="N533" s="350">
        <v>240</v>
      </c>
      <c r="O533" s="251">
        <f t="shared" si="60"/>
        <v>1</v>
      </c>
      <c r="P533" s="521"/>
      <c r="Q533" s="313"/>
      <c r="R533" s="261"/>
    </row>
    <row r="534" spans="1:18" s="279" customFormat="1" ht="118.8" x14ac:dyDescent="0.25">
      <c r="A534" s="253"/>
      <c r="B534" s="1078"/>
      <c r="C534" s="65" t="s">
        <v>880</v>
      </c>
      <c r="D534" s="313" t="s">
        <v>43</v>
      </c>
      <c r="E534" s="252">
        <v>6258.6</v>
      </c>
      <c r="F534" s="252">
        <v>6258.6</v>
      </c>
      <c r="G534" s="313" t="s">
        <v>113</v>
      </c>
      <c r="H534" s="523">
        <f t="shared" si="62"/>
        <v>1</v>
      </c>
      <c r="I534" s="524"/>
      <c r="J534" s="313" t="s">
        <v>881</v>
      </c>
      <c r="K534" s="313" t="s">
        <v>1069</v>
      </c>
      <c r="L534" s="653" t="s">
        <v>51</v>
      </c>
      <c r="M534" s="350">
        <v>258</v>
      </c>
      <c r="N534" s="350">
        <v>258</v>
      </c>
      <c r="O534" s="251">
        <f t="shared" si="60"/>
        <v>1</v>
      </c>
      <c r="P534" s="521"/>
      <c r="Q534" s="313"/>
      <c r="R534" s="261"/>
    </row>
    <row r="535" spans="1:18" s="279" customFormat="1" ht="118.8" x14ac:dyDescent="0.25">
      <c r="A535" s="253"/>
      <c r="B535" s="1078"/>
      <c r="C535" s="65" t="s">
        <v>880</v>
      </c>
      <c r="D535" s="313" t="s">
        <v>44</v>
      </c>
      <c r="E535" s="252">
        <v>22576.9</v>
      </c>
      <c r="F535" s="252">
        <v>22576.899700000002</v>
      </c>
      <c r="G535" s="313" t="s">
        <v>113</v>
      </c>
      <c r="H535" s="521">
        <f t="shared" si="62"/>
        <v>0.99999998671208179</v>
      </c>
      <c r="I535" s="282"/>
      <c r="J535" s="313" t="s">
        <v>1324</v>
      </c>
      <c r="K535" s="313" t="s">
        <v>1342</v>
      </c>
      <c r="L535" s="666" t="s">
        <v>51</v>
      </c>
      <c r="M535" s="350">
        <v>1428</v>
      </c>
      <c r="N535" s="385">
        <v>1297</v>
      </c>
      <c r="O535" s="251">
        <f t="shared" si="60"/>
        <v>0.90826330532212884</v>
      </c>
      <c r="P535" s="521"/>
      <c r="Q535" s="52"/>
      <c r="R535" s="261"/>
    </row>
    <row r="536" spans="1:18" s="279" customFormat="1" ht="92.4" x14ac:dyDescent="0.25">
      <c r="A536" s="253"/>
      <c r="B536" s="1078"/>
      <c r="C536" s="65" t="s">
        <v>880</v>
      </c>
      <c r="D536" s="313" t="s">
        <v>45</v>
      </c>
      <c r="E536" s="252">
        <v>9535.2999999999993</v>
      </c>
      <c r="F536" s="252">
        <v>9535.2999999999993</v>
      </c>
      <c r="G536" s="313" t="s">
        <v>113</v>
      </c>
      <c r="H536" s="523">
        <f>F533*100%/E533</f>
        <v>1</v>
      </c>
      <c r="I536" s="525"/>
      <c r="J536" s="313" t="s">
        <v>1381</v>
      </c>
      <c r="K536" s="313" t="s">
        <v>1379</v>
      </c>
      <c r="L536" s="671" t="s">
        <v>51</v>
      </c>
      <c r="M536" s="350">
        <v>677</v>
      </c>
      <c r="N536" s="350">
        <v>677</v>
      </c>
      <c r="O536" s="251">
        <f t="shared" si="60"/>
        <v>1</v>
      </c>
      <c r="P536" s="521"/>
      <c r="Q536" s="313"/>
      <c r="R536" s="261"/>
    </row>
    <row r="537" spans="1:18" s="279" customFormat="1" ht="52.8" x14ac:dyDescent="0.25">
      <c r="A537" s="253"/>
      <c r="B537" s="1078"/>
      <c r="C537" s="65" t="s">
        <v>880</v>
      </c>
      <c r="D537" s="313" t="s">
        <v>46</v>
      </c>
      <c r="E537" s="252">
        <v>24030.799999999999</v>
      </c>
      <c r="F537" s="252">
        <v>24030.799999999999</v>
      </c>
      <c r="G537" s="313" t="s">
        <v>113</v>
      </c>
      <c r="H537" s="521">
        <v>1</v>
      </c>
      <c r="I537" s="282"/>
      <c r="J537" s="313" t="s">
        <v>1469</v>
      </c>
      <c r="K537" s="313" t="s">
        <v>1467</v>
      </c>
      <c r="L537" s="690" t="s">
        <v>51</v>
      </c>
      <c r="M537" s="350">
        <v>257</v>
      </c>
      <c r="N537" s="350">
        <v>257</v>
      </c>
      <c r="O537" s="251">
        <f t="shared" si="60"/>
        <v>1</v>
      </c>
      <c r="P537" s="521"/>
      <c r="Q537" s="313"/>
      <c r="R537" s="261"/>
    </row>
    <row r="538" spans="1:18" s="279" customFormat="1" ht="39.6" x14ac:dyDescent="0.25">
      <c r="A538" s="253"/>
      <c r="B538" s="1079"/>
      <c r="C538" s="65" t="s">
        <v>880</v>
      </c>
      <c r="D538" s="313" t="s">
        <v>47</v>
      </c>
      <c r="E538" s="252">
        <v>11445.1</v>
      </c>
      <c r="F538" s="252">
        <v>11445.1</v>
      </c>
      <c r="G538" s="313" t="s">
        <v>113</v>
      </c>
      <c r="H538" s="521">
        <v>1</v>
      </c>
      <c r="I538" s="332"/>
      <c r="J538" s="313" t="s">
        <v>1011</v>
      </c>
      <c r="K538" s="313" t="s">
        <v>1010</v>
      </c>
      <c r="L538" s="582" t="s">
        <v>51</v>
      </c>
      <c r="M538" s="350">
        <v>451</v>
      </c>
      <c r="N538" s="350">
        <v>451</v>
      </c>
      <c r="O538" s="251">
        <f t="shared" si="60"/>
        <v>1</v>
      </c>
      <c r="P538" s="521"/>
      <c r="Q538" s="313"/>
      <c r="R538" s="261"/>
    </row>
    <row r="539" spans="1:18" ht="39.6" x14ac:dyDescent="0.25">
      <c r="A539" s="253" t="s">
        <v>1747</v>
      </c>
      <c r="B539" s="331" t="s">
        <v>882</v>
      </c>
      <c r="C539" s="65" t="s">
        <v>883</v>
      </c>
      <c r="D539" s="313" t="s">
        <v>18</v>
      </c>
      <c r="E539" s="252">
        <f>SUM(E540:E547)</f>
        <v>47074</v>
      </c>
      <c r="F539" s="252">
        <f>SUM(F540:F547)</f>
        <v>47074</v>
      </c>
      <c r="G539" s="313"/>
      <c r="H539" s="521">
        <f>F536*100%/E536</f>
        <v>1</v>
      </c>
      <c r="I539" s="332"/>
      <c r="J539" s="1094"/>
      <c r="K539" s="1081"/>
      <c r="L539" s="1095"/>
      <c r="M539" s="1096"/>
      <c r="N539" s="1096"/>
      <c r="O539" s="1097"/>
      <c r="P539" s="521">
        <f>SUM(O540:O547)/COUNTA(O540:O547)</f>
        <v>1</v>
      </c>
      <c r="Q539" s="313"/>
    </row>
    <row r="540" spans="1:18" s="279" customFormat="1" ht="26.4" x14ac:dyDescent="0.25">
      <c r="A540" s="253"/>
      <c r="B540" s="1077"/>
      <c r="C540" s="65" t="s">
        <v>883</v>
      </c>
      <c r="D540" s="254" t="s">
        <v>20</v>
      </c>
      <c r="E540" s="252">
        <v>30872.799999999999</v>
      </c>
      <c r="F540" s="252">
        <v>30872.799999999999</v>
      </c>
      <c r="G540" s="313" t="s">
        <v>113</v>
      </c>
      <c r="H540" s="523">
        <f>F537*100%/E537</f>
        <v>1</v>
      </c>
      <c r="I540" s="525"/>
      <c r="J540" s="254" t="s">
        <v>49</v>
      </c>
      <c r="K540" s="254" t="s">
        <v>22</v>
      </c>
      <c r="L540" s="871" t="s">
        <v>23</v>
      </c>
      <c r="M540" s="350">
        <v>6</v>
      </c>
      <c r="N540" s="350">
        <v>6</v>
      </c>
      <c r="O540" s="251">
        <f>IF((N537*100%/M537)&lt;=100%,(N537*100%/M537),100%)</f>
        <v>1</v>
      </c>
      <c r="P540" s="521"/>
      <c r="Q540" s="493"/>
      <c r="R540" s="261"/>
    </row>
    <row r="541" spans="1:18" s="279" customFormat="1" ht="66" x14ac:dyDescent="0.25">
      <c r="A541" s="253"/>
      <c r="B541" s="1078"/>
      <c r="C541" s="65" t="s">
        <v>883</v>
      </c>
      <c r="D541" s="313" t="s">
        <v>34</v>
      </c>
      <c r="E541" s="252">
        <v>691.2</v>
      </c>
      <c r="F541" s="252">
        <v>691.2</v>
      </c>
      <c r="G541" s="313" t="s">
        <v>113</v>
      </c>
      <c r="H541" s="521">
        <f>F541*100%/E541</f>
        <v>1</v>
      </c>
      <c r="I541" s="332"/>
      <c r="J541" s="313" t="s">
        <v>1281</v>
      </c>
      <c r="K541" s="313" t="s">
        <v>1252</v>
      </c>
      <c r="L541" s="666" t="s">
        <v>26</v>
      </c>
      <c r="M541" s="350">
        <v>68706</v>
      </c>
      <c r="N541" s="350">
        <v>68706</v>
      </c>
      <c r="O541" s="251">
        <f>IF((N541*100%/M541)&lt;=100%,(N541*100%/M541),100%)</f>
        <v>1</v>
      </c>
      <c r="P541" s="521"/>
      <c r="Q541" s="313"/>
      <c r="R541" s="261"/>
    </row>
    <row r="542" spans="1:18" s="279" customFormat="1" ht="26.4" x14ac:dyDescent="0.25">
      <c r="A542" s="253"/>
      <c r="B542" s="1078"/>
      <c r="C542" s="65" t="s">
        <v>883</v>
      </c>
      <c r="D542" s="313" t="s">
        <v>35</v>
      </c>
      <c r="E542" s="1069">
        <v>4034</v>
      </c>
      <c r="F542" s="1069">
        <v>4034</v>
      </c>
      <c r="G542" s="1060" t="s">
        <v>113</v>
      </c>
      <c r="H542" s="1062">
        <f>F539*100%/E539</f>
        <v>1</v>
      </c>
      <c r="I542" s="1064"/>
      <c r="J542" s="313" t="s">
        <v>1072</v>
      </c>
      <c r="K542" s="313" t="s">
        <v>1073</v>
      </c>
      <c r="L542" s="632" t="s">
        <v>26</v>
      </c>
      <c r="M542" s="350">
        <v>235</v>
      </c>
      <c r="N542" s="350">
        <v>235</v>
      </c>
      <c r="O542" s="251">
        <f t="shared" ref="O542:O547" si="63">IF((N542*100%/M542)&lt;=100%,(N542*100%/M542),100%)</f>
        <v>1</v>
      </c>
      <c r="P542" s="630"/>
      <c r="Q542" s="313"/>
      <c r="R542" s="261"/>
    </row>
    <row r="543" spans="1:18" s="279" customFormat="1" ht="26.4" x14ac:dyDescent="0.25">
      <c r="A543" s="253"/>
      <c r="B543" s="1078"/>
      <c r="C543" s="65" t="s">
        <v>883</v>
      </c>
      <c r="D543" s="313" t="s">
        <v>35</v>
      </c>
      <c r="E543" s="1070"/>
      <c r="F543" s="1070"/>
      <c r="G543" s="1061"/>
      <c r="H543" s="1063"/>
      <c r="I543" s="1065"/>
      <c r="J543" s="313" t="s">
        <v>1074</v>
      </c>
      <c r="K543" s="313" t="s">
        <v>1075</v>
      </c>
      <c r="L543" s="632" t="s">
        <v>26</v>
      </c>
      <c r="M543" s="350">
        <v>326</v>
      </c>
      <c r="N543" s="350">
        <v>326</v>
      </c>
      <c r="O543" s="251">
        <f t="shared" si="63"/>
        <v>1</v>
      </c>
      <c r="P543" s="521"/>
      <c r="Q543" s="313"/>
      <c r="R543" s="261"/>
    </row>
    <row r="544" spans="1:18" s="279" customFormat="1" ht="39.6" x14ac:dyDescent="0.25">
      <c r="A544" s="253"/>
      <c r="B544" s="1078"/>
      <c r="C544" s="65" t="s">
        <v>883</v>
      </c>
      <c r="D544" s="313" t="s">
        <v>39</v>
      </c>
      <c r="E544" s="252">
        <v>8002.7</v>
      </c>
      <c r="F544" s="252">
        <v>8002.7</v>
      </c>
      <c r="G544" s="313" t="s">
        <v>113</v>
      </c>
      <c r="H544" s="521">
        <f t="shared" ref="H544:H545" si="64">F544*100%/E544</f>
        <v>1</v>
      </c>
      <c r="I544" s="282"/>
      <c r="J544" s="313" t="s">
        <v>949</v>
      </c>
      <c r="K544" s="313" t="s">
        <v>950</v>
      </c>
      <c r="L544" s="548" t="s">
        <v>951</v>
      </c>
      <c r="M544" s="350">
        <v>47796</v>
      </c>
      <c r="N544" s="549">
        <v>47796</v>
      </c>
      <c r="O544" s="251">
        <f t="shared" si="63"/>
        <v>1</v>
      </c>
      <c r="P544" s="521"/>
      <c r="Q544" s="313"/>
      <c r="R544" s="261"/>
    </row>
    <row r="545" spans="1:18" s="279" customFormat="1" ht="92.4" x14ac:dyDescent="0.25">
      <c r="A545" s="253"/>
      <c r="B545" s="1078"/>
      <c r="C545" s="65" t="s">
        <v>883</v>
      </c>
      <c r="D545" s="313" t="s">
        <v>41</v>
      </c>
      <c r="E545" s="252">
        <v>1430.3</v>
      </c>
      <c r="F545" s="252">
        <v>1430.3</v>
      </c>
      <c r="G545" s="313" t="s">
        <v>113</v>
      </c>
      <c r="H545" s="523">
        <f t="shared" si="64"/>
        <v>1</v>
      </c>
      <c r="I545" s="524"/>
      <c r="J545" s="313" t="s">
        <v>1457</v>
      </c>
      <c r="K545" s="313" t="s">
        <v>1458</v>
      </c>
      <c r="L545" s="682" t="s">
        <v>26</v>
      </c>
      <c r="M545" s="350">
        <v>74</v>
      </c>
      <c r="N545" s="350">
        <v>74</v>
      </c>
      <c r="O545" s="251">
        <f t="shared" si="63"/>
        <v>1</v>
      </c>
      <c r="P545" s="521"/>
      <c r="Q545" s="313"/>
      <c r="R545" s="261"/>
    </row>
    <row r="546" spans="1:18" s="279" customFormat="1" ht="66" x14ac:dyDescent="0.25">
      <c r="A546" s="253"/>
      <c r="B546" s="1078"/>
      <c r="C546" s="65" t="s">
        <v>883</v>
      </c>
      <c r="D546" s="313" t="s">
        <v>42</v>
      </c>
      <c r="E546" s="252">
        <v>1245.5</v>
      </c>
      <c r="F546" s="252">
        <v>1245.5</v>
      </c>
      <c r="G546" s="313" t="s">
        <v>113</v>
      </c>
      <c r="H546" s="521">
        <f t="shared" ref="H546:H551" si="65">F546*100%/E546</f>
        <v>1</v>
      </c>
      <c r="I546" s="313"/>
      <c r="J546" s="313" t="s">
        <v>1426</v>
      </c>
      <c r="K546" s="313" t="s">
        <v>84</v>
      </c>
      <c r="L546" s="682" t="s">
        <v>26</v>
      </c>
      <c r="M546" s="350">
        <v>1</v>
      </c>
      <c r="N546" s="350">
        <v>1</v>
      </c>
      <c r="O546" s="251">
        <f t="shared" si="63"/>
        <v>1</v>
      </c>
      <c r="P546" s="521"/>
      <c r="Q546" s="313"/>
      <c r="R546" s="261"/>
    </row>
    <row r="547" spans="1:18" s="279" customFormat="1" ht="52.8" x14ac:dyDescent="0.25">
      <c r="A547" s="253"/>
      <c r="B547" s="1079"/>
      <c r="C547" s="65" t="s">
        <v>883</v>
      </c>
      <c r="D547" s="313" t="s">
        <v>43</v>
      </c>
      <c r="E547" s="252">
        <v>797.5</v>
      </c>
      <c r="F547" s="252">
        <v>797.5</v>
      </c>
      <c r="G547" s="313" t="s">
        <v>113</v>
      </c>
      <c r="H547" s="521">
        <f t="shared" si="65"/>
        <v>1</v>
      </c>
      <c r="I547" s="313"/>
      <c r="J547" s="313" t="s">
        <v>882</v>
      </c>
      <c r="K547" s="313" t="s">
        <v>1213</v>
      </c>
      <c r="L547" s="653" t="s">
        <v>1214</v>
      </c>
      <c r="M547" s="350">
        <v>104</v>
      </c>
      <c r="N547" s="350">
        <v>104</v>
      </c>
      <c r="O547" s="251">
        <f t="shared" si="63"/>
        <v>1</v>
      </c>
      <c r="P547" s="521"/>
      <c r="Q547" s="313"/>
      <c r="R547" s="261"/>
    </row>
    <row r="548" spans="1:18" ht="79.2" x14ac:dyDescent="0.25">
      <c r="A548" s="253" t="s">
        <v>856</v>
      </c>
      <c r="B548" s="331" t="s">
        <v>884</v>
      </c>
      <c r="C548" s="65" t="s">
        <v>885</v>
      </c>
      <c r="D548" s="313" t="s">
        <v>18</v>
      </c>
      <c r="E548" s="252">
        <f>SUM(E549)</f>
        <v>15715</v>
      </c>
      <c r="F548" s="252">
        <f>SUM(F549)</f>
        <v>15715</v>
      </c>
      <c r="G548" s="313"/>
      <c r="H548" s="521">
        <f t="shared" si="65"/>
        <v>1</v>
      </c>
      <c r="I548" s="332"/>
      <c r="J548" s="1094"/>
      <c r="K548" s="1081"/>
      <c r="L548" s="1095"/>
      <c r="M548" s="1096"/>
      <c r="N548" s="1096"/>
      <c r="O548" s="1097"/>
      <c r="P548" s="521">
        <f>SUM(O549)/COUNTA(O549)</f>
        <v>1</v>
      </c>
      <c r="Q548" s="313"/>
    </row>
    <row r="549" spans="1:18" s="279" customFormat="1" ht="26.4" x14ac:dyDescent="0.25">
      <c r="A549" s="253"/>
      <c r="B549" s="816"/>
      <c r="C549" s="65" t="s">
        <v>885</v>
      </c>
      <c r="D549" s="254" t="s">
        <v>20</v>
      </c>
      <c r="E549" s="252">
        <v>15715</v>
      </c>
      <c r="F549" s="252">
        <v>15715</v>
      </c>
      <c r="G549" s="313" t="s">
        <v>113</v>
      </c>
      <c r="H549" s="765">
        <f t="shared" si="65"/>
        <v>1</v>
      </c>
      <c r="I549" s="525"/>
      <c r="J549" s="254" t="s">
        <v>49</v>
      </c>
      <c r="K549" s="254" t="s">
        <v>22</v>
      </c>
      <c r="L549" s="871" t="s">
        <v>23</v>
      </c>
      <c r="M549" s="350">
        <v>3</v>
      </c>
      <c r="N549" s="350">
        <v>3</v>
      </c>
      <c r="O549" s="251">
        <f>IF((N549*100%/M549)&lt;=100%,(N549*100%/M549),100%)</f>
        <v>1</v>
      </c>
      <c r="P549" s="521"/>
      <c r="Q549" s="493"/>
      <c r="R549" s="261"/>
    </row>
    <row r="550" spans="1:18" ht="79.2" x14ac:dyDescent="0.25">
      <c r="A550" s="253" t="s">
        <v>1748</v>
      </c>
      <c r="B550" s="331" t="s">
        <v>886</v>
      </c>
      <c r="C550" s="65" t="s">
        <v>887</v>
      </c>
      <c r="D550" s="313" t="s">
        <v>18</v>
      </c>
      <c r="E550" s="252">
        <f>SUM(E551)</f>
        <v>787242.8</v>
      </c>
      <c r="F550" s="252">
        <f>SUM(F551)</f>
        <v>787241.90119999996</v>
      </c>
      <c r="G550" s="313"/>
      <c r="H550" s="521">
        <f t="shared" si="65"/>
        <v>0.99999885829378166</v>
      </c>
      <c r="I550" s="332"/>
      <c r="J550" s="1094"/>
      <c r="K550" s="1081"/>
      <c r="L550" s="1095"/>
      <c r="M550" s="1096"/>
      <c r="N550" s="1096"/>
      <c r="O550" s="1097"/>
      <c r="P550" s="280">
        <f>SUM(O551)/COUNTA(O551)</f>
        <v>1</v>
      </c>
      <c r="Q550" s="313"/>
    </row>
    <row r="551" spans="1:18" s="279" customFormat="1" ht="26.4" x14ac:dyDescent="0.25">
      <c r="A551" s="253"/>
      <c r="B551" s="816"/>
      <c r="C551" s="65" t="s">
        <v>887</v>
      </c>
      <c r="D551" s="254" t="s">
        <v>20</v>
      </c>
      <c r="E551" s="252">
        <v>787242.8</v>
      </c>
      <c r="F551" s="252">
        <v>787241.90119999996</v>
      </c>
      <c r="G551" s="313" t="s">
        <v>113</v>
      </c>
      <c r="H551" s="765">
        <f t="shared" si="65"/>
        <v>0.99999885829378166</v>
      </c>
      <c r="I551" s="525"/>
      <c r="J551" s="254" t="s">
        <v>49</v>
      </c>
      <c r="K551" s="254" t="s">
        <v>22</v>
      </c>
      <c r="L551" s="871" t="s">
        <v>23</v>
      </c>
      <c r="M551" s="350">
        <v>39</v>
      </c>
      <c r="N551" s="350">
        <v>39</v>
      </c>
      <c r="O551" s="251">
        <f>IF((N551*100%/M551)&lt;=100%,(N551*100%/M551),100%)</f>
        <v>1</v>
      </c>
      <c r="P551" s="521"/>
      <c r="Q551" s="493"/>
      <c r="R551" s="261"/>
    </row>
    <row r="552" spans="1:18" s="82" customFormat="1" x14ac:dyDescent="0.25">
      <c r="A552" s="978" t="s">
        <v>859</v>
      </c>
      <c r="B552" s="979"/>
      <c r="C552" s="979"/>
      <c r="D552" s="980"/>
      <c r="E552" s="512">
        <f>SUM(E158,E164,E172,E177,E187,E273,E307,E341,E378,E382,E395,E408,E411,E424,E427,E429,E444,E466,E468,E471,E473,E476,E497,E518,E539,E548,E550)</f>
        <v>26584474.099999998</v>
      </c>
      <c r="F552" s="844">
        <f>SUM(F158,F164,F172,F177,F187,F273,F307,F341,F378,F382,F395,F408,F411,F424,F427,F429,F444,F466,F468,F471,F473,F476,F497,F518,F539,F548,F550)</f>
        <v>26359962.630199999</v>
      </c>
      <c r="G552" s="489"/>
      <c r="H552" s="975" t="s">
        <v>810</v>
      </c>
      <c r="I552" s="976"/>
      <c r="J552" s="976"/>
      <c r="K552" s="976"/>
      <c r="L552" s="976"/>
      <c r="M552" s="976"/>
      <c r="N552" s="976"/>
      <c r="O552" s="976"/>
      <c r="P552" s="976"/>
      <c r="Q552" s="977"/>
    </row>
    <row r="553" spans="1:18" s="82" customFormat="1" x14ac:dyDescent="0.25">
      <c r="A553" s="978" t="s">
        <v>858</v>
      </c>
      <c r="B553" s="979"/>
      <c r="C553" s="979"/>
      <c r="D553" s="980"/>
      <c r="E553" s="872">
        <f>E156+E552</f>
        <v>41311857.599999994</v>
      </c>
      <c r="F553" s="872">
        <f>F156+F552</f>
        <v>39803001.574699998</v>
      </c>
      <c r="G553" s="535"/>
      <c r="H553" s="975" t="s">
        <v>810</v>
      </c>
      <c r="I553" s="976"/>
      <c r="J553" s="976"/>
      <c r="K553" s="976"/>
      <c r="L553" s="976"/>
      <c r="M553" s="976"/>
      <c r="N553" s="976"/>
      <c r="O553" s="976"/>
      <c r="P553" s="976"/>
      <c r="Q553" s="977"/>
    </row>
    <row r="554" spans="1:18" x14ac:dyDescent="0.25">
      <c r="B554" s="279"/>
    </row>
    <row r="555" spans="1:18" x14ac:dyDescent="0.25">
      <c r="F555" s="705"/>
    </row>
    <row r="556" spans="1:18" x14ac:dyDescent="0.25">
      <c r="A556" s="279"/>
      <c r="D556" s="290"/>
      <c r="E556" s="340"/>
    </row>
    <row r="557" spans="1:18" x14ac:dyDescent="0.25">
      <c r="A557" s="279"/>
      <c r="D557" s="290"/>
      <c r="E557" s="706"/>
      <c r="F557" s="706"/>
    </row>
    <row r="558" spans="1:18" ht="13.8" thickBot="1" x14ac:dyDescent="0.3">
      <c r="A558" s="279"/>
    </row>
    <row r="559" spans="1:18" ht="26.4" x14ac:dyDescent="0.25">
      <c r="A559" s="279"/>
      <c r="B559" s="248" t="s">
        <v>445</v>
      </c>
      <c r="D559" s="338"/>
      <c r="E559" s="783">
        <f>SUMIFS(E9:E111,$G$9:$G$111,"Бюджет Санкт-Петербурга")</f>
        <v>1092323.3</v>
      </c>
      <c r="F559" s="783">
        <f>SUMIFS(F9:F111,$G$9:$G$111,"Бюджет Санкт-Петербурга")</f>
        <v>1091881.9821999997</v>
      </c>
    </row>
    <row r="560" spans="1:18" ht="26.4" x14ac:dyDescent="0.25">
      <c r="A560" s="279"/>
      <c r="B560" s="248" t="s">
        <v>444</v>
      </c>
      <c r="D560" s="338"/>
      <c r="E560" s="817">
        <f>SUMIFS(E9:E111,$G$9:$G$111,"Федеральный бюджет")</f>
        <v>909773.20000000019</v>
      </c>
      <c r="F560" s="817">
        <f>SUMIFS(F9:F111,$G$9:$G$111,"Федеральный бюджет")</f>
        <v>909393.61840000015</v>
      </c>
    </row>
    <row r="561" spans="1:11" ht="27" thickBot="1" x14ac:dyDescent="0.3">
      <c r="A561" s="279"/>
      <c r="B561" s="248" t="s">
        <v>508</v>
      </c>
      <c r="D561" s="342"/>
      <c r="E561" s="818">
        <f>SUMIFS(E9:E111,$G$9:$G$111,"Внебюджетные средства")</f>
        <v>0</v>
      </c>
      <c r="F561" s="818">
        <f>SUMIFS(F9:F111,$G$9:$G$111,"Внебюджетные средства")</f>
        <v>0</v>
      </c>
      <c r="G561" s="290"/>
    </row>
    <row r="562" spans="1:11" ht="26.4" x14ac:dyDescent="0.3">
      <c r="A562" s="279"/>
      <c r="B562" s="248" t="s">
        <v>443</v>
      </c>
      <c r="D562" s="338"/>
      <c r="E562" s="783">
        <f>SUMIFS(E112:E156,$G$112:$G$156,"Бюджет Санкт-Петербурга")+0.1</f>
        <v>12725286.999999994</v>
      </c>
      <c r="F562" s="783">
        <f>SUMIFS(F112:F156,$G$112:$G$156,"Бюджет Санкт-Петербурга")+0.01</f>
        <v>11441763.3539</v>
      </c>
      <c r="G562" s="544"/>
      <c r="I562" s="439"/>
      <c r="J562" s="302"/>
      <c r="K562" s="454"/>
    </row>
    <row r="563" spans="1:11" ht="26.4" x14ac:dyDescent="0.25">
      <c r="A563" s="279"/>
      <c r="B563" s="248" t="s">
        <v>442</v>
      </c>
      <c r="D563" s="338"/>
      <c r="E563" s="817">
        <f>SUMIFS(E112:E156,$G$112:$G$156,"Федеральный бюджет")</f>
        <v>0</v>
      </c>
      <c r="F563" s="817">
        <f>SUMIFS(F112:F156,$G$112:$G$156,"Федеральный бюджет")</f>
        <v>0</v>
      </c>
      <c r="K563" s="454"/>
    </row>
    <row r="564" spans="1:11" ht="27" thickBot="1" x14ac:dyDescent="0.3">
      <c r="A564" s="279"/>
      <c r="B564" s="248" t="s">
        <v>509</v>
      </c>
      <c r="D564" s="338"/>
      <c r="E564" s="341">
        <f>SUMIFS(E112:E156,$G$112:$G$156,"Внебюджетные средства")</f>
        <v>0</v>
      </c>
      <c r="F564" s="341">
        <f>SUMIFS(F112:F156,$G$112:$G$156,"Внебюджетные средства")</f>
        <v>0</v>
      </c>
      <c r="K564" s="454"/>
    </row>
    <row r="565" spans="1:11" ht="26.4" customHeight="1" x14ac:dyDescent="0.25">
      <c r="A565" s="279"/>
      <c r="B565" s="779" t="s">
        <v>1721</v>
      </c>
      <c r="D565" s="338"/>
      <c r="E565" s="339">
        <f>SUMIFS(E157:E553,$G$157:$G$553,"Бюджет Санкт-Петербурга")</f>
        <v>12506315.000000006</v>
      </c>
      <c r="F565" s="339">
        <f>SUMIFS(F157:F553,$G$157:$G$553,"Бюджет Санкт-Петербурга")</f>
        <v>12467794.630000005</v>
      </c>
      <c r="K565" s="454"/>
    </row>
    <row r="566" spans="1:11" ht="33" customHeight="1" x14ac:dyDescent="0.25">
      <c r="A566" s="279"/>
      <c r="B566" s="779" t="s">
        <v>1722</v>
      </c>
      <c r="D566" s="338"/>
      <c r="E566" s="817">
        <f>SUMIFS(E157:E553,$G$157:$G$553,"Федеральный бюджет")</f>
        <v>14078159.100000005</v>
      </c>
      <c r="F566" s="817">
        <f>SUMIFS(F157:F553,$G$157:$G$553,"Федеральный бюджет")</f>
        <v>13892168.000200002</v>
      </c>
    </row>
    <row r="567" spans="1:11" ht="37.799999999999997" customHeight="1" thickBot="1" x14ac:dyDescent="0.3">
      <c r="A567" s="279"/>
      <c r="B567" s="779" t="s">
        <v>1723</v>
      </c>
      <c r="D567" s="338"/>
      <c r="E567" s="341">
        <f>SUMIFS(E157:E553,$G$157:$G$553,"Внебюджетные средства")</f>
        <v>0</v>
      </c>
      <c r="F567" s="341">
        <f>SUMIFS(F157:F553,$G$157:$G$553,"Внебюджетные средства")</f>
        <v>0</v>
      </c>
    </row>
    <row r="568" spans="1:11" ht="26.4" customHeight="1" x14ac:dyDescent="0.25">
      <c r="A568" s="279"/>
      <c r="B568" s="779" t="s">
        <v>1725</v>
      </c>
      <c r="D568" s="338"/>
      <c r="E568" s="781">
        <f>SUM(E559,E562,E565)</f>
        <v>26323925.300000001</v>
      </c>
      <c r="F568" s="781">
        <f t="shared" ref="E568:F570" si="66">SUM(F559,F562,F565)</f>
        <v>25001439.966100007</v>
      </c>
    </row>
    <row r="569" spans="1:11" ht="33" customHeight="1" x14ac:dyDescent="0.25">
      <c r="A569" s="279"/>
      <c r="B569" s="779" t="s">
        <v>1726</v>
      </c>
      <c r="D569" s="338"/>
      <c r="E569" s="781">
        <f t="shared" si="66"/>
        <v>14987932.300000004</v>
      </c>
      <c r="F569" s="781">
        <f t="shared" si="66"/>
        <v>14801561.618600002</v>
      </c>
    </row>
    <row r="570" spans="1:11" ht="37.799999999999997" customHeight="1" x14ac:dyDescent="0.25">
      <c r="A570" s="279"/>
      <c r="B570" s="779" t="s">
        <v>1727</v>
      </c>
      <c r="D570" s="338"/>
      <c r="E570" s="782">
        <f t="shared" si="66"/>
        <v>0</v>
      </c>
      <c r="F570" s="782">
        <f t="shared" si="66"/>
        <v>0</v>
      </c>
    </row>
    <row r="571" spans="1:11" ht="37.799999999999997" customHeight="1" x14ac:dyDescent="0.25">
      <c r="A571" s="279"/>
      <c r="B571" s="779" t="s">
        <v>1724</v>
      </c>
      <c r="D571" s="338"/>
      <c r="E571" s="782">
        <f>SUM(E568:E570)</f>
        <v>41311857.600000009</v>
      </c>
      <c r="F571" s="782">
        <f>SUM(F568:F570)+0.01</f>
        <v>39803001.594700009</v>
      </c>
    </row>
    <row r="572" spans="1:11" ht="37.799999999999997" customHeight="1" x14ac:dyDescent="0.25">
      <c r="A572" s="266"/>
      <c r="B572" s="266"/>
      <c r="C572" s="266"/>
      <c r="E572" s="266"/>
      <c r="F572" s="266"/>
    </row>
    <row r="573" spans="1:11" ht="26.4" customHeight="1" x14ac:dyDescent="0.25">
      <c r="A573" s="279"/>
      <c r="B573" s="779" t="s">
        <v>1725</v>
      </c>
      <c r="D573" s="815" t="s">
        <v>1745</v>
      </c>
      <c r="E573" s="781">
        <v>26323925.300000001</v>
      </c>
      <c r="F573" s="781">
        <v>25001439.960000001</v>
      </c>
    </row>
    <row r="574" spans="1:11" ht="33" customHeight="1" x14ac:dyDescent="0.25">
      <c r="A574" s="279"/>
      <c r="B574" s="779" t="s">
        <v>1726</v>
      </c>
      <c r="D574" s="338"/>
      <c r="E574" s="781">
        <v>14987932.300000004</v>
      </c>
      <c r="F574" s="781">
        <v>14801561.618600002</v>
      </c>
    </row>
    <row r="575" spans="1:11" ht="37.799999999999997" customHeight="1" x14ac:dyDescent="0.25">
      <c r="A575" s="279"/>
      <c r="B575" s="779" t="s">
        <v>1727</v>
      </c>
      <c r="D575" s="338"/>
      <c r="E575" s="781"/>
      <c r="F575" s="781"/>
    </row>
    <row r="576" spans="1:11" ht="37.799999999999997" customHeight="1" x14ac:dyDescent="0.25">
      <c r="A576" s="279"/>
      <c r="B576" s="779" t="s">
        <v>1724</v>
      </c>
      <c r="D576" s="338"/>
      <c r="E576" s="781">
        <v>41311857.600000001</v>
      </c>
      <c r="F576" s="781">
        <v>39803001.579999998</v>
      </c>
    </row>
    <row r="577" spans="1:10" ht="37.799999999999997" customHeight="1" x14ac:dyDescent="0.25">
      <c r="D577" s="338"/>
      <c r="E577" s="780"/>
      <c r="F577" s="780"/>
    </row>
    <row r="578" spans="1:10" x14ac:dyDescent="0.25">
      <c r="A578" s="279"/>
    </row>
    <row r="579" spans="1:10" x14ac:dyDescent="0.25">
      <c r="A579" s="279"/>
      <c r="D579" s="290"/>
      <c r="E579" s="340"/>
    </row>
    <row r="580" spans="1:10" x14ac:dyDescent="0.25">
      <c r="A580" s="541"/>
      <c r="B580" s="541"/>
      <c r="C580" s="541"/>
      <c r="D580" s="840"/>
      <c r="E580" s="841"/>
      <c r="F580" s="841"/>
    </row>
    <row r="581" spans="1:10" x14ac:dyDescent="0.25">
      <c r="A581" s="541"/>
      <c r="D581" s="290"/>
      <c r="E581" s="707"/>
      <c r="F581" s="707"/>
    </row>
    <row r="582" spans="1:10" x14ac:dyDescent="0.25">
      <c r="A582" s="541"/>
      <c r="D582" s="290"/>
      <c r="E582" s="340"/>
    </row>
    <row r="583" spans="1:10" x14ac:dyDescent="0.25">
      <c r="A583" s="541"/>
      <c r="D583" s="290"/>
      <c r="E583" s="340"/>
    </row>
    <row r="584" spans="1:10" x14ac:dyDescent="0.25">
      <c r="A584" s="541"/>
    </row>
    <row r="585" spans="1:10" ht="26.4" x14ac:dyDescent="0.25">
      <c r="A585" s="541"/>
      <c r="C585" s="278" t="s">
        <v>0</v>
      </c>
      <c r="D585" s="1176" t="s">
        <v>356</v>
      </c>
      <c r="E585" s="1176"/>
      <c r="F585" s="708" t="s">
        <v>357</v>
      </c>
      <c r="G585" s="278" t="s">
        <v>394</v>
      </c>
    </row>
    <row r="586" spans="1:10" x14ac:dyDescent="0.25">
      <c r="A586" s="541"/>
      <c r="C586" s="278">
        <v>1</v>
      </c>
      <c r="D586" s="1176">
        <v>2</v>
      </c>
      <c r="E586" s="1176"/>
      <c r="F586" s="778">
        <v>3</v>
      </c>
      <c r="G586" s="278">
        <v>4</v>
      </c>
    </row>
    <row r="587" spans="1:10" x14ac:dyDescent="0.25">
      <c r="A587" s="541"/>
      <c r="C587" s="1144" t="s">
        <v>441</v>
      </c>
      <c r="D587" s="1145"/>
      <c r="E587" s="1145"/>
      <c r="F587" s="1145"/>
      <c r="G587" s="1146"/>
    </row>
    <row r="588" spans="1:10" ht="26.4" x14ac:dyDescent="0.25">
      <c r="A588" s="541"/>
      <c r="C588" s="277"/>
      <c r="D588" s="274" t="s">
        <v>364</v>
      </c>
      <c r="E588" s="709" t="s">
        <v>354</v>
      </c>
      <c r="F588" s="710" t="s">
        <v>365</v>
      </c>
      <c r="G588" s="562">
        <f>AVERAGE(G589,G590,G593)</f>
        <v>0.84848484848484851</v>
      </c>
      <c r="I588" s="484"/>
    </row>
    <row r="589" spans="1:10" ht="26.4" x14ac:dyDescent="0.25">
      <c r="A589" s="541"/>
      <c r="C589" s="276" t="s">
        <v>366</v>
      </c>
      <c r="D589" s="270" t="s">
        <v>367</v>
      </c>
      <c r="E589" s="711" t="s">
        <v>368</v>
      </c>
      <c r="F589" s="712" t="s">
        <v>365</v>
      </c>
      <c r="G589" s="563"/>
    </row>
    <row r="590" spans="1:10" ht="26.4" x14ac:dyDescent="0.25">
      <c r="A590" s="541"/>
      <c r="C590" s="276" t="s">
        <v>369</v>
      </c>
      <c r="D590" s="270" t="s">
        <v>370</v>
      </c>
      <c r="E590" s="711" t="s">
        <v>371</v>
      </c>
      <c r="F590" s="712" t="s">
        <v>365</v>
      </c>
      <c r="G590" s="564">
        <f>G592/G591</f>
        <v>0.84848484848484851</v>
      </c>
      <c r="I590" s="484"/>
    </row>
    <row r="591" spans="1:10" ht="26.4" x14ac:dyDescent="0.25">
      <c r="A591" s="541"/>
      <c r="C591" s="276" t="s">
        <v>372</v>
      </c>
      <c r="D591" s="270" t="s">
        <v>373</v>
      </c>
      <c r="E591" s="711" t="s">
        <v>374</v>
      </c>
      <c r="F591" s="712" t="s">
        <v>26</v>
      </c>
      <c r="G591" s="565">
        <v>33</v>
      </c>
      <c r="I591" s="263"/>
    </row>
    <row r="592" spans="1:10" ht="26.4" x14ac:dyDescent="0.25">
      <c r="A592" s="541"/>
      <c r="C592" s="276" t="s">
        <v>375</v>
      </c>
      <c r="D592" s="270" t="s">
        <v>376</v>
      </c>
      <c r="E592" s="711" t="s">
        <v>377</v>
      </c>
      <c r="F592" s="712" t="s">
        <v>26</v>
      </c>
      <c r="G592" s="566">
        <f>COUNTIF(УВм_ПП5_развитие,"&gt;=95%")+COUNTIF(УВм_ПП5_текущие,"&gt;=95%")</f>
        <v>28</v>
      </c>
      <c r="H592" s="290"/>
      <c r="I592" s="290"/>
      <c r="J592" s="290"/>
    </row>
    <row r="593" spans="1:10" ht="39.6" x14ac:dyDescent="0.25">
      <c r="A593" s="541"/>
      <c r="C593" s="276">
        <v>3</v>
      </c>
      <c r="D593" s="270" t="s">
        <v>378</v>
      </c>
      <c r="E593" s="711" t="s">
        <v>379</v>
      </c>
      <c r="F593" s="712" t="s">
        <v>365</v>
      </c>
      <c r="G593" s="567">
        <f>G592/G591</f>
        <v>0.84848484848484851</v>
      </c>
    </row>
    <row r="594" spans="1:10" ht="39.6" x14ac:dyDescent="0.25">
      <c r="A594" s="541"/>
      <c r="C594" s="276" t="s">
        <v>380</v>
      </c>
      <c r="D594" s="270" t="s">
        <v>381</v>
      </c>
      <c r="E594" s="711" t="s">
        <v>382</v>
      </c>
      <c r="F594" s="712" t="s">
        <v>383</v>
      </c>
      <c r="G594" s="275">
        <f>E571</f>
        <v>41311857.600000009</v>
      </c>
    </row>
    <row r="595" spans="1:10" ht="26.4" x14ac:dyDescent="0.25">
      <c r="A595" s="541"/>
      <c r="C595" s="276" t="s">
        <v>384</v>
      </c>
      <c r="D595" s="270" t="s">
        <v>385</v>
      </c>
      <c r="E595" s="711" t="s">
        <v>386</v>
      </c>
      <c r="F595" s="712" t="s">
        <v>383</v>
      </c>
      <c r="G595" s="275">
        <f>F571</f>
        <v>39803001.594700009</v>
      </c>
    </row>
    <row r="596" spans="1:10" x14ac:dyDescent="0.25">
      <c r="A596" s="541"/>
      <c r="C596" s="272"/>
      <c r="D596" s="274" t="s">
        <v>387</v>
      </c>
      <c r="E596" s="713"/>
      <c r="F596" s="714"/>
      <c r="G596" s="273"/>
    </row>
    <row r="597" spans="1:10" ht="26.4" x14ac:dyDescent="0.25">
      <c r="A597" s="541"/>
      <c r="C597" s="272"/>
      <c r="D597" s="270" t="s">
        <v>388</v>
      </c>
      <c r="E597" s="711"/>
      <c r="F597" s="712" t="s">
        <v>26</v>
      </c>
      <c r="G597" s="698">
        <v>31</v>
      </c>
    </row>
    <row r="598" spans="1:10" ht="52.8" x14ac:dyDescent="0.25">
      <c r="A598" s="541"/>
      <c r="C598" s="271"/>
      <c r="D598" s="270" t="s">
        <v>389</v>
      </c>
      <c r="E598" s="711"/>
      <c r="F598" s="712" t="s">
        <v>26</v>
      </c>
      <c r="G598" s="269"/>
      <c r="H598" s="290"/>
      <c r="I598" s="290"/>
      <c r="J598" s="290"/>
    </row>
    <row r="599" spans="1:10" x14ac:dyDescent="0.25">
      <c r="A599" s="541"/>
      <c r="B599" s="541"/>
      <c r="C599" s="541"/>
      <c r="D599" s="840"/>
      <c r="E599" s="841"/>
      <c r="F599" s="841"/>
      <c r="G599" s="840"/>
      <c r="H599" s="842"/>
      <c r="I599" s="843"/>
    </row>
    <row r="600" spans="1:10" x14ac:dyDescent="0.25">
      <c r="A600" s="279"/>
    </row>
    <row r="601" spans="1:10" ht="14.4" x14ac:dyDescent="0.25">
      <c r="A601" s="568"/>
      <c r="B601" s="227" t="s">
        <v>418</v>
      </c>
      <c r="C601" s="225"/>
      <c r="D601" s="1147" t="s">
        <v>412</v>
      </c>
      <c r="E601" s="1148" t="s">
        <v>413</v>
      </c>
      <c r="F601" s="1148"/>
      <c r="G601" s="224"/>
    </row>
    <row r="602" spans="1:10" ht="28.8" x14ac:dyDescent="0.25">
      <c r="A602" s="568"/>
      <c r="B602" s="224"/>
      <c r="C602" s="225"/>
      <c r="D602" s="1147"/>
      <c r="E602" s="715" t="s">
        <v>402</v>
      </c>
      <c r="F602" s="716" t="s">
        <v>403</v>
      </c>
      <c r="G602" s="268"/>
    </row>
    <row r="603" spans="1:10" ht="14.4" x14ac:dyDescent="0.25">
      <c r="A603" s="220"/>
      <c r="B603" s="223"/>
      <c r="C603" s="218"/>
      <c r="D603" s="222" t="s">
        <v>20</v>
      </c>
      <c r="E603" s="343">
        <f t="shared" ref="E603:F624" si="67">SUMIFS(E$9:E$553,$D$9:$D$553,$D603)</f>
        <v>20082425.700000003</v>
      </c>
      <c r="F603" s="343">
        <f t="shared" si="67"/>
        <v>19860896.958099999</v>
      </c>
      <c r="G603" s="267"/>
    </row>
    <row r="604" spans="1:10" ht="28.8" x14ac:dyDescent="0.25">
      <c r="A604" s="220"/>
      <c r="B604" s="223"/>
      <c r="C604" s="218"/>
      <c r="D604" s="222" t="s">
        <v>526</v>
      </c>
      <c r="E604" s="343">
        <f t="shared" si="67"/>
        <v>0</v>
      </c>
      <c r="F604" s="343">
        <f t="shared" si="67"/>
        <v>0</v>
      </c>
      <c r="G604" s="267"/>
    </row>
    <row r="605" spans="1:10" ht="14.4" x14ac:dyDescent="0.25">
      <c r="A605" s="220"/>
      <c r="B605" s="223"/>
      <c r="C605" s="218"/>
      <c r="D605" s="222" t="s">
        <v>440</v>
      </c>
      <c r="E605" s="343">
        <f t="shared" si="67"/>
        <v>12740817.099999994</v>
      </c>
      <c r="F605" s="343">
        <f t="shared" si="67"/>
        <v>11455930.0711</v>
      </c>
      <c r="G605" s="267"/>
    </row>
    <row r="606" spans="1:10" ht="43.2" x14ac:dyDescent="0.25">
      <c r="A606" s="220"/>
      <c r="B606" s="223"/>
      <c r="C606" s="218"/>
      <c r="D606" s="222" t="s">
        <v>527</v>
      </c>
      <c r="E606" s="343">
        <f t="shared" si="67"/>
        <v>0</v>
      </c>
      <c r="F606" s="343">
        <f t="shared" si="67"/>
        <v>0</v>
      </c>
      <c r="G606" s="267"/>
    </row>
    <row r="607" spans="1:10" ht="43.2" x14ac:dyDescent="0.25">
      <c r="A607" s="220"/>
      <c r="B607" s="219"/>
      <c r="C607" s="218"/>
      <c r="D607" s="222" t="s">
        <v>29</v>
      </c>
      <c r="E607" s="343">
        <f t="shared" si="67"/>
        <v>194106.19999999998</v>
      </c>
      <c r="F607" s="343">
        <f t="shared" si="67"/>
        <v>194105.93849999999</v>
      </c>
      <c r="G607" s="267"/>
    </row>
    <row r="608" spans="1:10" ht="43.2" x14ac:dyDescent="0.25">
      <c r="A608" s="220"/>
      <c r="B608" s="219"/>
      <c r="C608" s="218"/>
      <c r="D608" s="222" t="s">
        <v>31</v>
      </c>
      <c r="E608" s="343">
        <f t="shared" si="67"/>
        <v>269867.50000000006</v>
      </c>
      <c r="F608" s="343">
        <f t="shared" si="67"/>
        <v>269867.30470000004</v>
      </c>
      <c r="G608" s="267"/>
    </row>
    <row r="609" spans="1:7" ht="28.8" x14ac:dyDescent="0.25">
      <c r="A609" s="220"/>
      <c r="B609" s="219"/>
      <c r="C609" s="218"/>
      <c r="D609" s="222" t="s">
        <v>32</v>
      </c>
      <c r="E609" s="343">
        <f t="shared" si="67"/>
        <v>516889.5</v>
      </c>
      <c r="F609" s="343">
        <f t="shared" si="67"/>
        <v>516791.8749</v>
      </c>
      <c r="G609" s="267"/>
    </row>
    <row r="610" spans="1:7" ht="28.8" x14ac:dyDescent="0.25">
      <c r="A610" s="220"/>
      <c r="B610" s="219"/>
      <c r="C610" s="218"/>
      <c r="D610" s="222" t="s">
        <v>33</v>
      </c>
      <c r="E610" s="343">
        <f t="shared" si="67"/>
        <v>531781.5</v>
      </c>
      <c r="F610" s="343">
        <f t="shared" si="67"/>
        <v>531781.40229999996</v>
      </c>
      <c r="G610" s="267"/>
    </row>
    <row r="611" spans="1:7" ht="28.8" x14ac:dyDescent="0.25">
      <c r="A611" s="220"/>
      <c r="B611" s="219"/>
      <c r="C611" s="218"/>
      <c r="D611" s="222" t="s">
        <v>34</v>
      </c>
      <c r="E611" s="343">
        <f t="shared" si="67"/>
        <v>385669.1</v>
      </c>
      <c r="F611" s="343">
        <f t="shared" si="67"/>
        <v>385667.3787</v>
      </c>
      <c r="G611" s="267"/>
    </row>
    <row r="612" spans="1:7" ht="28.8" x14ac:dyDescent="0.25">
      <c r="A612" s="220"/>
      <c r="B612" s="219"/>
      <c r="C612" s="218"/>
      <c r="D612" s="222" t="s">
        <v>35</v>
      </c>
      <c r="E612" s="343">
        <f t="shared" si="67"/>
        <v>406862.7</v>
      </c>
      <c r="F612" s="343">
        <f t="shared" si="67"/>
        <v>406862.62210000004</v>
      </c>
      <c r="G612" s="267"/>
    </row>
    <row r="613" spans="1:7" ht="43.2" x14ac:dyDescent="0.25">
      <c r="A613" s="220"/>
      <c r="B613" s="219"/>
      <c r="C613" s="218"/>
      <c r="D613" s="222" t="s">
        <v>36</v>
      </c>
      <c r="E613" s="343">
        <f t="shared" si="67"/>
        <v>441467.79999999993</v>
      </c>
      <c r="F613" s="343">
        <f t="shared" si="67"/>
        <v>441466.76559999993</v>
      </c>
      <c r="G613" s="267"/>
    </row>
    <row r="614" spans="1:7" ht="43.2" x14ac:dyDescent="0.25">
      <c r="A614" s="220"/>
      <c r="B614" s="219"/>
      <c r="C614" s="218"/>
      <c r="D614" s="222" t="s">
        <v>37</v>
      </c>
      <c r="E614" s="343">
        <f t="shared" si="67"/>
        <v>333600.69999999995</v>
      </c>
      <c r="F614" s="343">
        <f t="shared" si="67"/>
        <v>333600.66129999998</v>
      </c>
      <c r="G614" s="267"/>
    </row>
    <row r="615" spans="1:7" ht="28.8" x14ac:dyDescent="0.25">
      <c r="A615" s="220"/>
      <c r="B615" s="219"/>
      <c r="C615" s="218"/>
      <c r="D615" s="222" t="s">
        <v>38</v>
      </c>
      <c r="E615" s="343">
        <f t="shared" si="67"/>
        <v>141546.5</v>
      </c>
      <c r="F615" s="343">
        <f t="shared" si="67"/>
        <v>141546.27960000001</v>
      </c>
      <c r="G615" s="267"/>
    </row>
    <row r="616" spans="1:7" ht="28.8" x14ac:dyDescent="0.25">
      <c r="A616" s="220"/>
      <c r="B616" s="219"/>
      <c r="C616" s="218"/>
      <c r="D616" s="222" t="s">
        <v>39</v>
      </c>
      <c r="E616" s="343">
        <f t="shared" si="67"/>
        <v>961288.59999999986</v>
      </c>
      <c r="F616" s="343">
        <f t="shared" si="67"/>
        <v>959040.93749999988</v>
      </c>
      <c r="G616" s="267"/>
    </row>
    <row r="617" spans="1:7" ht="28.8" x14ac:dyDescent="0.25">
      <c r="A617" s="220"/>
      <c r="B617" s="219"/>
      <c r="C617" s="218"/>
      <c r="D617" s="222" t="s">
        <v>40</v>
      </c>
      <c r="E617" s="343">
        <f t="shared" si="67"/>
        <v>780537.8</v>
      </c>
      <c r="F617" s="343">
        <f t="shared" si="67"/>
        <v>780537.71569999994</v>
      </c>
      <c r="G617" s="267"/>
    </row>
    <row r="618" spans="1:7" ht="28.8" x14ac:dyDescent="0.25">
      <c r="A618" s="220"/>
      <c r="B618" s="219"/>
      <c r="C618" s="218"/>
      <c r="D618" s="222" t="s">
        <v>41</v>
      </c>
      <c r="E618" s="343">
        <f t="shared" si="67"/>
        <v>540624.60000000009</v>
      </c>
      <c r="F618" s="343">
        <f t="shared" si="67"/>
        <v>540624.45520000008</v>
      </c>
      <c r="G618" s="267"/>
    </row>
    <row r="619" spans="1:7" ht="28.8" x14ac:dyDescent="0.25">
      <c r="A619" s="220"/>
      <c r="B619" s="219"/>
      <c r="C619" s="218"/>
      <c r="D619" s="222" t="s">
        <v>42</v>
      </c>
      <c r="E619" s="343">
        <f t="shared" si="67"/>
        <v>790998.1</v>
      </c>
      <c r="F619" s="343">
        <f t="shared" si="67"/>
        <v>790997.51450000005</v>
      </c>
      <c r="G619" s="267"/>
    </row>
    <row r="620" spans="1:7" ht="43.2" x14ac:dyDescent="0.25">
      <c r="A620" s="220"/>
      <c r="B620" s="219"/>
      <c r="C620" s="218"/>
      <c r="D620" s="222" t="s">
        <v>43</v>
      </c>
      <c r="E620" s="343">
        <f t="shared" si="67"/>
        <v>517806.69999999995</v>
      </c>
      <c r="F620" s="343">
        <f t="shared" si="67"/>
        <v>517806.57999999996</v>
      </c>
      <c r="G620" s="267"/>
    </row>
    <row r="621" spans="1:7" ht="28.8" x14ac:dyDescent="0.25">
      <c r="A621" s="220"/>
      <c r="B621" s="219"/>
      <c r="C621" s="218"/>
      <c r="D621" s="222" t="s">
        <v>44</v>
      </c>
      <c r="E621" s="343">
        <f t="shared" si="67"/>
        <v>481287.8</v>
      </c>
      <c r="F621" s="343">
        <f t="shared" si="67"/>
        <v>481287.31569999998</v>
      </c>
      <c r="G621" s="267"/>
    </row>
    <row r="622" spans="1:7" ht="28.8" x14ac:dyDescent="0.25">
      <c r="A622" s="220"/>
      <c r="B622" s="219"/>
      <c r="C622" s="218"/>
      <c r="D622" s="222" t="s">
        <v>45</v>
      </c>
      <c r="E622" s="343">
        <f t="shared" si="67"/>
        <v>393763.3</v>
      </c>
      <c r="F622" s="343">
        <f t="shared" si="67"/>
        <v>393763.27809999994</v>
      </c>
      <c r="G622" s="267"/>
    </row>
    <row r="623" spans="1:7" ht="28.8" x14ac:dyDescent="0.25">
      <c r="A623" s="220"/>
      <c r="B623" s="219"/>
      <c r="C623" s="218"/>
      <c r="D623" s="222" t="s">
        <v>46</v>
      </c>
      <c r="E623" s="343">
        <f t="shared" si="67"/>
        <v>473485.10000000003</v>
      </c>
      <c r="F623" s="343">
        <f t="shared" si="67"/>
        <v>473485.00840000005</v>
      </c>
      <c r="G623" s="267"/>
    </row>
    <row r="624" spans="1:7" ht="28.8" x14ac:dyDescent="0.25">
      <c r="A624" s="220"/>
      <c r="B624" s="219"/>
      <c r="C624" s="218"/>
      <c r="D624" s="222" t="s">
        <v>47</v>
      </c>
      <c r="E624" s="343">
        <f t="shared" si="67"/>
        <v>327031.2</v>
      </c>
      <c r="F624" s="343">
        <f t="shared" si="67"/>
        <v>326941.51270000002</v>
      </c>
      <c r="G624" s="267"/>
    </row>
    <row r="625" spans="1:17" ht="14.4" x14ac:dyDescent="0.25">
      <c r="A625" s="220"/>
      <c r="B625" s="219"/>
      <c r="C625" s="218"/>
      <c r="D625" s="217"/>
      <c r="E625" s="717"/>
      <c r="F625" s="717"/>
      <c r="G625" s="267"/>
    </row>
    <row r="626" spans="1:17" ht="14.4" x14ac:dyDescent="0.25">
      <c r="A626" s="220"/>
      <c r="B626" s="219"/>
      <c r="C626" s="218"/>
      <c r="D626" s="217"/>
      <c r="E626" s="717"/>
      <c r="F626" s="717"/>
      <c r="G626" s="215"/>
    </row>
    <row r="627" spans="1:17" s="82" customFormat="1" ht="14.4" x14ac:dyDescent="0.25">
      <c r="A627" s="992" t="s">
        <v>0</v>
      </c>
      <c r="B627" s="893" t="s">
        <v>398</v>
      </c>
      <c r="C627" s="893" t="s">
        <v>399</v>
      </c>
      <c r="D627" s="893" t="s">
        <v>400</v>
      </c>
      <c r="E627" s="892" t="s">
        <v>419</v>
      </c>
      <c r="F627" s="892"/>
      <c r="G627" s="892" t="s">
        <v>401</v>
      </c>
      <c r="H627" s="178"/>
      <c r="K627" s="84"/>
      <c r="M627" s="122"/>
      <c r="N627" s="122"/>
      <c r="P627" s="86"/>
      <c r="Q627" s="79"/>
    </row>
    <row r="628" spans="1:17" s="82" customFormat="1" ht="28.8" x14ac:dyDescent="0.25">
      <c r="A628" s="992"/>
      <c r="B628" s="893"/>
      <c r="C628" s="893"/>
      <c r="D628" s="893"/>
      <c r="E628" s="812" t="s">
        <v>402</v>
      </c>
      <c r="F628" s="812" t="s">
        <v>403</v>
      </c>
      <c r="G628" s="892"/>
      <c r="H628" s="178"/>
      <c r="K628" s="84"/>
      <c r="M628" s="122"/>
      <c r="N628" s="122"/>
      <c r="P628" s="86"/>
      <c r="Q628" s="79"/>
    </row>
    <row r="629" spans="1:17" s="82" customFormat="1" ht="14.4" x14ac:dyDescent="0.25">
      <c r="A629" s="814">
        <v>1</v>
      </c>
      <c r="B629" s="812">
        <v>2</v>
      </c>
      <c r="C629" s="812">
        <v>3</v>
      </c>
      <c r="D629" s="812">
        <v>4</v>
      </c>
      <c r="E629" s="812">
        <v>5</v>
      </c>
      <c r="F629" s="812">
        <v>6</v>
      </c>
      <c r="G629" s="812">
        <v>7</v>
      </c>
      <c r="H629" s="178"/>
      <c r="K629" s="84"/>
      <c r="M629" s="122"/>
      <c r="N629" s="122"/>
      <c r="P629" s="86"/>
      <c r="Q629" s="79"/>
    </row>
    <row r="630" spans="1:17" s="82" customFormat="1" ht="14.4" x14ac:dyDescent="0.25">
      <c r="A630" s="828"/>
      <c r="B630" s="830"/>
      <c r="C630" s="993" t="s">
        <v>19</v>
      </c>
      <c r="D630" s="812" t="s">
        <v>1752</v>
      </c>
      <c r="E630" s="827">
        <f>SUM(E631:E633)</f>
        <v>1092323.3</v>
      </c>
      <c r="F630" s="827">
        <f>SUM(F631:F633)</f>
        <v>1091881.9822000002</v>
      </c>
      <c r="G630" s="812"/>
      <c r="H630" s="178"/>
      <c r="K630" s="84"/>
      <c r="M630" s="122"/>
      <c r="N630" s="122"/>
      <c r="P630" s="86"/>
      <c r="Q630" s="79"/>
    </row>
    <row r="631" spans="1:17" s="82" customFormat="1" ht="28.8" customHeight="1" x14ac:dyDescent="0.25">
      <c r="A631" s="996"/>
      <c r="B631" s="1048" t="s">
        <v>362</v>
      </c>
      <c r="C631" s="994"/>
      <c r="D631" s="825" t="s">
        <v>1735</v>
      </c>
      <c r="E631" s="826">
        <f>SUMIFS(E107:E111,$G$107:$G$111,"Бюджет Санкт-Петербурга")</f>
        <v>51548.9</v>
      </c>
      <c r="F631" s="826">
        <f>SUMIFS(F107:F111,$G$107:$G$111,"Бюджет Санкт-Петербурга")</f>
        <v>51548.9</v>
      </c>
      <c r="G631" s="812"/>
      <c r="H631" s="178"/>
      <c r="K631" s="84"/>
      <c r="M631" s="122"/>
      <c r="N631" s="122"/>
      <c r="P631" s="86"/>
      <c r="Q631" s="79"/>
    </row>
    <row r="632" spans="1:17" s="82" customFormat="1" ht="72" x14ac:dyDescent="0.25">
      <c r="A632" s="997"/>
      <c r="B632" s="994"/>
      <c r="C632" s="994"/>
      <c r="D632" s="825" t="s">
        <v>1739</v>
      </c>
      <c r="E632" s="826">
        <f>SUMIFS(E9:E42,$G$9:$G$42,"Бюджет Санкт-Петербурга")</f>
        <v>241474.4</v>
      </c>
      <c r="F632" s="826">
        <f>SUMIFS(F9:F42,$G$9:$G$42,"Бюджет Санкт-Петербурга")</f>
        <v>241355.43910000005</v>
      </c>
      <c r="G632" s="812"/>
      <c r="H632" s="178"/>
      <c r="J632" s="829"/>
      <c r="K632" s="337"/>
      <c r="M632" s="122"/>
      <c r="N632" s="122"/>
      <c r="P632" s="86"/>
      <c r="Q632" s="79"/>
    </row>
    <row r="633" spans="1:17" s="82" customFormat="1" ht="72" x14ac:dyDescent="0.25">
      <c r="A633" s="997"/>
      <c r="B633" s="994"/>
      <c r="C633" s="994"/>
      <c r="D633" s="825" t="s">
        <v>1738</v>
      </c>
      <c r="E633" s="826">
        <f>SUMIFS(E43:E104,$G$43:$G$104,"Бюджет Санкт-Петербурга")</f>
        <v>799300</v>
      </c>
      <c r="F633" s="826">
        <f>SUMIFS(F43:F104,$G$43:$G$104,"Бюджет Санкт-Петербурга")</f>
        <v>798977.6431000001</v>
      </c>
      <c r="G633" s="812"/>
      <c r="H633" s="178"/>
      <c r="J633" s="831"/>
      <c r="K633" s="831"/>
      <c r="M633" s="122"/>
      <c r="N633" s="122"/>
      <c r="P633" s="86"/>
      <c r="Q633" s="79"/>
    </row>
    <row r="634" spans="1:17" s="82" customFormat="1" ht="14.4" x14ac:dyDescent="0.25">
      <c r="A634" s="997"/>
      <c r="B634" s="994"/>
      <c r="C634" s="994"/>
      <c r="D634" s="825" t="s">
        <v>1751</v>
      </c>
      <c r="E634" s="826">
        <f>SUMIFS(E113:E156,$G$113:$G$156,"Бюджет Санкт-Петербурга")</f>
        <v>12725286.899999995</v>
      </c>
      <c r="F634" s="826">
        <f>SUMIFS(F113:F156,$G$113:$G$156,"Бюджет Санкт-Петербурга")</f>
        <v>11441763.343900001</v>
      </c>
      <c r="G634" s="812"/>
      <c r="H634" s="178"/>
      <c r="J634" s="829"/>
      <c r="K634" s="84"/>
      <c r="M634" s="122"/>
      <c r="N634" s="122"/>
      <c r="P634" s="86"/>
      <c r="Q634" s="79"/>
    </row>
    <row r="635" spans="1:17" s="82" customFormat="1" ht="14.4" x14ac:dyDescent="0.25">
      <c r="A635" s="997"/>
      <c r="B635" s="994"/>
      <c r="C635" s="994"/>
      <c r="D635" s="825" t="s">
        <v>1730</v>
      </c>
      <c r="E635" s="826">
        <f>SUMIFS(E158:E554,$G$158:$G$554,"Бюджет Санкт-Петербурга")</f>
        <v>12506315.000000006</v>
      </c>
      <c r="F635" s="826">
        <f>SUMIFS(F158:F554,$G$158:$G$554,"Бюджет Санкт-Петербурга")</f>
        <v>12467794.630000005</v>
      </c>
      <c r="G635" s="158">
        <f t="shared" ref="G635:G647" si="68">IF(E635&gt;0,ROUND(F635/E635,3),"-")</f>
        <v>0.997</v>
      </c>
      <c r="H635" s="178"/>
      <c r="K635" s="84"/>
      <c r="M635" s="122"/>
      <c r="N635" s="122"/>
      <c r="P635" s="86"/>
      <c r="Q635" s="79"/>
    </row>
    <row r="636" spans="1:17" s="82" customFormat="1" ht="14.4" x14ac:dyDescent="0.25">
      <c r="A636" s="997"/>
      <c r="B636" s="994"/>
      <c r="C636" s="995"/>
      <c r="D636" s="813" t="s">
        <v>407</v>
      </c>
      <c r="E636" s="827">
        <f>E631+E632++E633+E634+E635</f>
        <v>26323925.200000003</v>
      </c>
      <c r="F636" s="827">
        <f>F631+F632++F633+F634+F635</f>
        <v>25001439.956100006</v>
      </c>
      <c r="G636" s="158">
        <f t="shared" si="68"/>
        <v>0.95</v>
      </c>
      <c r="H636" s="178"/>
      <c r="K636" s="84"/>
      <c r="M636" s="122"/>
      <c r="N636" s="122"/>
      <c r="P636" s="86"/>
      <c r="Q636" s="79"/>
    </row>
    <row r="637" spans="1:17" s="82" customFormat="1" ht="14.4" x14ac:dyDescent="0.25">
      <c r="A637" s="997"/>
      <c r="B637" s="994"/>
      <c r="C637" s="993" t="s">
        <v>113</v>
      </c>
      <c r="D637" s="812" t="s">
        <v>1752</v>
      </c>
      <c r="E637" s="827">
        <f>SUM(E638:E640)</f>
        <v>909773.2</v>
      </c>
      <c r="F637" s="827">
        <f>SUM(F638:F640)</f>
        <v>909393.6183999998</v>
      </c>
      <c r="G637" s="158"/>
      <c r="H637" s="178"/>
      <c r="K637" s="84"/>
      <c r="M637" s="122"/>
      <c r="N637" s="122"/>
      <c r="P637" s="86"/>
      <c r="Q637" s="79"/>
    </row>
    <row r="638" spans="1:17" s="82" customFormat="1" ht="28.8" x14ac:dyDescent="0.25">
      <c r="A638" s="997"/>
      <c r="B638" s="994"/>
      <c r="C638" s="994"/>
      <c r="D638" s="825" t="s">
        <v>1735</v>
      </c>
      <c r="E638" s="826">
        <f>SUMIFS(E107:E111,$G$107:$G$111,"Федеральный бюджет")</f>
        <v>0</v>
      </c>
      <c r="F638" s="826">
        <f>SUMIFS(F107:F111,$G$107:$G$111,"Федеральный бюджет")</f>
        <v>0</v>
      </c>
      <c r="G638" s="812"/>
      <c r="H638" s="178"/>
      <c r="K638" s="84"/>
      <c r="M638" s="122"/>
      <c r="N638" s="122"/>
      <c r="P638" s="86"/>
      <c r="Q638" s="79"/>
    </row>
    <row r="639" spans="1:17" s="82" customFormat="1" ht="72" x14ac:dyDescent="0.25">
      <c r="A639" s="997"/>
      <c r="B639" s="994"/>
      <c r="C639" s="994"/>
      <c r="D639" s="825" t="s">
        <v>1739</v>
      </c>
      <c r="E639" s="826">
        <f>SUMIFS(E9:E42,$G$9:$G$42,"Федеральный бюджет")</f>
        <v>141818.29999999999</v>
      </c>
      <c r="F639" s="826">
        <f>SUMIFS(F9:F42,$G$9:$G$42,"Федеральный бюджет")</f>
        <v>141748.43369999999</v>
      </c>
      <c r="G639" s="812"/>
      <c r="H639" s="178"/>
      <c r="K639" s="84"/>
      <c r="M639" s="122"/>
      <c r="N639" s="122"/>
      <c r="P639" s="86"/>
      <c r="Q639" s="79"/>
    </row>
    <row r="640" spans="1:17" s="82" customFormat="1" ht="72" x14ac:dyDescent="0.25">
      <c r="A640" s="997"/>
      <c r="B640" s="994"/>
      <c r="C640" s="994"/>
      <c r="D640" s="825" t="s">
        <v>1738</v>
      </c>
      <c r="E640" s="826">
        <f>SUMIFS(E43:E104,$G$43:$G$104,"Федеральный бюджет")</f>
        <v>767954.9</v>
      </c>
      <c r="F640" s="826">
        <f>SUMIFS(F43:F112,$G$43:$G$112,"Федеральный бюджет")</f>
        <v>767645.18469999987</v>
      </c>
      <c r="G640" s="812"/>
      <c r="H640" s="178"/>
      <c r="K640" s="84"/>
      <c r="M640" s="122"/>
      <c r="N640" s="122"/>
      <c r="P640" s="86"/>
      <c r="Q640" s="79"/>
    </row>
    <row r="641" spans="1:17" s="82" customFormat="1" ht="14.4" x14ac:dyDescent="0.25">
      <c r="A641" s="997"/>
      <c r="B641" s="994"/>
      <c r="C641" s="994"/>
      <c r="D641" s="825" t="s">
        <v>1751</v>
      </c>
      <c r="E641" s="826">
        <f>SUMIFS(E113:E156,$G$113:$G$156,"Федеральный бюджет")</f>
        <v>0</v>
      </c>
      <c r="F641" s="826">
        <f>SUMIFS(F113:F156,$G$113:$G$156,"Федеральный бюджет")</f>
        <v>0</v>
      </c>
      <c r="G641" s="812"/>
      <c r="H641" s="178"/>
      <c r="K641" s="84"/>
      <c r="M641" s="122"/>
      <c r="N641" s="122"/>
      <c r="P641" s="86"/>
      <c r="Q641" s="79"/>
    </row>
    <row r="642" spans="1:17" s="82" customFormat="1" ht="14.4" x14ac:dyDescent="0.25">
      <c r="A642" s="997"/>
      <c r="B642" s="994"/>
      <c r="C642" s="994"/>
      <c r="D642" s="825" t="s">
        <v>1730</v>
      </c>
      <c r="E642" s="826">
        <f>SUMIFS(E158:E554,$G$158:$G$554,"Федеральный бюджет")</f>
        <v>14078159.100000005</v>
      </c>
      <c r="F642" s="826">
        <f>SUMIFS(F158:F554,$G$158:$G$554,"Федеральный бюджет")</f>
        <v>13892168.000200002</v>
      </c>
      <c r="G642" s="158">
        <f t="shared" si="68"/>
        <v>0.98699999999999999</v>
      </c>
      <c r="H642" s="178"/>
      <c r="K642" s="84"/>
      <c r="M642" s="122"/>
      <c r="N642" s="122"/>
      <c r="P642" s="86"/>
      <c r="Q642" s="79"/>
    </row>
    <row r="643" spans="1:17" s="82" customFormat="1" ht="14.4" x14ac:dyDescent="0.25">
      <c r="A643" s="997"/>
      <c r="B643" s="994"/>
      <c r="C643" s="995"/>
      <c r="D643" s="813" t="s">
        <v>407</v>
      </c>
      <c r="E643" s="827">
        <f>E638+E639+E640+E641+E642</f>
        <v>14987932.300000004</v>
      </c>
      <c r="F643" s="827">
        <f>F638+F639+F640+F641+F642</f>
        <v>14801561.618600002</v>
      </c>
      <c r="G643" s="158">
        <f t="shared" si="68"/>
        <v>0.98799999999999999</v>
      </c>
      <c r="H643" s="178"/>
      <c r="K643" s="84"/>
      <c r="M643" s="122"/>
      <c r="N643" s="122"/>
      <c r="P643" s="86"/>
      <c r="Q643" s="79"/>
    </row>
    <row r="644" spans="1:17" s="82" customFormat="1" ht="14.4" x14ac:dyDescent="0.25">
      <c r="A644" s="997"/>
      <c r="B644" s="994"/>
      <c r="C644" s="889" t="s">
        <v>165</v>
      </c>
      <c r="D644" s="825" t="s">
        <v>1750</v>
      </c>
      <c r="E644" s="826">
        <v>0</v>
      </c>
      <c r="F644" s="826">
        <v>0</v>
      </c>
      <c r="G644" s="158" t="str">
        <f t="shared" si="68"/>
        <v>-</v>
      </c>
      <c r="H644" s="178"/>
      <c r="K644" s="84"/>
      <c r="M644" s="122"/>
      <c r="N644" s="122"/>
      <c r="P644" s="86"/>
      <c r="Q644" s="79"/>
    </row>
    <row r="645" spans="1:17" s="82" customFormat="1" ht="14.4" x14ac:dyDescent="0.25">
      <c r="A645" s="997"/>
      <c r="B645" s="994"/>
      <c r="C645" s="889"/>
      <c r="D645" s="825" t="s">
        <v>1730</v>
      </c>
      <c r="E645" s="826">
        <v>0</v>
      </c>
      <c r="F645" s="826">
        <v>0</v>
      </c>
      <c r="G645" s="158" t="str">
        <f t="shared" si="68"/>
        <v>-</v>
      </c>
      <c r="H645" s="178"/>
      <c r="K645" s="84"/>
      <c r="M645" s="122"/>
      <c r="N645" s="122"/>
      <c r="P645" s="86"/>
      <c r="Q645" s="79"/>
    </row>
    <row r="646" spans="1:17" s="82" customFormat="1" ht="14.4" x14ac:dyDescent="0.25">
      <c r="A646" s="997"/>
      <c r="B646" s="995"/>
      <c r="C646" s="889"/>
      <c r="D646" s="813" t="s">
        <v>407</v>
      </c>
      <c r="E646" s="827">
        <f>SUM(E644:E645)</f>
        <v>0</v>
      </c>
      <c r="F646" s="827">
        <f>SUM(F644:F645)</f>
        <v>0</v>
      </c>
      <c r="G646" s="158" t="str">
        <f t="shared" si="68"/>
        <v>-</v>
      </c>
      <c r="H646" s="178"/>
      <c r="K646" s="84"/>
      <c r="M646" s="122"/>
      <c r="N646" s="122"/>
      <c r="P646" s="86"/>
      <c r="Q646" s="79"/>
    </row>
    <row r="647" spans="1:17" s="82" customFormat="1" ht="14.4" x14ac:dyDescent="0.25">
      <c r="A647" s="998"/>
      <c r="B647" s="890" t="s">
        <v>408</v>
      </c>
      <c r="C647" s="890"/>
      <c r="D647" s="890"/>
      <c r="E647" s="827">
        <f>E636+E643</f>
        <v>41311857.500000007</v>
      </c>
      <c r="F647" s="827">
        <f>F636+F643</f>
        <v>39803001.574700005</v>
      </c>
      <c r="G647" s="158">
        <f t="shared" si="68"/>
        <v>0.96299999999999997</v>
      </c>
      <c r="H647" s="178"/>
      <c r="K647" s="84"/>
      <c r="M647" s="122"/>
      <c r="N647" s="122"/>
      <c r="P647" s="86"/>
      <c r="Q647" s="79"/>
    </row>
    <row r="654" spans="1:17" x14ac:dyDescent="0.25">
      <c r="D654" s="205"/>
    </row>
    <row r="655" spans="1:17" x14ac:dyDescent="0.25">
      <c r="D655" s="205"/>
    </row>
    <row r="656" spans="1:17" x14ac:dyDescent="0.25">
      <c r="D656" s="205"/>
    </row>
    <row r="657" spans="4:4" x14ac:dyDescent="0.25">
      <c r="D657" s="205"/>
    </row>
    <row r="658" spans="4:4" x14ac:dyDescent="0.25">
      <c r="D658" s="205"/>
    </row>
    <row r="659" spans="4:4" x14ac:dyDescent="0.25">
      <c r="D659" s="205"/>
    </row>
    <row r="660" spans="4:4" x14ac:dyDescent="0.25">
      <c r="D660" s="205"/>
    </row>
    <row r="661" spans="4:4" x14ac:dyDescent="0.25">
      <c r="D661" s="205"/>
    </row>
    <row r="662" spans="4:4" x14ac:dyDescent="0.25">
      <c r="D662" s="205"/>
    </row>
    <row r="663" spans="4:4" x14ac:dyDescent="0.25">
      <c r="D663" s="205"/>
    </row>
    <row r="664" spans="4:4" x14ac:dyDescent="0.25">
      <c r="D664" s="205"/>
    </row>
    <row r="665" spans="4:4" x14ac:dyDescent="0.25">
      <c r="D665" s="205"/>
    </row>
    <row r="666" spans="4:4" x14ac:dyDescent="0.25">
      <c r="D666" s="205"/>
    </row>
    <row r="667" spans="4:4" x14ac:dyDescent="0.25">
      <c r="D667" s="205"/>
    </row>
    <row r="668" spans="4:4" x14ac:dyDescent="0.25">
      <c r="D668" s="205"/>
    </row>
    <row r="669" spans="4:4" x14ac:dyDescent="0.25">
      <c r="D669" s="205"/>
    </row>
    <row r="670" spans="4:4" x14ac:dyDescent="0.25">
      <c r="D670" s="205"/>
    </row>
    <row r="671" spans="4:4" x14ac:dyDescent="0.25">
      <c r="D671" s="205"/>
    </row>
    <row r="672" spans="4:4" x14ac:dyDescent="0.25">
      <c r="D672" s="205"/>
    </row>
    <row r="673" spans="4:4" x14ac:dyDescent="0.25">
      <c r="D673" s="205"/>
    </row>
    <row r="674" spans="4:4" x14ac:dyDescent="0.25">
      <c r="D674" s="205"/>
    </row>
    <row r="675" spans="4:4" x14ac:dyDescent="0.25">
      <c r="D675" s="205"/>
    </row>
    <row r="676" spans="4:4" x14ac:dyDescent="0.25">
      <c r="D676" s="205"/>
    </row>
    <row r="677" spans="4:4" x14ac:dyDescent="0.25">
      <c r="D677" s="205"/>
    </row>
    <row r="678" spans="4:4" x14ac:dyDescent="0.25">
      <c r="D678" s="205"/>
    </row>
    <row r="679" spans="4:4" x14ac:dyDescent="0.25">
      <c r="D679" s="205"/>
    </row>
    <row r="680" spans="4:4" x14ac:dyDescent="0.25">
      <c r="D680" s="205"/>
    </row>
    <row r="681" spans="4:4" x14ac:dyDescent="0.25">
      <c r="D681" s="205"/>
    </row>
    <row r="682" spans="4:4" x14ac:dyDescent="0.25">
      <c r="D682" s="205"/>
    </row>
    <row r="683" spans="4:4" x14ac:dyDescent="0.25">
      <c r="D683" s="205"/>
    </row>
    <row r="684" spans="4:4" x14ac:dyDescent="0.25">
      <c r="D684" s="205"/>
    </row>
    <row r="685" spans="4:4" x14ac:dyDescent="0.25">
      <c r="D685" s="205"/>
    </row>
    <row r="686" spans="4:4" x14ac:dyDescent="0.25">
      <c r="D686" s="205"/>
    </row>
    <row r="687" spans="4:4" x14ac:dyDescent="0.25">
      <c r="D687" s="205"/>
    </row>
    <row r="688" spans="4:4" x14ac:dyDescent="0.25">
      <c r="D688" s="205"/>
    </row>
    <row r="689" spans="4:4" x14ac:dyDescent="0.25">
      <c r="D689" s="205"/>
    </row>
    <row r="690" spans="4:4" x14ac:dyDescent="0.25">
      <c r="D690" s="205"/>
    </row>
    <row r="691" spans="4:4" x14ac:dyDescent="0.25">
      <c r="D691" s="205"/>
    </row>
    <row r="692" spans="4:4" x14ac:dyDescent="0.25">
      <c r="D692" s="205"/>
    </row>
    <row r="693" spans="4:4" x14ac:dyDescent="0.25">
      <c r="D693" s="205"/>
    </row>
    <row r="694" spans="4:4" x14ac:dyDescent="0.25">
      <c r="D694" s="205"/>
    </row>
    <row r="695" spans="4:4" x14ac:dyDescent="0.25">
      <c r="D695" s="205"/>
    </row>
    <row r="696" spans="4:4" x14ac:dyDescent="0.25">
      <c r="D696" s="205"/>
    </row>
    <row r="697" spans="4:4" x14ac:dyDescent="0.25">
      <c r="D697" s="205"/>
    </row>
    <row r="698" spans="4:4" x14ac:dyDescent="0.25">
      <c r="D698" s="205"/>
    </row>
    <row r="699" spans="4:4" x14ac:dyDescent="0.25">
      <c r="D699" s="205"/>
    </row>
    <row r="700" spans="4:4" x14ac:dyDescent="0.25">
      <c r="D700" s="205"/>
    </row>
    <row r="701" spans="4:4" x14ac:dyDescent="0.25">
      <c r="D701" s="205"/>
    </row>
    <row r="702" spans="4:4" x14ac:dyDescent="0.25">
      <c r="D702" s="205"/>
    </row>
    <row r="703" spans="4:4" x14ac:dyDescent="0.25">
      <c r="D703" s="205"/>
    </row>
    <row r="704" spans="4:4" x14ac:dyDescent="0.25">
      <c r="D704" s="205"/>
    </row>
    <row r="705" spans="4:4" x14ac:dyDescent="0.25">
      <c r="D705" s="205"/>
    </row>
    <row r="706" spans="4:4" x14ac:dyDescent="0.25">
      <c r="D706" s="205"/>
    </row>
    <row r="707" spans="4:4" x14ac:dyDescent="0.25">
      <c r="D707" s="205"/>
    </row>
    <row r="708" spans="4:4" x14ac:dyDescent="0.25">
      <c r="D708" s="205"/>
    </row>
    <row r="709" spans="4:4" x14ac:dyDescent="0.25">
      <c r="D709" s="205"/>
    </row>
    <row r="710" spans="4:4" x14ac:dyDescent="0.25">
      <c r="D710" s="205"/>
    </row>
    <row r="711" spans="4:4" x14ac:dyDescent="0.25">
      <c r="D711" s="205"/>
    </row>
    <row r="712" spans="4:4" x14ac:dyDescent="0.25">
      <c r="D712" s="205"/>
    </row>
    <row r="713" spans="4:4" x14ac:dyDescent="0.25">
      <c r="D713" s="205"/>
    </row>
    <row r="714" spans="4:4" x14ac:dyDescent="0.25">
      <c r="D714" s="205"/>
    </row>
    <row r="715" spans="4:4" x14ac:dyDescent="0.25">
      <c r="D715" s="205"/>
    </row>
    <row r="716" spans="4:4" x14ac:dyDescent="0.25">
      <c r="D716" s="205"/>
    </row>
    <row r="717" spans="4:4" x14ac:dyDescent="0.25">
      <c r="D717" s="205"/>
    </row>
    <row r="718" spans="4:4" x14ac:dyDescent="0.25">
      <c r="D718" s="205"/>
    </row>
    <row r="719" spans="4:4" x14ac:dyDescent="0.25">
      <c r="D719" s="205"/>
    </row>
    <row r="720" spans="4:4" x14ac:dyDescent="0.25">
      <c r="D720" s="205"/>
    </row>
    <row r="721" spans="4:4" x14ac:dyDescent="0.25">
      <c r="D721" s="205"/>
    </row>
    <row r="722" spans="4:4" x14ac:dyDescent="0.25">
      <c r="D722" s="205"/>
    </row>
    <row r="723" spans="4:4" x14ac:dyDescent="0.25">
      <c r="D723" s="205"/>
    </row>
    <row r="724" spans="4:4" x14ac:dyDescent="0.25">
      <c r="D724" s="205"/>
    </row>
    <row r="725" spans="4:4" x14ac:dyDescent="0.25">
      <c r="D725" s="205"/>
    </row>
    <row r="726" spans="4:4" x14ac:dyDescent="0.25">
      <c r="D726" s="205"/>
    </row>
    <row r="727" spans="4:4" x14ac:dyDescent="0.25">
      <c r="D727" s="205"/>
    </row>
    <row r="728" spans="4:4" x14ac:dyDescent="0.25">
      <c r="D728" s="205"/>
    </row>
    <row r="729" spans="4:4" x14ac:dyDescent="0.25">
      <c r="D729" s="205"/>
    </row>
    <row r="730" spans="4:4" x14ac:dyDescent="0.25">
      <c r="D730" s="205"/>
    </row>
    <row r="731" spans="4:4" x14ac:dyDescent="0.25">
      <c r="D731" s="205"/>
    </row>
    <row r="732" spans="4:4" x14ac:dyDescent="0.25">
      <c r="D732" s="205"/>
    </row>
    <row r="733" spans="4:4" x14ac:dyDescent="0.25">
      <c r="D733" s="205"/>
    </row>
    <row r="734" spans="4:4" x14ac:dyDescent="0.25">
      <c r="D734" s="205"/>
    </row>
    <row r="735" spans="4:4" x14ac:dyDescent="0.25">
      <c r="D735" s="205"/>
    </row>
    <row r="736" spans="4:4" x14ac:dyDescent="0.25">
      <c r="D736" s="205"/>
    </row>
    <row r="737" spans="4:4" x14ac:dyDescent="0.25">
      <c r="D737" s="205"/>
    </row>
    <row r="738" spans="4:4" x14ac:dyDescent="0.25">
      <c r="D738" s="205"/>
    </row>
    <row r="739" spans="4:4" x14ac:dyDescent="0.25">
      <c r="D739" s="205"/>
    </row>
    <row r="740" spans="4:4" x14ac:dyDescent="0.25">
      <c r="D740" s="205"/>
    </row>
    <row r="741" spans="4:4" x14ac:dyDescent="0.25">
      <c r="D741" s="205"/>
    </row>
    <row r="742" spans="4:4" x14ac:dyDescent="0.25">
      <c r="D742" s="205"/>
    </row>
    <row r="743" spans="4:4" x14ac:dyDescent="0.25">
      <c r="D743" s="205"/>
    </row>
    <row r="744" spans="4:4" x14ac:dyDescent="0.25">
      <c r="D744" s="205"/>
    </row>
    <row r="745" spans="4:4" x14ac:dyDescent="0.25">
      <c r="D745" s="205"/>
    </row>
    <row r="746" spans="4:4" x14ac:dyDescent="0.25">
      <c r="D746" s="205"/>
    </row>
    <row r="747" spans="4:4" x14ac:dyDescent="0.25">
      <c r="D747" s="205"/>
    </row>
    <row r="748" spans="4:4" x14ac:dyDescent="0.25">
      <c r="D748" s="205"/>
    </row>
    <row r="749" spans="4:4" x14ac:dyDescent="0.25">
      <c r="D749" s="205"/>
    </row>
    <row r="750" spans="4:4" x14ac:dyDescent="0.25">
      <c r="D750" s="205"/>
    </row>
    <row r="751" spans="4:4" x14ac:dyDescent="0.25">
      <c r="D751" s="205"/>
    </row>
    <row r="752" spans="4:4" x14ac:dyDescent="0.25">
      <c r="D752" s="205"/>
    </row>
    <row r="753" spans="4:4" x14ac:dyDescent="0.25">
      <c r="D753" s="205"/>
    </row>
    <row r="754" spans="4:4" x14ac:dyDescent="0.25">
      <c r="D754" s="205"/>
    </row>
    <row r="755" spans="4:4" x14ac:dyDescent="0.25">
      <c r="D755" s="205"/>
    </row>
    <row r="756" spans="4:4" x14ac:dyDescent="0.25">
      <c r="D756" s="205"/>
    </row>
    <row r="757" spans="4:4" x14ac:dyDescent="0.25">
      <c r="D757" s="205"/>
    </row>
    <row r="758" spans="4:4" x14ac:dyDescent="0.25">
      <c r="D758" s="205"/>
    </row>
    <row r="759" spans="4:4" x14ac:dyDescent="0.25">
      <c r="D759" s="205"/>
    </row>
    <row r="760" spans="4:4" x14ac:dyDescent="0.25">
      <c r="D760" s="205"/>
    </row>
    <row r="761" spans="4:4" x14ac:dyDescent="0.25">
      <c r="D761" s="205"/>
    </row>
    <row r="762" spans="4:4" x14ac:dyDescent="0.25">
      <c r="D762" s="205"/>
    </row>
    <row r="763" spans="4:4" x14ac:dyDescent="0.25">
      <c r="D763" s="205"/>
    </row>
    <row r="764" spans="4:4" x14ac:dyDescent="0.25">
      <c r="D764" s="205"/>
    </row>
    <row r="765" spans="4:4" x14ac:dyDescent="0.25">
      <c r="D765" s="205"/>
    </row>
    <row r="766" spans="4:4" x14ac:dyDescent="0.25">
      <c r="D766" s="205"/>
    </row>
    <row r="767" spans="4:4" x14ac:dyDescent="0.25">
      <c r="D767" s="205"/>
    </row>
    <row r="768" spans="4:4" x14ac:dyDescent="0.25">
      <c r="D768" s="205"/>
    </row>
    <row r="769" spans="4:4" x14ac:dyDescent="0.25">
      <c r="D769" s="205"/>
    </row>
    <row r="770" spans="4:4" x14ac:dyDescent="0.25">
      <c r="D770" s="205"/>
    </row>
    <row r="771" spans="4:4" x14ac:dyDescent="0.25">
      <c r="D771" s="205"/>
    </row>
    <row r="772" spans="4:4" x14ac:dyDescent="0.25">
      <c r="D772" s="205"/>
    </row>
    <row r="773" spans="4:4" x14ac:dyDescent="0.25">
      <c r="D773" s="205"/>
    </row>
    <row r="774" spans="4:4" x14ac:dyDescent="0.25">
      <c r="D774" s="205"/>
    </row>
    <row r="775" spans="4:4" x14ac:dyDescent="0.25">
      <c r="D775" s="205"/>
    </row>
    <row r="776" spans="4:4" x14ac:dyDescent="0.25">
      <c r="D776" s="205"/>
    </row>
    <row r="777" spans="4:4" x14ac:dyDescent="0.25">
      <c r="D777" s="205"/>
    </row>
    <row r="778" spans="4:4" x14ac:dyDescent="0.25">
      <c r="D778" s="205"/>
    </row>
    <row r="779" spans="4:4" x14ac:dyDescent="0.25">
      <c r="D779" s="205"/>
    </row>
    <row r="780" spans="4:4" x14ac:dyDescent="0.25">
      <c r="D780" s="205"/>
    </row>
    <row r="781" spans="4:4" x14ac:dyDescent="0.25">
      <c r="D781" s="205"/>
    </row>
    <row r="782" spans="4:4" x14ac:dyDescent="0.25">
      <c r="D782" s="205"/>
    </row>
    <row r="783" spans="4:4" x14ac:dyDescent="0.25">
      <c r="D783" s="205"/>
    </row>
    <row r="784" spans="4:4" x14ac:dyDescent="0.25">
      <c r="D784" s="205"/>
    </row>
    <row r="785" spans="4:4" x14ac:dyDescent="0.25">
      <c r="D785" s="205"/>
    </row>
    <row r="786" spans="4:4" x14ac:dyDescent="0.25">
      <c r="D786" s="205"/>
    </row>
    <row r="787" spans="4:4" x14ac:dyDescent="0.25">
      <c r="D787" s="205"/>
    </row>
    <row r="788" spans="4:4" x14ac:dyDescent="0.25">
      <c r="D788" s="205"/>
    </row>
    <row r="789" spans="4:4" x14ac:dyDescent="0.25">
      <c r="D789" s="205"/>
    </row>
    <row r="790" spans="4:4" x14ac:dyDescent="0.25">
      <c r="D790" s="205"/>
    </row>
    <row r="791" spans="4:4" x14ac:dyDescent="0.25">
      <c r="D791" s="205"/>
    </row>
    <row r="792" spans="4:4" x14ac:dyDescent="0.25">
      <c r="D792" s="205"/>
    </row>
    <row r="793" spans="4:4" x14ac:dyDescent="0.25">
      <c r="D793" s="205"/>
    </row>
    <row r="794" spans="4:4" x14ac:dyDescent="0.25">
      <c r="D794" s="205"/>
    </row>
    <row r="795" spans="4:4" x14ac:dyDescent="0.25">
      <c r="D795" s="205"/>
    </row>
    <row r="796" spans="4:4" x14ac:dyDescent="0.25">
      <c r="D796" s="205"/>
    </row>
    <row r="797" spans="4:4" x14ac:dyDescent="0.25">
      <c r="D797" s="205"/>
    </row>
    <row r="798" spans="4:4" x14ac:dyDescent="0.25">
      <c r="D798" s="205"/>
    </row>
    <row r="799" spans="4:4" x14ac:dyDescent="0.25">
      <c r="D799" s="205"/>
    </row>
    <row r="800" spans="4:4" x14ac:dyDescent="0.25">
      <c r="D800" s="205"/>
    </row>
    <row r="801" spans="4:4" x14ac:dyDescent="0.25">
      <c r="D801" s="205"/>
    </row>
    <row r="802" spans="4:4" x14ac:dyDescent="0.25">
      <c r="D802" s="205"/>
    </row>
    <row r="803" spans="4:4" x14ac:dyDescent="0.25">
      <c r="D803" s="205"/>
    </row>
    <row r="804" spans="4:4" x14ac:dyDescent="0.25">
      <c r="D804" s="205"/>
    </row>
    <row r="805" spans="4:4" x14ac:dyDescent="0.25">
      <c r="D805" s="205"/>
    </row>
    <row r="806" spans="4:4" x14ac:dyDescent="0.25">
      <c r="D806" s="205"/>
    </row>
    <row r="807" spans="4:4" x14ac:dyDescent="0.25">
      <c r="D807" s="205"/>
    </row>
    <row r="808" spans="4:4" x14ac:dyDescent="0.25">
      <c r="D808" s="205"/>
    </row>
    <row r="809" spans="4:4" x14ac:dyDescent="0.25">
      <c r="D809" s="205"/>
    </row>
    <row r="810" spans="4:4" x14ac:dyDescent="0.25">
      <c r="D810" s="205"/>
    </row>
    <row r="811" spans="4:4" x14ac:dyDescent="0.25">
      <c r="D811" s="205"/>
    </row>
    <row r="812" spans="4:4" x14ac:dyDescent="0.25">
      <c r="D812" s="205"/>
    </row>
    <row r="813" spans="4:4" x14ac:dyDescent="0.25">
      <c r="D813" s="205"/>
    </row>
    <row r="814" spans="4:4" x14ac:dyDescent="0.25">
      <c r="D814" s="205"/>
    </row>
    <row r="815" spans="4:4" x14ac:dyDescent="0.25">
      <c r="D815" s="205"/>
    </row>
    <row r="816" spans="4:4" x14ac:dyDescent="0.25">
      <c r="D816" s="205"/>
    </row>
    <row r="817" spans="4:4" x14ac:dyDescent="0.25">
      <c r="D817" s="205"/>
    </row>
    <row r="818" spans="4:4" x14ac:dyDescent="0.25">
      <c r="D818" s="205"/>
    </row>
    <row r="819" spans="4:4" x14ac:dyDescent="0.25">
      <c r="D819" s="205"/>
    </row>
    <row r="820" spans="4:4" x14ac:dyDescent="0.25">
      <c r="D820" s="205"/>
    </row>
    <row r="821" spans="4:4" x14ac:dyDescent="0.25">
      <c r="D821" s="205"/>
    </row>
    <row r="822" spans="4:4" x14ac:dyDescent="0.25">
      <c r="D822" s="205"/>
    </row>
    <row r="823" spans="4:4" x14ac:dyDescent="0.25">
      <c r="D823" s="205"/>
    </row>
    <row r="824" spans="4:4" x14ac:dyDescent="0.25">
      <c r="D824" s="205"/>
    </row>
    <row r="825" spans="4:4" x14ac:dyDescent="0.25">
      <c r="D825" s="205"/>
    </row>
    <row r="826" spans="4:4" x14ac:dyDescent="0.25">
      <c r="D826" s="205"/>
    </row>
    <row r="827" spans="4:4" x14ac:dyDescent="0.25">
      <c r="D827" s="205"/>
    </row>
    <row r="828" spans="4:4" x14ac:dyDescent="0.25">
      <c r="D828" s="205"/>
    </row>
    <row r="829" spans="4:4" x14ac:dyDescent="0.25">
      <c r="D829" s="205"/>
    </row>
    <row r="830" spans="4:4" x14ac:dyDescent="0.25">
      <c r="D830" s="205"/>
    </row>
    <row r="831" spans="4:4" x14ac:dyDescent="0.25">
      <c r="D831" s="205"/>
    </row>
    <row r="832" spans="4:4" x14ac:dyDescent="0.25">
      <c r="D832" s="205"/>
    </row>
    <row r="833" spans="4:4" x14ac:dyDescent="0.25">
      <c r="D833" s="205"/>
    </row>
    <row r="834" spans="4:4" x14ac:dyDescent="0.25">
      <c r="D834" s="205"/>
    </row>
    <row r="835" spans="4:4" x14ac:dyDescent="0.25">
      <c r="D835" s="205"/>
    </row>
    <row r="836" spans="4:4" x14ac:dyDescent="0.25">
      <c r="D836" s="205"/>
    </row>
    <row r="837" spans="4:4" x14ac:dyDescent="0.25">
      <c r="D837" s="205"/>
    </row>
    <row r="838" spans="4:4" x14ac:dyDescent="0.25">
      <c r="D838" s="205"/>
    </row>
    <row r="839" spans="4:4" x14ac:dyDescent="0.25">
      <c r="D839" s="205"/>
    </row>
    <row r="840" spans="4:4" x14ac:dyDescent="0.25">
      <c r="D840" s="205"/>
    </row>
    <row r="841" spans="4:4" x14ac:dyDescent="0.25">
      <c r="D841" s="205"/>
    </row>
    <row r="842" spans="4:4" x14ac:dyDescent="0.25">
      <c r="D842" s="205"/>
    </row>
    <row r="843" spans="4:4" x14ac:dyDescent="0.25">
      <c r="D843" s="205"/>
    </row>
    <row r="844" spans="4:4" x14ac:dyDescent="0.25">
      <c r="D844" s="205"/>
    </row>
    <row r="845" spans="4:4" x14ac:dyDescent="0.25">
      <c r="D845" s="205"/>
    </row>
    <row r="846" spans="4:4" x14ac:dyDescent="0.25">
      <c r="D846" s="205"/>
    </row>
    <row r="847" spans="4:4" x14ac:dyDescent="0.25">
      <c r="D847" s="205"/>
    </row>
    <row r="848" spans="4:4" x14ac:dyDescent="0.25">
      <c r="D848" s="205"/>
    </row>
    <row r="849" spans="4:4" x14ac:dyDescent="0.25">
      <c r="D849" s="205"/>
    </row>
    <row r="850" spans="4:4" x14ac:dyDescent="0.25">
      <c r="D850" s="205"/>
    </row>
    <row r="851" spans="4:4" x14ac:dyDescent="0.25">
      <c r="D851" s="205"/>
    </row>
    <row r="852" spans="4:4" x14ac:dyDescent="0.25">
      <c r="D852" s="205"/>
    </row>
    <row r="853" spans="4:4" x14ac:dyDescent="0.25">
      <c r="D853" s="205"/>
    </row>
    <row r="854" spans="4:4" x14ac:dyDescent="0.25">
      <c r="D854" s="205"/>
    </row>
    <row r="855" spans="4:4" x14ac:dyDescent="0.25">
      <c r="D855" s="205"/>
    </row>
    <row r="856" spans="4:4" x14ac:dyDescent="0.25">
      <c r="D856" s="205"/>
    </row>
    <row r="857" spans="4:4" x14ac:dyDescent="0.25">
      <c r="D857" s="205"/>
    </row>
    <row r="858" spans="4:4" x14ac:dyDescent="0.25">
      <c r="D858" s="205"/>
    </row>
    <row r="859" spans="4:4" x14ac:dyDescent="0.25">
      <c r="D859" s="205"/>
    </row>
    <row r="860" spans="4:4" x14ac:dyDescent="0.25">
      <c r="D860" s="205"/>
    </row>
    <row r="861" spans="4:4" x14ac:dyDescent="0.25">
      <c r="D861" s="205"/>
    </row>
    <row r="862" spans="4:4" x14ac:dyDescent="0.25">
      <c r="D862" s="205"/>
    </row>
    <row r="863" spans="4:4" x14ac:dyDescent="0.25">
      <c r="D863" s="205"/>
    </row>
    <row r="864" spans="4:4" x14ac:dyDescent="0.25">
      <c r="D864" s="205"/>
    </row>
  </sheetData>
  <autoFilter ref="A3:R553"/>
  <mergeCells count="403">
    <mergeCell ref="J444:O444"/>
    <mergeCell ref="J471:O471"/>
    <mergeCell ref="J476:O476"/>
    <mergeCell ref="B477:B496"/>
    <mergeCell ref="J497:O497"/>
    <mergeCell ref="D585:E585"/>
    <mergeCell ref="D586:E586"/>
    <mergeCell ref="J473:O473"/>
    <mergeCell ref="J550:O550"/>
    <mergeCell ref="J518:O518"/>
    <mergeCell ref="J468:O468"/>
    <mergeCell ref="B445:B465"/>
    <mergeCell ref="M474:M475"/>
    <mergeCell ref="N474:N475"/>
    <mergeCell ref="O474:O475"/>
    <mergeCell ref="A627:A628"/>
    <mergeCell ref="B627:B628"/>
    <mergeCell ref="C627:C628"/>
    <mergeCell ref="D627:D628"/>
    <mergeCell ref="E627:F627"/>
    <mergeCell ref="G627:G628"/>
    <mergeCell ref="A631:A647"/>
    <mergeCell ref="B631:B646"/>
    <mergeCell ref="C644:C646"/>
    <mergeCell ref="B647:D647"/>
    <mergeCell ref="C637:C643"/>
    <mergeCell ref="C630:C636"/>
    <mergeCell ref="H227:H229"/>
    <mergeCell ref="E267:E269"/>
    <mergeCell ref="E178:E186"/>
    <mergeCell ref="F178:F186"/>
    <mergeCell ref="H85:H89"/>
    <mergeCell ref="B178:B186"/>
    <mergeCell ref="B114:B115"/>
    <mergeCell ref="A114:A115"/>
    <mergeCell ref="F270:F272"/>
    <mergeCell ref="G270:G272"/>
    <mergeCell ref="G240:G250"/>
    <mergeCell ref="F251:F266"/>
    <mergeCell ref="G251:G266"/>
    <mergeCell ref="F232:F237"/>
    <mergeCell ref="E197:E199"/>
    <mergeCell ref="E227:E229"/>
    <mergeCell ref="E270:E272"/>
    <mergeCell ref="G232:G237"/>
    <mergeCell ref="E251:E266"/>
    <mergeCell ref="E232:E237"/>
    <mergeCell ref="F227:F229"/>
    <mergeCell ref="E240:E250"/>
    <mergeCell ref="E238:E239"/>
    <mergeCell ref="G227:G229"/>
    <mergeCell ref="C114:C115"/>
    <mergeCell ref="I82:I84"/>
    <mergeCell ref="M97:M98"/>
    <mergeCell ref="G178:G186"/>
    <mergeCell ref="J113:O113"/>
    <mergeCell ref="N97:N98"/>
    <mergeCell ref="H156:Q156"/>
    <mergeCell ref="A157:Q157"/>
    <mergeCell ref="B159:B163"/>
    <mergeCell ref="B165:B171"/>
    <mergeCell ref="A155:D155"/>
    <mergeCell ref="A156:D156"/>
    <mergeCell ref="I159:I163"/>
    <mergeCell ref="I165:I171"/>
    <mergeCell ref="A109:D109"/>
    <mergeCell ref="H109:Q109"/>
    <mergeCell ref="A110:D110"/>
    <mergeCell ref="H110:Q110"/>
    <mergeCell ref="A111:D111"/>
    <mergeCell ref="H111:Q111"/>
    <mergeCell ref="E173:E176"/>
    <mergeCell ref="J177:O177"/>
    <mergeCell ref="B173:B176"/>
    <mergeCell ref="H90:H94"/>
    <mergeCell ref="E396:E398"/>
    <mergeCell ref="J187:O187"/>
    <mergeCell ref="I201:I221"/>
    <mergeCell ref="I85:I89"/>
    <mergeCell ref="F79:F81"/>
    <mergeCell ref="G79:G81"/>
    <mergeCell ref="H79:H81"/>
    <mergeCell ref="I79:I81"/>
    <mergeCell ref="J151:O151"/>
    <mergeCell ref="J153:O153"/>
    <mergeCell ref="J164:O164"/>
    <mergeCell ref="I197:I199"/>
    <mergeCell ref="H188:H191"/>
    <mergeCell ref="G197:G199"/>
    <mergeCell ref="H197:H199"/>
    <mergeCell ref="H201:H221"/>
    <mergeCell ref="A112:Q112"/>
    <mergeCell ref="H173:H176"/>
    <mergeCell ref="I173:I176"/>
    <mergeCell ref="I178:I186"/>
    <mergeCell ref="F173:F176"/>
    <mergeCell ref="G173:G176"/>
    <mergeCell ref="H155:Q155"/>
    <mergeCell ref="K97:K98"/>
    <mergeCell ref="K35:K36"/>
    <mergeCell ref="Q1:Q2"/>
    <mergeCell ref="A7:Q7"/>
    <mergeCell ref="N21:N22"/>
    <mergeCell ref="B274:B306"/>
    <mergeCell ref="B383:B394"/>
    <mergeCell ref="E405:E407"/>
    <mergeCell ref="F405:F407"/>
    <mergeCell ref="G405:G407"/>
    <mergeCell ref="G379:G381"/>
    <mergeCell ref="E387:E388"/>
    <mergeCell ref="F387:F388"/>
    <mergeCell ref="G387:G388"/>
    <mergeCell ref="E345:E346"/>
    <mergeCell ref="F345:F346"/>
    <mergeCell ref="F313:F316"/>
    <mergeCell ref="G313:G316"/>
    <mergeCell ref="G345:G346"/>
    <mergeCell ref="E274:E306"/>
    <mergeCell ref="E313:E316"/>
    <mergeCell ref="F396:F398"/>
    <mergeCell ref="E399:E402"/>
    <mergeCell ref="F376:F377"/>
    <mergeCell ref="I31:I32"/>
    <mergeCell ref="K21:K22"/>
    <mergeCell ref="L21:L22"/>
    <mergeCell ref="M21:M22"/>
    <mergeCell ref="J35:J36"/>
    <mergeCell ref="P1:P2"/>
    <mergeCell ref="H103:Q103"/>
    <mergeCell ref="A1:A2"/>
    <mergeCell ref="B1:B2"/>
    <mergeCell ref="C1:C2"/>
    <mergeCell ref="D1:D2"/>
    <mergeCell ref="J1:J2"/>
    <mergeCell ref="I69:I71"/>
    <mergeCell ref="K1:N1"/>
    <mergeCell ref="O1:O2"/>
    <mergeCell ref="E1:I1"/>
    <mergeCell ref="A5:Q5"/>
    <mergeCell ref="A6:Q6"/>
    <mergeCell ref="A8:Q8"/>
    <mergeCell ref="A4:Q4"/>
    <mergeCell ref="J9:O9"/>
    <mergeCell ref="B10:B40"/>
    <mergeCell ref="A103:D103"/>
    <mergeCell ref="J97:J98"/>
    <mergeCell ref="G90:G94"/>
    <mergeCell ref="I90:I94"/>
    <mergeCell ref="F69:F71"/>
    <mergeCell ref="E69:E71"/>
    <mergeCell ref="H69:H71"/>
    <mergeCell ref="E85:E89"/>
    <mergeCell ref="F85:F89"/>
    <mergeCell ref="G85:G89"/>
    <mergeCell ref="H82:H84"/>
    <mergeCell ref="J548:O548"/>
    <mergeCell ref="E445:E446"/>
    <mergeCell ref="H417:H418"/>
    <mergeCell ref="J427:O427"/>
    <mergeCell ref="H414:H415"/>
    <mergeCell ref="J273:O273"/>
    <mergeCell ref="G360:G371"/>
    <mergeCell ref="I227:I229"/>
    <mergeCell ref="F425:F426"/>
    <mergeCell ref="H238:H239"/>
    <mergeCell ref="H240:H250"/>
    <mergeCell ref="H251:H266"/>
    <mergeCell ref="F240:F250"/>
    <mergeCell ref="G238:G239"/>
    <mergeCell ref="F238:F239"/>
    <mergeCell ref="J466:O466"/>
    <mergeCell ref="C587:G587"/>
    <mergeCell ref="D601:D602"/>
    <mergeCell ref="E601:F601"/>
    <mergeCell ref="B409:B410"/>
    <mergeCell ref="E417:E418"/>
    <mergeCell ref="F417:F418"/>
    <mergeCell ref="G417:G418"/>
    <mergeCell ref="A552:D552"/>
    <mergeCell ref="G481:G482"/>
    <mergeCell ref="E523:E524"/>
    <mergeCell ref="F523:F524"/>
    <mergeCell ref="G523:G524"/>
    <mergeCell ref="F445:F446"/>
    <mergeCell ref="E481:E482"/>
    <mergeCell ref="F481:F482"/>
    <mergeCell ref="F452:F453"/>
    <mergeCell ref="G452:G453"/>
    <mergeCell ref="E414:E415"/>
    <mergeCell ref="F414:F415"/>
    <mergeCell ref="G414:G415"/>
    <mergeCell ref="G425:G426"/>
    <mergeCell ref="B412:B423"/>
    <mergeCell ref="B540:B547"/>
    <mergeCell ref="B469:B470"/>
    <mergeCell ref="O417:O418"/>
    <mergeCell ref="H552:Q552"/>
    <mergeCell ref="A553:D553"/>
    <mergeCell ref="H553:Q553"/>
    <mergeCell ref="I425:I426"/>
    <mergeCell ref="I232:I237"/>
    <mergeCell ref="I238:I239"/>
    <mergeCell ref="I240:I250"/>
    <mergeCell ref="I251:I266"/>
    <mergeCell ref="I267:I269"/>
    <mergeCell ref="I270:I272"/>
    <mergeCell ref="I274:I306"/>
    <mergeCell ref="I308:I310"/>
    <mergeCell ref="H270:H272"/>
    <mergeCell ref="J411:O411"/>
    <mergeCell ref="E351:E356"/>
    <mergeCell ref="F351:F356"/>
    <mergeCell ref="I345:I346"/>
    <mergeCell ref="J341:O341"/>
    <mergeCell ref="A425:A426"/>
    <mergeCell ref="H425:H426"/>
    <mergeCell ref="G396:G398"/>
    <mergeCell ref="I417:I418"/>
    <mergeCell ref="J539:O539"/>
    <mergeCell ref="B430:B443"/>
    <mergeCell ref="E542:E543"/>
    <mergeCell ref="F542:F543"/>
    <mergeCell ref="G542:G543"/>
    <mergeCell ref="H542:H543"/>
    <mergeCell ref="I542:I543"/>
    <mergeCell ref="I430:I443"/>
    <mergeCell ref="G445:G446"/>
    <mergeCell ref="H445:H446"/>
    <mergeCell ref="I445:I446"/>
    <mergeCell ref="E452:E453"/>
    <mergeCell ref="B498:B517"/>
    <mergeCell ref="A417:A418"/>
    <mergeCell ref="H313:H316"/>
    <mergeCell ref="I313:I316"/>
    <mergeCell ref="B519:B538"/>
    <mergeCell ref="B308:B340"/>
    <mergeCell ref="B379:B381"/>
    <mergeCell ref="E308:E310"/>
    <mergeCell ref="F308:F310"/>
    <mergeCell ref="E379:E381"/>
    <mergeCell ref="H345:H346"/>
    <mergeCell ref="E318:E319"/>
    <mergeCell ref="F318:F319"/>
    <mergeCell ref="H318:H319"/>
    <mergeCell ref="E360:E371"/>
    <mergeCell ref="H351:H356"/>
    <mergeCell ref="H379:H381"/>
    <mergeCell ref="G351:G356"/>
    <mergeCell ref="F360:F371"/>
    <mergeCell ref="I351:I356"/>
    <mergeCell ref="B342:B377"/>
    <mergeCell ref="E324:E337"/>
    <mergeCell ref="E425:E426"/>
    <mergeCell ref="I376:I377"/>
    <mergeCell ref="I360:I371"/>
    <mergeCell ref="B425:B426"/>
    <mergeCell ref="E430:E443"/>
    <mergeCell ref="F430:F443"/>
    <mergeCell ref="H430:H443"/>
    <mergeCell ref="J429:O429"/>
    <mergeCell ref="F274:F306"/>
    <mergeCell ref="B396:B407"/>
    <mergeCell ref="H360:H371"/>
    <mergeCell ref="H376:H377"/>
    <mergeCell ref="E376:E377"/>
    <mergeCell ref="H405:H407"/>
    <mergeCell ref="H387:H388"/>
    <mergeCell ref="H384:H386"/>
    <mergeCell ref="E384:E386"/>
    <mergeCell ref="F384:F386"/>
    <mergeCell ref="G384:G386"/>
    <mergeCell ref="J395:O395"/>
    <mergeCell ref="J424:O424"/>
    <mergeCell ref="J408:O408"/>
    <mergeCell ref="G274:G306"/>
    <mergeCell ref="H274:H306"/>
    <mergeCell ref="G318:G319"/>
    <mergeCell ref="F324:F337"/>
    <mergeCell ref="G324:G337"/>
    <mergeCell ref="B188:B272"/>
    <mergeCell ref="I379:I381"/>
    <mergeCell ref="I188:I191"/>
    <mergeCell ref="H224:H226"/>
    <mergeCell ref="G222:G223"/>
    <mergeCell ref="H222:H223"/>
    <mergeCell ref="F197:F199"/>
    <mergeCell ref="I222:I223"/>
    <mergeCell ref="E188:E191"/>
    <mergeCell ref="F188:F191"/>
    <mergeCell ref="E224:E226"/>
    <mergeCell ref="E201:E221"/>
    <mergeCell ref="F222:F223"/>
    <mergeCell ref="I224:I226"/>
    <mergeCell ref="F201:F221"/>
    <mergeCell ref="G201:G221"/>
    <mergeCell ref="F224:F226"/>
    <mergeCell ref="G188:G191"/>
    <mergeCell ref="G224:G226"/>
    <mergeCell ref="E222:E223"/>
    <mergeCell ref="H267:H269"/>
    <mergeCell ref="F267:F269"/>
    <mergeCell ref="G267:G269"/>
    <mergeCell ref="H232:H237"/>
    <mergeCell ref="G308:G310"/>
    <mergeCell ref="I384:I386"/>
    <mergeCell ref="F399:F402"/>
    <mergeCell ref="J378:O378"/>
    <mergeCell ref="I396:I398"/>
    <mergeCell ref="H308:H310"/>
    <mergeCell ref="H396:H398"/>
    <mergeCell ref="J307:O307"/>
    <mergeCell ref="G376:G377"/>
    <mergeCell ref="H324:H337"/>
    <mergeCell ref="I324:I337"/>
    <mergeCell ref="G399:G402"/>
    <mergeCell ref="H399:H402"/>
    <mergeCell ref="I399:I402"/>
    <mergeCell ref="I387:I388"/>
    <mergeCell ref="F379:F381"/>
    <mergeCell ref="I318:I319"/>
    <mergeCell ref="J382:O382"/>
    <mergeCell ref="E165:E171"/>
    <mergeCell ref="F165:F171"/>
    <mergeCell ref="G165:G171"/>
    <mergeCell ref="H178:H186"/>
    <mergeCell ref="J172:O172"/>
    <mergeCell ref="E159:E163"/>
    <mergeCell ref="F159:F163"/>
    <mergeCell ref="G159:G163"/>
    <mergeCell ref="H159:H163"/>
    <mergeCell ref="H165:H171"/>
    <mergeCell ref="A42:D42"/>
    <mergeCell ref="H42:Q42"/>
    <mergeCell ref="A43:Q43"/>
    <mergeCell ref="E56:E57"/>
    <mergeCell ref="F56:F57"/>
    <mergeCell ref="G56:G57"/>
    <mergeCell ref="H56:H57"/>
    <mergeCell ref="I56:I57"/>
    <mergeCell ref="J158:O158"/>
    <mergeCell ref="E61:E64"/>
    <mergeCell ref="F61:F64"/>
    <mergeCell ref="G61:G64"/>
    <mergeCell ref="H61:H64"/>
    <mergeCell ref="I60:I64"/>
    <mergeCell ref="E79:E81"/>
    <mergeCell ref="E82:E84"/>
    <mergeCell ref="J107:O107"/>
    <mergeCell ref="A104:D104"/>
    <mergeCell ref="H104:Q104"/>
    <mergeCell ref="A105:Q105"/>
    <mergeCell ref="O97:O98"/>
    <mergeCell ref="A106:Q106"/>
    <mergeCell ref="E90:E94"/>
    <mergeCell ref="F90:F94"/>
    <mergeCell ref="E17:E18"/>
    <mergeCell ref="F17:F18"/>
    <mergeCell ref="G17:G18"/>
    <mergeCell ref="H17:H18"/>
    <mergeCell ref="I16:I18"/>
    <mergeCell ref="E54:E55"/>
    <mergeCell ref="F54:F55"/>
    <mergeCell ref="G54:G55"/>
    <mergeCell ref="H54:H55"/>
    <mergeCell ref="I54:I55"/>
    <mergeCell ref="E29:E30"/>
    <mergeCell ref="F29:F30"/>
    <mergeCell ref="G29:G30"/>
    <mergeCell ref="H29:H30"/>
    <mergeCell ref="I29:I30"/>
    <mergeCell ref="E31:E32"/>
    <mergeCell ref="F31:F32"/>
    <mergeCell ref="H41:Q41"/>
    <mergeCell ref="J21:J22"/>
    <mergeCell ref="O21:O22"/>
    <mergeCell ref="L35:L36"/>
    <mergeCell ref="M35:M36"/>
    <mergeCell ref="N35:N36"/>
    <mergeCell ref="O35:O36"/>
    <mergeCell ref="G31:G32"/>
    <mergeCell ref="H31:H32"/>
    <mergeCell ref="I414:I415"/>
    <mergeCell ref="I405:I407"/>
    <mergeCell ref="H523:H524"/>
    <mergeCell ref="I523:I524"/>
    <mergeCell ref="E502:E503"/>
    <mergeCell ref="F502:F503"/>
    <mergeCell ref="G502:G503"/>
    <mergeCell ref="H502:H503"/>
    <mergeCell ref="I502:I503"/>
    <mergeCell ref="H481:H482"/>
    <mergeCell ref="I481:I482"/>
    <mergeCell ref="H452:H453"/>
    <mergeCell ref="I452:I453"/>
    <mergeCell ref="G430:G443"/>
    <mergeCell ref="G69:G71"/>
    <mergeCell ref="F82:F84"/>
    <mergeCell ref="G82:G84"/>
    <mergeCell ref="A44:Q44"/>
    <mergeCell ref="J45:O45"/>
    <mergeCell ref="B46:B102"/>
    <mergeCell ref="L97:L98"/>
    <mergeCell ref="A41:D41"/>
  </mergeCells>
  <conditionalFormatting sqref="G585 G587:G592">
    <cfRule type="containsBlanks" dxfId="215" priority="323">
      <formula>LEN(TRIM(G585))=0</formula>
    </cfRule>
  </conditionalFormatting>
  <conditionalFormatting sqref="G586">
    <cfRule type="containsBlanks" dxfId="214" priority="322">
      <formula>LEN(TRIM(G586))=0</formula>
    </cfRule>
  </conditionalFormatting>
  <conditionalFormatting sqref="G594:G595">
    <cfRule type="containsBlanks" dxfId="213" priority="321">
      <formula>LEN(TRIM(G594))=0</formula>
    </cfRule>
  </conditionalFormatting>
  <conditionalFormatting sqref="M317:N318 M354:N357 M197:N197 M304:N305 M244:N245 M227:N238 M341:N349 M1:N3 M433:N440 M308:N308 M174:N178 M395:N396 M158:N172 M19:N19 M24:N24 M108:N108 M338:N339 M378:N379 M403:N404 M492:N493 M490:N490 M483:N485 M479:N479 M476:N477 M487:N487 M470:N473 M375:N376 M199:N201 M220:N224 M247:N271 M371:N373 M466:N468 M413:N423 M409:N411 M185:N195 M113:N122 M136:N148 M150:N150 M311:N314 M382:N393 M518:N518 M498:N498">
    <cfRule type="containsBlanks" dxfId="212" priority="319">
      <formula>LEN(TRIM(M1))=0</formula>
    </cfRule>
  </conditionalFormatting>
  <conditionalFormatting sqref="M225:N225">
    <cfRule type="containsBlanks" dxfId="211" priority="318">
      <formula>LEN(TRIM(M225))=0</formula>
    </cfRule>
  </conditionalFormatting>
  <conditionalFormatting sqref="M226:N226">
    <cfRule type="containsBlanks" dxfId="210" priority="317">
      <formula>LEN(TRIM(M226))=0</formula>
    </cfRule>
  </conditionalFormatting>
  <conditionalFormatting sqref="M353:N353">
    <cfRule type="containsBlanks" dxfId="209" priority="316">
      <formula>LEN(TRIM(M353))=0</formula>
    </cfRule>
  </conditionalFormatting>
  <conditionalFormatting sqref="M351:N352">
    <cfRule type="containsBlanks" dxfId="208" priority="315">
      <formula>LEN(TRIM(M351))=0</formula>
    </cfRule>
  </conditionalFormatting>
  <conditionalFormatting sqref="M350:N350">
    <cfRule type="containsBlanks" dxfId="207" priority="314">
      <formula>LEN(TRIM(M350))=0</formula>
    </cfRule>
  </conditionalFormatting>
  <conditionalFormatting sqref="M316:N316">
    <cfRule type="containsBlanks" dxfId="206" priority="309">
      <formula>LEN(TRIM(M316))=0</formula>
    </cfRule>
  </conditionalFormatting>
  <conditionalFormatting sqref="M196:N196">
    <cfRule type="containsBlanks" dxfId="205" priority="308">
      <formula>LEN(TRIM(M196))=0</formula>
    </cfRule>
  </conditionalFormatting>
  <conditionalFormatting sqref="M478:N478">
    <cfRule type="containsBlanks" dxfId="204" priority="298">
      <formula>LEN(TRIM(M478))=0</formula>
    </cfRule>
  </conditionalFormatting>
  <conditionalFormatting sqref="M491:N491">
    <cfRule type="containsBlanks" dxfId="203" priority="291">
      <formula>LEN(TRIM(M491))=0</formula>
    </cfRule>
  </conditionalFormatting>
  <conditionalFormatting sqref="M340:N340">
    <cfRule type="containsBlanks" dxfId="202" priority="289">
      <formula>LEN(TRIM(M340))=0</formula>
    </cfRule>
  </conditionalFormatting>
  <conditionalFormatting sqref="M213:N218">
    <cfRule type="containsBlanks" dxfId="201" priority="288">
      <formula>LEN(TRIM(M213))=0</formula>
    </cfRule>
  </conditionalFormatting>
  <conditionalFormatting sqref="M207:N207">
    <cfRule type="containsBlanks" dxfId="200" priority="281">
      <formula>LEN(TRIM(M207))=0</formula>
    </cfRule>
  </conditionalFormatting>
  <conditionalFormatting sqref="M206:N206">
    <cfRule type="containsBlanks" dxfId="199" priority="286">
      <formula>LEN(TRIM(M206))=0</formula>
    </cfRule>
  </conditionalFormatting>
  <conditionalFormatting sqref="M205:N205">
    <cfRule type="containsBlanks" dxfId="198" priority="285">
      <formula>LEN(TRIM(M205))=0</formula>
    </cfRule>
  </conditionalFormatting>
  <conditionalFormatting sqref="M204:N204">
    <cfRule type="containsBlanks" dxfId="197" priority="284">
      <formula>LEN(TRIM(M204))=0</formula>
    </cfRule>
  </conditionalFormatting>
  <conditionalFormatting sqref="M203:N203">
    <cfRule type="containsBlanks" dxfId="196" priority="283">
      <formula>LEN(TRIM(M203))=0</formula>
    </cfRule>
  </conditionalFormatting>
  <conditionalFormatting sqref="M202:N202">
    <cfRule type="containsBlanks" dxfId="195" priority="282">
      <formula>LEN(TRIM(M202))=0</formula>
    </cfRule>
  </conditionalFormatting>
  <conditionalFormatting sqref="M211:N211">
    <cfRule type="containsBlanks" dxfId="194" priority="279">
      <formula>LEN(TRIM(M211))=0</formula>
    </cfRule>
  </conditionalFormatting>
  <conditionalFormatting sqref="M212:N212">
    <cfRule type="containsBlanks" dxfId="193" priority="280">
      <formula>LEN(TRIM(M212))=0</formula>
    </cfRule>
  </conditionalFormatting>
  <conditionalFormatting sqref="M210:N210">
    <cfRule type="containsBlanks" dxfId="192" priority="278">
      <formula>LEN(TRIM(M210))=0</formula>
    </cfRule>
  </conditionalFormatting>
  <conditionalFormatting sqref="M209:N209">
    <cfRule type="containsBlanks" dxfId="191" priority="277">
      <formula>LEN(TRIM(M209))=0</formula>
    </cfRule>
  </conditionalFormatting>
  <conditionalFormatting sqref="M208:N208">
    <cfRule type="containsBlanks" dxfId="190" priority="276">
      <formula>LEN(TRIM(M208))=0</formula>
    </cfRule>
  </conditionalFormatting>
  <conditionalFormatting sqref="M482:N482">
    <cfRule type="containsBlanks" dxfId="189" priority="272">
      <formula>LEN(TRIM(M482))=0</formula>
    </cfRule>
  </conditionalFormatting>
  <conditionalFormatting sqref="M358:N359">
    <cfRule type="containsBlanks" dxfId="188" priority="270">
      <formula>LEN(TRIM(M358))=0</formula>
    </cfRule>
  </conditionalFormatting>
  <conditionalFormatting sqref="M369:N370">
    <cfRule type="containsBlanks" dxfId="187" priority="267">
      <formula>LEN(TRIM(M369))=0</formula>
    </cfRule>
  </conditionalFormatting>
  <conditionalFormatting sqref="M367:N368">
    <cfRule type="containsBlanks" dxfId="186" priority="266">
      <formula>LEN(TRIM(M367))=0</formula>
    </cfRule>
  </conditionalFormatting>
  <conditionalFormatting sqref="M365:N366">
    <cfRule type="containsBlanks" dxfId="185" priority="265">
      <formula>LEN(TRIM(M365))=0</formula>
    </cfRule>
  </conditionalFormatting>
  <conditionalFormatting sqref="M363:N364">
    <cfRule type="containsBlanks" dxfId="184" priority="264">
      <formula>LEN(TRIM(M363))=0</formula>
    </cfRule>
  </conditionalFormatting>
  <conditionalFormatting sqref="M361:N362">
    <cfRule type="containsBlanks" dxfId="183" priority="263">
      <formula>LEN(TRIM(M361))=0</formula>
    </cfRule>
  </conditionalFormatting>
  <conditionalFormatting sqref="M360:N360">
    <cfRule type="containsBlanks" dxfId="182" priority="262">
      <formula>LEN(TRIM(M360))=0</formula>
    </cfRule>
  </conditionalFormatting>
  <conditionalFormatting sqref="M488:N488">
    <cfRule type="containsBlanks" dxfId="181" priority="261">
      <formula>LEN(TRIM(M488))=0</formula>
    </cfRule>
  </conditionalFormatting>
  <conditionalFormatting sqref="M198:N198">
    <cfRule type="containsBlanks" dxfId="180" priority="259">
      <formula>LEN(TRIM(M198))=0</formula>
    </cfRule>
  </conditionalFormatting>
  <conditionalFormatting sqref="M272:N272">
    <cfRule type="containsBlanks" dxfId="179" priority="258">
      <formula>LEN(TRIM(M272))=0</formula>
    </cfRule>
  </conditionalFormatting>
  <conditionalFormatting sqref="M303:N303">
    <cfRule type="containsBlanks" dxfId="178" priority="257">
      <formula>LEN(TRIM(M303))=0</formula>
    </cfRule>
  </conditionalFormatting>
  <conditionalFormatting sqref="M302:N302">
    <cfRule type="containsBlanks" dxfId="177" priority="256">
      <formula>LEN(TRIM(M302))=0</formula>
    </cfRule>
  </conditionalFormatting>
  <conditionalFormatting sqref="M301:N301">
    <cfRule type="containsBlanks" dxfId="176" priority="255">
      <formula>LEN(TRIM(M301))=0</formula>
    </cfRule>
  </conditionalFormatting>
  <conditionalFormatting sqref="M300:N300">
    <cfRule type="containsBlanks" dxfId="175" priority="254">
      <formula>LEN(TRIM(M300))=0</formula>
    </cfRule>
  </conditionalFormatting>
  <conditionalFormatting sqref="M299:N299">
    <cfRule type="containsBlanks" dxfId="174" priority="253">
      <formula>LEN(TRIM(M299))=0</formula>
    </cfRule>
  </conditionalFormatting>
  <conditionalFormatting sqref="M298:N298">
    <cfRule type="containsBlanks" dxfId="173" priority="252">
      <formula>LEN(TRIM(M298))=0</formula>
    </cfRule>
  </conditionalFormatting>
  <conditionalFormatting sqref="M297:N297">
    <cfRule type="containsBlanks" dxfId="172" priority="251">
      <formula>LEN(TRIM(M297))=0</formula>
    </cfRule>
  </conditionalFormatting>
  <conditionalFormatting sqref="M296:N296">
    <cfRule type="containsBlanks" dxfId="171" priority="250">
      <formula>LEN(TRIM(M296))=0</formula>
    </cfRule>
  </conditionalFormatting>
  <conditionalFormatting sqref="M279:N279">
    <cfRule type="containsBlanks" dxfId="170" priority="249">
      <formula>LEN(TRIM(M279))=0</formula>
    </cfRule>
  </conditionalFormatting>
  <conditionalFormatting sqref="M278:N278">
    <cfRule type="containsBlanks" dxfId="169" priority="248">
      <formula>LEN(TRIM(M278))=0</formula>
    </cfRule>
  </conditionalFormatting>
  <conditionalFormatting sqref="M277:N277">
    <cfRule type="containsBlanks" dxfId="168" priority="247">
      <formula>LEN(TRIM(M277))=0</formula>
    </cfRule>
  </conditionalFormatting>
  <conditionalFormatting sqref="M276:N276">
    <cfRule type="containsBlanks" dxfId="167" priority="246">
      <formula>LEN(TRIM(M276))=0</formula>
    </cfRule>
  </conditionalFormatting>
  <conditionalFormatting sqref="M275:N275">
    <cfRule type="containsBlanks" dxfId="166" priority="245">
      <formula>LEN(TRIM(M275))=0</formula>
    </cfRule>
  </conditionalFormatting>
  <conditionalFormatting sqref="M274:N274">
    <cfRule type="containsBlanks" dxfId="165" priority="244">
      <formula>LEN(TRIM(M274))=0</formula>
    </cfRule>
  </conditionalFormatting>
  <conditionalFormatting sqref="M273:N273">
    <cfRule type="containsBlanks" dxfId="164" priority="243">
      <formula>LEN(TRIM(M273))=0</formula>
    </cfRule>
  </conditionalFormatting>
  <conditionalFormatting sqref="M295:N295">
    <cfRule type="containsBlanks" dxfId="163" priority="242">
      <formula>LEN(TRIM(M295))=0</formula>
    </cfRule>
  </conditionalFormatting>
  <conditionalFormatting sqref="M283:N283">
    <cfRule type="containsBlanks" dxfId="162" priority="241">
      <formula>LEN(TRIM(M283))=0</formula>
    </cfRule>
  </conditionalFormatting>
  <conditionalFormatting sqref="M282:N282">
    <cfRule type="containsBlanks" dxfId="161" priority="239">
      <formula>LEN(TRIM(M282))=0</formula>
    </cfRule>
  </conditionalFormatting>
  <conditionalFormatting sqref="M281:N281">
    <cfRule type="containsBlanks" dxfId="160" priority="238">
      <formula>LEN(TRIM(M281))=0</formula>
    </cfRule>
  </conditionalFormatting>
  <conditionalFormatting sqref="M280:N280">
    <cfRule type="containsBlanks" dxfId="159" priority="237">
      <formula>LEN(TRIM(M280))=0</formula>
    </cfRule>
  </conditionalFormatting>
  <conditionalFormatting sqref="M239:N243">
    <cfRule type="containsBlanks" dxfId="158" priority="236">
      <formula>LEN(TRIM(M239))=0</formula>
    </cfRule>
  </conditionalFormatting>
  <conditionalFormatting sqref="M246:N246">
    <cfRule type="containsBlanks" dxfId="157" priority="235">
      <formula>LEN(TRIM(M246))=0</formula>
    </cfRule>
  </conditionalFormatting>
  <conditionalFormatting sqref="M427:N427">
    <cfRule type="containsBlanks" dxfId="156" priority="234">
      <formula>LEN(TRIM(M427))=0</formula>
    </cfRule>
  </conditionalFormatting>
  <conditionalFormatting sqref="M432:N432">
    <cfRule type="containsBlanks" dxfId="155" priority="233">
      <formula>LEN(TRIM(M432))=0</formula>
    </cfRule>
  </conditionalFormatting>
  <conditionalFormatting sqref="M431:N431">
    <cfRule type="containsBlanks" dxfId="154" priority="232">
      <formula>LEN(TRIM(M431))=0</formula>
    </cfRule>
  </conditionalFormatting>
  <conditionalFormatting sqref="M430:N430">
    <cfRule type="containsBlanks" dxfId="153" priority="231">
      <formula>LEN(TRIM(M430))=0</formula>
    </cfRule>
  </conditionalFormatting>
  <conditionalFormatting sqref="M429:N429">
    <cfRule type="containsBlanks" dxfId="152" priority="230">
      <formula>LEN(TRIM(M429))=0</formula>
    </cfRule>
  </conditionalFormatting>
  <conditionalFormatting sqref="M428:N428">
    <cfRule type="containsBlanks" dxfId="151" priority="229">
      <formula>LEN(TRIM(M428))=0</formula>
    </cfRule>
  </conditionalFormatting>
  <conditionalFormatting sqref="M182:N184">
    <cfRule type="containsBlanks" dxfId="150" priority="226">
      <formula>LEN(TRIM(M182))=0</formula>
    </cfRule>
  </conditionalFormatting>
  <conditionalFormatting sqref="M179:N181">
    <cfRule type="containsBlanks" dxfId="149" priority="225">
      <formula>LEN(TRIM(M179))=0</formula>
    </cfRule>
  </conditionalFormatting>
  <conditionalFormatting sqref="M307:N307">
    <cfRule type="containsBlanks" dxfId="148" priority="214">
      <formula>LEN(TRIM(M307))=0</formula>
    </cfRule>
  </conditionalFormatting>
  <conditionalFormatting sqref="M394:N394">
    <cfRule type="containsBlanks" dxfId="147" priority="208">
      <formula>LEN(TRIM(M394))=0</formula>
    </cfRule>
  </conditionalFormatting>
  <conditionalFormatting sqref="M377:N377">
    <cfRule type="containsBlanks" dxfId="146" priority="207">
      <formula>LEN(TRIM(M377))=0</formula>
    </cfRule>
  </conditionalFormatting>
  <conditionalFormatting sqref="M306:N306">
    <cfRule type="containsBlanks" dxfId="145" priority="206">
      <formula>LEN(TRIM(M306))=0</formula>
    </cfRule>
  </conditionalFormatting>
  <conditionalFormatting sqref="M173:N173">
    <cfRule type="containsBlanks" dxfId="144" priority="205">
      <formula>LEN(TRIM(M173))=0</formula>
    </cfRule>
  </conditionalFormatting>
  <conditionalFormatting sqref="M469:N469">
    <cfRule type="containsBlanks" dxfId="143" priority="198">
      <formula>LEN(TRIM(M469))=0</formula>
    </cfRule>
  </conditionalFormatting>
  <conditionalFormatting sqref="M474:N474">
    <cfRule type="containsBlanks" dxfId="142" priority="196">
      <formula>LEN(TRIM(M474))=0</formula>
    </cfRule>
  </conditionalFormatting>
  <conditionalFormatting sqref="M25:N25 M37:N37 M32:N33 M9:N11 M13:N14 M40:N40 M27:N27">
    <cfRule type="containsBlanks" dxfId="141" priority="188">
      <formula>LEN(TRIM(M9))=0</formula>
    </cfRule>
  </conditionalFormatting>
  <conditionalFormatting sqref="M16:N17">
    <cfRule type="containsBlanks" dxfId="140" priority="185">
      <formula>LEN(TRIM(M16))=0</formula>
    </cfRule>
  </conditionalFormatting>
  <conditionalFormatting sqref="M18:N18">
    <cfRule type="containsBlanks" dxfId="139" priority="184">
      <formula>LEN(TRIM(M18))=0</formula>
    </cfRule>
  </conditionalFormatting>
  <conditionalFormatting sqref="M35:N35">
    <cfRule type="containsBlanks" dxfId="138" priority="183">
      <formula>LEN(TRIM(M35))=0</formula>
    </cfRule>
  </conditionalFormatting>
  <conditionalFormatting sqref="M23:N23">
    <cfRule type="containsBlanks" dxfId="137" priority="182">
      <formula>LEN(TRIM(M23))=0</formula>
    </cfRule>
  </conditionalFormatting>
  <conditionalFormatting sqref="M30:N31">
    <cfRule type="containsBlanks" dxfId="136" priority="181">
      <formula>LEN(TRIM(M30))=0</formula>
    </cfRule>
  </conditionalFormatting>
  <conditionalFormatting sqref="M45:N45">
    <cfRule type="containsBlanks" dxfId="135" priority="178">
      <formula>LEN(TRIM(M45))=0</formula>
    </cfRule>
  </conditionalFormatting>
  <conditionalFormatting sqref="M46:N47">
    <cfRule type="containsBlanks" dxfId="134" priority="177">
      <formula>LEN(TRIM(M46))=0</formula>
    </cfRule>
  </conditionalFormatting>
  <conditionalFormatting sqref="M107:N107">
    <cfRule type="containsBlanks" dxfId="133" priority="173">
      <formula>LEN(TRIM(M107))=0</formula>
    </cfRule>
  </conditionalFormatting>
  <conditionalFormatting sqref="M405:N406">
    <cfRule type="containsBlanks" dxfId="132" priority="157">
      <formula>LEN(TRIM(M405))=0</formula>
    </cfRule>
  </conditionalFormatting>
  <conditionalFormatting sqref="M408:N408">
    <cfRule type="containsBlanks" dxfId="131" priority="148">
      <formula>LEN(TRIM(M408))=0</formula>
    </cfRule>
  </conditionalFormatting>
  <conditionalFormatting sqref="M407:N407">
    <cfRule type="containsBlanks" dxfId="130" priority="147">
      <formula>LEN(TRIM(M407))=0</formula>
    </cfRule>
  </conditionalFormatting>
  <conditionalFormatting sqref="M424:N424">
    <cfRule type="containsBlanks" dxfId="129" priority="146">
      <formula>LEN(TRIM(M424))=0</formula>
    </cfRule>
  </conditionalFormatting>
  <conditionalFormatting sqref="M463:N463">
    <cfRule type="containsBlanks" dxfId="128" priority="140">
      <formula>LEN(TRIM(M463))=0</formula>
    </cfRule>
  </conditionalFormatting>
  <conditionalFormatting sqref="M464:N464">
    <cfRule type="containsBlanks" dxfId="127" priority="139">
      <formula>LEN(TRIM(M464))=0</formula>
    </cfRule>
  </conditionalFormatting>
  <conditionalFormatting sqref="M494:N494">
    <cfRule type="containsBlanks" dxfId="126" priority="135">
      <formula>LEN(TRIM(M494))=0</formula>
    </cfRule>
  </conditionalFormatting>
  <conditionalFormatting sqref="M495:N495">
    <cfRule type="containsBlanks" dxfId="125" priority="134">
      <formula>LEN(TRIM(M495))=0</formula>
    </cfRule>
  </conditionalFormatting>
  <conditionalFormatting sqref="M12:N12">
    <cfRule type="containsBlanks" dxfId="124" priority="132">
      <formula>LEN(TRIM(M12))=0</formula>
    </cfRule>
  </conditionalFormatting>
  <conditionalFormatting sqref="M20:N20">
    <cfRule type="containsBlanks" dxfId="123" priority="131">
      <formula>LEN(TRIM(M20))=0</formula>
    </cfRule>
  </conditionalFormatting>
  <conditionalFormatting sqref="M15:N15">
    <cfRule type="containsBlanks" dxfId="122" priority="130">
      <formula>LEN(TRIM(M15))=0</formula>
    </cfRule>
  </conditionalFormatting>
  <conditionalFormatting sqref="M34:N34">
    <cfRule type="containsBlanks" dxfId="121" priority="129">
      <formula>LEN(TRIM(M34))=0</formula>
    </cfRule>
  </conditionalFormatting>
  <conditionalFormatting sqref="M38:N38">
    <cfRule type="containsBlanks" dxfId="120" priority="128">
      <formula>LEN(TRIM(M38))=0</formula>
    </cfRule>
  </conditionalFormatting>
  <conditionalFormatting sqref="M39:N39">
    <cfRule type="containsBlanks" dxfId="119" priority="127">
      <formula>LEN(TRIM(M39))=0</formula>
    </cfRule>
  </conditionalFormatting>
  <conditionalFormatting sqref="M28:N29">
    <cfRule type="containsBlanks" dxfId="118" priority="126">
      <formula>LEN(TRIM(M28))=0</formula>
    </cfRule>
  </conditionalFormatting>
  <conditionalFormatting sqref="M26:N26">
    <cfRule type="containsBlanks" dxfId="117" priority="123">
      <formula>LEN(TRIM(M26))=0</formula>
    </cfRule>
  </conditionalFormatting>
  <conditionalFormatting sqref="M21:N21">
    <cfRule type="containsBlanks" dxfId="116" priority="122">
      <formula>LEN(TRIM(M21))=0</formula>
    </cfRule>
  </conditionalFormatting>
  <conditionalFormatting sqref="M58:N58">
    <cfRule type="containsBlanks" dxfId="115" priority="120">
      <formula>LEN(TRIM(M58))=0</formula>
    </cfRule>
  </conditionalFormatting>
  <conditionalFormatting sqref="M48:N49 M51:N52">
    <cfRule type="containsBlanks" dxfId="114" priority="119">
      <formula>LEN(TRIM(M48))=0</formula>
    </cfRule>
  </conditionalFormatting>
  <conditionalFormatting sqref="M54:N56">
    <cfRule type="containsBlanks" dxfId="113" priority="118">
      <formula>LEN(TRIM(M54))=0</formula>
    </cfRule>
  </conditionalFormatting>
  <conditionalFormatting sqref="M57:N57">
    <cfRule type="containsBlanks" dxfId="112" priority="117">
      <formula>LEN(TRIM(M57))=0</formula>
    </cfRule>
  </conditionalFormatting>
  <conditionalFormatting sqref="M50:N50">
    <cfRule type="containsBlanks" dxfId="111" priority="116">
      <formula>LEN(TRIM(M50))=0</formula>
    </cfRule>
  </conditionalFormatting>
  <conditionalFormatting sqref="M59:N59">
    <cfRule type="containsBlanks" dxfId="110" priority="115">
      <formula>LEN(TRIM(M59))=0</formula>
    </cfRule>
  </conditionalFormatting>
  <conditionalFormatting sqref="M53:N53">
    <cfRule type="containsBlanks" dxfId="109" priority="114">
      <formula>LEN(TRIM(M53))=0</formula>
    </cfRule>
  </conditionalFormatting>
  <conditionalFormatting sqref="M66:N66">
    <cfRule type="containsBlanks" dxfId="108" priority="113">
      <formula>LEN(TRIM(M66))=0</formula>
    </cfRule>
  </conditionalFormatting>
  <conditionalFormatting sqref="M67:N67">
    <cfRule type="containsBlanks" dxfId="107" priority="112">
      <formula>LEN(TRIM(M67))=0</formula>
    </cfRule>
  </conditionalFormatting>
  <conditionalFormatting sqref="M65:N65">
    <cfRule type="containsBlanks" dxfId="106" priority="111">
      <formula>LEN(TRIM(M65))=0</formula>
    </cfRule>
  </conditionalFormatting>
  <conditionalFormatting sqref="M68:N68">
    <cfRule type="containsBlanks" dxfId="105" priority="110">
      <formula>LEN(TRIM(M68))=0</formula>
    </cfRule>
  </conditionalFormatting>
  <conditionalFormatting sqref="M60:N63">
    <cfRule type="containsBlanks" dxfId="104" priority="109">
      <formula>LEN(TRIM(M60))=0</formula>
    </cfRule>
  </conditionalFormatting>
  <conditionalFormatting sqref="M64:N64">
    <cfRule type="containsBlanks" dxfId="103" priority="108">
      <formula>LEN(TRIM(M64))=0</formula>
    </cfRule>
  </conditionalFormatting>
  <conditionalFormatting sqref="M69:N69 M71:N71">
    <cfRule type="containsBlanks" dxfId="102" priority="107">
      <formula>LEN(TRIM(M69))=0</formula>
    </cfRule>
  </conditionalFormatting>
  <conditionalFormatting sqref="M72:N72">
    <cfRule type="containsBlanks" dxfId="101" priority="106">
      <formula>LEN(TRIM(M72))=0</formula>
    </cfRule>
  </conditionalFormatting>
  <conditionalFormatting sqref="M73:N73">
    <cfRule type="containsBlanks" dxfId="100" priority="105">
      <formula>LEN(TRIM(M73))=0</formula>
    </cfRule>
  </conditionalFormatting>
  <conditionalFormatting sqref="M74:N74">
    <cfRule type="containsBlanks" dxfId="99" priority="104">
      <formula>LEN(TRIM(M74))=0</formula>
    </cfRule>
  </conditionalFormatting>
  <conditionalFormatting sqref="M75:N75 M99:N99 M84:N88 M102:N102 M77:N77 M95:N95">
    <cfRule type="containsBlanks" dxfId="98" priority="103">
      <formula>LEN(TRIM(M75))=0</formula>
    </cfRule>
  </conditionalFormatting>
  <conditionalFormatting sqref="M97:N97">
    <cfRule type="containsBlanks" dxfId="97" priority="102">
      <formula>LEN(TRIM(M97))=0</formula>
    </cfRule>
  </conditionalFormatting>
  <conditionalFormatting sqref="M79:N83">
    <cfRule type="containsBlanks" dxfId="96" priority="101">
      <formula>LEN(TRIM(M79))=0</formula>
    </cfRule>
  </conditionalFormatting>
  <conditionalFormatting sqref="M96:N96">
    <cfRule type="containsBlanks" dxfId="95" priority="100">
      <formula>LEN(TRIM(M96))=0</formula>
    </cfRule>
  </conditionalFormatting>
  <conditionalFormatting sqref="M100:N100">
    <cfRule type="containsBlanks" dxfId="94" priority="99">
      <formula>LEN(TRIM(M100))=0</formula>
    </cfRule>
  </conditionalFormatting>
  <conditionalFormatting sqref="M101:N101">
    <cfRule type="containsBlanks" dxfId="93" priority="98">
      <formula>LEN(TRIM(M101))=0</formula>
    </cfRule>
  </conditionalFormatting>
  <conditionalFormatting sqref="M78:N78">
    <cfRule type="containsBlanks" dxfId="92" priority="97">
      <formula>LEN(TRIM(M78))=0</formula>
    </cfRule>
  </conditionalFormatting>
  <conditionalFormatting sqref="M76:N76">
    <cfRule type="containsBlanks" dxfId="91" priority="96">
      <formula>LEN(TRIM(M76))=0</formula>
    </cfRule>
  </conditionalFormatting>
  <conditionalFormatting sqref="M94:N94">
    <cfRule type="containsBlanks" dxfId="90" priority="95">
      <formula>LEN(TRIM(M94))=0</formula>
    </cfRule>
  </conditionalFormatting>
  <conditionalFormatting sqref="M89:N93">
    <cfRule type="containsBlanks" dxfId="89" priority="94">
      <formula>LEN(TRIM(M89))=0</formula>
    </cfRule>
  </conditionalFormatting>
  <conditionalFormatting sqref="M315:N315">
    <cfRule type="containsBlanks" dxfId="88" priority="93">
      <formula>LEN(TRIM(M315))=0</formula>
    </cfRule>
  </conditionalFormatting>
  <conditionalFormatting sqref="M319:N326 M335:N337">
    <cfRule type="containsBlanks" dxfId="87" priority="92">
      <formula>LEN(TRIM(M319))=0</formula>
    </cfRule>
  </conditionalFormatting>
  <conditionalFormatting sqref="M399:N401">
    <cfRule type="containsBlanks" dxfId="86" priority="91">
      <formula>LEN(TRIM(M399))=0</formula>
    </cfRule>
  </conditionalFormatting>
  <conditionalFormatting sqref="M402:N402">
    <cfRule type="containsBlanks" dxfId="85" priority="90">
      <formula>LEN(TRIM(M402))=0</formula>
    </cfRule>
  </conditionalFormatting>
  <conditionalFormatting sqref="M459:N462">
    <cfRule type="containsBlanks" dxfId="84" priority="76">
      <formula>LEN(TRIM(M459))=0</formula>
    </cfRule>
  </conditionalFormatting>
  <conditionalFormatting sqref="M480:N481">
    <cfRule type="containsBlanks" dxfId="83" priority="73">
      <formula>LEN(TRIM(M480))=0</formula>
    </cfRule>
  </conditionalFormatting>
  <conditionalFormatting sqref="M486:N486">
    <cfRule type="containsBlanks" dxfId="82" priority="72">
      <formula>LEN(TRIM(M486))=0</formula>
    </cfRule>
  </conditionalFormatting>
  <conditionalFormatting sqref="M489:N489">
    <cfRule type="containsBlanks" dxfId="81" priority="71">
      <formula>LEN(TRIM(M489))=0</formula>
    </cfRule>
  </conditionalFormatting>
  <conditionalFormatting sqref="M513:N514 M511:N511 M504:N506 M500:N500 M497:N497 M508:N508">
    <cfRule type="containsBlanks" dxfId="80" priority="70">
      <formula>LEN(TRIM(M497))=0</formula>
    </cfRule>
  </conditionalFormatting>
  <conditionalFormatting sqref="M499:N499">
    <cfRule type="containsBlanks" dxfId="79" priority="69">
      <formula>LEN(TRIM(M499))=0</formula>
    </cfRule>
  </conditionalFormatting>
  <conditionalFormatting sqref="M512:N512">
    <cfRule type="containsBlanks" dxfId="78" priority="68">
      <formula>LEN(TRIM(M512))=0</formula>
    </cfRule>
  </conditionalFormatting>
  <conditionalFormatting sqref="M503:N503">
    <cfRule type="containsBlanks" dxfId="77" priority="67">
      <formula>LEN(TRIM(M503))=0</formula>
    </cfRule>
  </conditionalFormatting>
  <conditionalFormatting sqref="M509:N509">
    <cfRule type="containsBlanks" dxfId="76" priority="66">
      <formula>LEN(TRIM(M509))=0</formula>
    </cfRule>
  </conditionalFormatting>
  <conditionalFormatting sqref="M496:N496">
    <cfRule type="containsBlanks" dxfId="75" priority="65">
      <formula>LEN(TRIM(M496))=0</formula>
    </cfRule>
  </conditionalFormatting>
  <conditionalFormatting sqref="M501:N502">
    <cfRule type="containsBlanks" dxfId="74" priority="64">
      <formula>LEN(TRIM(M501))=0</formula>
    </cfRule>
  </conditionalFormatting>
  <conditionalFormatting sqref="M507:N507">
    <cfRule type="containsBlanks" dxfId="73" priority="63">
      <formula>LEN(TRIM(M507))=0</formula>
    </cfRule>
  </conditionalFormatting>
  <conditionalFormatting sqref="M510:N510">
    <cfRule type="containsBlanks" dxfId="72" priority="62">
      <formula>LEN(TRIM(M510))=0</formula>
    </cfRule>
  </conditionalFormatting>
  <conditionalFormatting sqref="M515:N515">
    <cfRule type="containsBlanks" dxfId="71" priority="61">
      <formula>LEN(TRIM(M515))=0</formula>
    </cfRule>
  </conditionalFormatting>
  <conditionalFormatting sqref="M516:N516">
    <cfRule type="containsBlanks" dxfId="70" priority="60">
      <formula>LEN(TRIM(M516))=0</formula>
    </cfRule>
  </conditionalFormatting>
  <conditionalFormatting sqref="M534:N535 M532:N532 M525:N527 M521:N521 M529:N529">
    <cfRule type="containsBlanks" dxfId="69" priority="58">
      <formula>LEN(TRIM(M521))=0</formula>
    </cfRule>
  </conditionalFormatting>
  <conditionalFormatting sqref="M520:N520">
    <cfRule type="containsBlanks" dxfId="68" priority="57">
      <formula>LEN(TRIM(M520))=0</formula>
    </cfRule>
  </conditionalFormatting>
  <conditionalFormatting sqref="M533:N533">
    <cfRule type="containsBlanks" dxfId="67" priority="56">
      <formula>LEN(TRIM(M533))=0</formula>
    </cfRule>
  </conditionalFormatting>
  <conditionalFormatting sqref="M524:N524">
    <cfRule type="containsBlanks" dxfId="66" priority="55">
      <formula>LEN(TRIM(M524))=0</formula>
    </cfRule>
  </conditionalFormatting>
  <conditionalFormatting sqref="M530:N530">
    <cfRule type="containsBlanks" dxfId="65" priority="54">
      <formula>LEN(TRIM(M530))=0</formula>
    </cfRule>
  </conditionalFormatting>
  <conditionalFormatting sqref="M517:N517">
    <cfRule type="containsBlanks" dxfId="64" priority="53">
      <formula>LEN(TRIM(M517))=0</formula>
    </cfRule>
  </conditionalFormatting>
  <conditionalFormatting sqref="M522:N523">
    <cfRule type="containsBlanks" dxfId="63" priority="52">
      <formula>LEN(TRIM(M522))=0</formula>
    </cfRule>
  </conditionalFormatting>
  <conditionalFormatting sqref="M528:N528">
    <cfRule type="containsBlanks" dxfId="62" priority="51">
      <formula>LEN(TRIM(M528))=0</formula>
    </cfRule>
  </conditionalFormatting>
  <conditionalFormatting sqref="M531:N531">
    <cfRule type="containsBlanks" dxfId="61" priority="50">
      <formula>LEN(TRIM(M531))=0</formula>
    </cfRule>
  </conditionalFormatting>
  <conditionalFormatting sqref="M536:N536">
    <cfRule type="containsBlanks" dxfId="60" priority="49">
      <formula>LEN(TRIM(M536))=0</formula>
    </cfRule>
  </conditionalFormatting>
  <conditionalFormatting sqref="M537:N537">
    <cfRule type="containsBlanks" dxfId="59" priority="48">
      <formula>LEN(TRIM(M537))=0</formula>
    </cfRule>
  </conditionalFormatting>
  <conditionalFormatting sqref="M543:N543 M540:N541">
    <cfRule type="containsBlanks" dxfId="58" priority="47">
      <formula>LEN(TRIM(M540))=0</formula>
    </cfRule>
  </conditionalFormatting>
  <conditionalFormatting sqref="M542:N542">
    <cfRule type="containsBlanks" dxfId="57" priority="46">
      <formula>LEN(TRIM(M542))=0</formula>
    </cfRule>
  </conditionalFormatting>
  <conditionalFormatting sqref="M538:N539">
    <cfRule type="containsBlanks" dxfId="56" priority="45">
      <formula>LEN(TRIM(M538))=0</formula>
    </cfRule>
  </conditionalFormatting>
  <conditionalFormatting sqref="M544:N544">
    <cfRule type="containsBlanks" dxfId="55" priority="44">
      <formula>LEN(TRIM(M544))=0</formula>
    </cfRule>
  </conditionalFormatting>
  <conditionalFormatting sqref="M545:N545">
    <cfRule type="containsBlanks" dxfId="54" priority="43">
      <formula>LEN(TRIM(M545))=0</formula>
    </cfRule>
  </conditionalFormatting>
  <conditionalFormatting sqref="M546:N546">
    <cfRule type="containsBlanks" dxfId="53" priority="42">
      <formula>LEN(TRIM(M546))=0</formula>
    </cfRule>
  </conditionalFormatting>
  <conditionalFormatting sqref="M547:N547">
    <cfRule type="containsBlanks" dxfId="52" priority="41">
      <formula>LEN(TRIM(M547))=0</formula>
    </cfRule>
  </conditionalFormatting>
  <conditionalFormatting sqref="M548:N548">
    <cfRule type="containsBlanks" dxfId="51" priority="40">
      <formula>LEN(TRIM(M548))=0</formula>
    </cfRule>
  </conditionalFormatting>
  <conditionalFormatting sqref="M465:N465">
    <cfRule type="containsBlanks" dxfId="50" priority="39">
      <formula>LEN(TRIM(M465))=0</formula>
    </cfRule>
  </conditionalFormatting>
  <conditionalFormatting sqref="M151:N151">
    <cfRule type="containsBlanks" dxfId="49" priority="36">
      <formula>LEN(TRIM(M151))=0</formula>
    </cfRule>
  </conditionalFormatting>
  <conditionalFormatting sqref="M153:N153">
    <cfRule type="containsBlanks" dxfId="48" priority="34">
      <formula>LEN(TRIM(M153))=0</formula>
    </cfRule>
  </conditionalFormatting>
  <conditionalFormatting sqref="M374:N374">
    <cfRule type="containsBlanks" dxfId="47" priority="32">
      <formula>LEN(TRIM(M374))=0</formula>
    </cfRule>
  </conditionalFormatting>
  <conditionalFormatting sqref="M290:N290">
    <cfRule type="containsBlanks" dxfId="46" priority="31">
      <formula>LEN(TRIM(M290))=0</formula>
    </cfRule>
  </conditionalFormatting>
  <conditionalFormatting sqref="M289:N289">
    <cfRule type="containsBlanks" dxfId="45" priority="30">
      <formula>LEN(TRIM(M289))=0</formula>
    </cfRule>
  </conditionalFormatting>
  <conditionalFormatting sqref="M288:N288">
    <cfRule type="containsBlanks" dxfId="44" priority="29">
      <formula>LEN(TRIM(M288))=0</formula>
    </cfRule>
  </conditionalFormatting>
  <conditionalFormatting sqref="M287:N287">
    <cfRule type="containsBlanks" dxfId="43" priority="28">
      <formula>LEN(TRIM(M287))=0</formula>
    </cfRule>
  </conditionalFormatting>
  <conditionalFormatting sqref="M286:N286">
    <cfRule type="containsBlanks" dxfId="42" priority="27">
      <formula>LEN(TRIM(M286))=0</formula>
    </cfRule>
  </conditionalFormatting>
  <conditionalFormatting sqref="M285:N285">
    <cfRule type="containsBlanks" dxfId="41" priority="26">
      <formula>LEN(TRIM(M285))=0</formula>
    </cfRule>
  </conditionalFormatting>
  <conditionalFormatting sqref="M284:N284">
    <cfRule type="containsBlanks" dxfId="40" priority="25">
      <formula>LEN(TRIM(M284))=0</formula>
    </cfRule>
  </conditionalFormatting>
  <conditionalFormatting sqref="M294:N294">
    <cfRule type="containsBlanks" dxfId="39" priority="24">
      <formula>LEN(TRIM(M294))=0</formula>
    </cfRule>
  </conditionalFormatting>
  <conditionalFormatting sqref="M293:N293">
    <cfRule type="containsBlanks" dxfId="38" priority="23">
      <formula>LEN(TRIM(M293))=0</formula>
    </cfRule>
  </conditionalFormatting>
  <conditionalFormatting sqref="M292:N292">
    <cfRule type="containsBlanks" dxfId="37" priority="22">
      <formula>LEN(TRIM(M292))=0</formula>
    </cfRule>
  </conditionalFormatting>
  <conditionalFormatting sqref="M291:N291">
    <cfRule type="containsBlanks" dxfId="36" priority="21">
      <formula>LEN(TRIM(M291))=0</formula>
    </cfRule>
  </conditionalFormatting>
  <conditionalFormatting sqref="M327:N331">
    <cfRule type="containsBlanks" dxfId="35" priority="20">
      <formula>LEN(TRIM(M327))=0</formula>
    </cfRule>
  </conditionalFormatting>
  <conditionalFormatting sqref="M332:N334">
    <cfRule type="containsBlanks" dxfId="34" priority="19">
      <formula>LEN(TRIM(M332))=0</formula>
    </cfRule>
  </conditionalFormatting>
  <conditionalFormatting sqref="M454:N454">
    <cfRule type="containsBlanks" dxfId="33" priority="18">
      <formula>LEN(TRIM(M454))=0</formula>
    </cfRule>
  </conditionalFormatting>
  <conditionalFormatting sqref="M70:N70">
    <cfRule type="containsBlanks" dxfId="32" priority="17">
      <formula>LEN(TRIM(M70))=0</formula>
    </cfRule>
  </conditionalFormatting>
  <conditionalFormatting sqref="M425:N426">
    <cfRule type="containsBlanks" dxfId="31" priority="16">
      <formula>LEN(TRIM(M425))=0</formula>
    </cfRule>
  </conditionalFormatting>
  <conditionalFormatting sqref="M455:N455">
    <cfRule type="containsBlanks" dxfId="30" priority="15">
      <formula>LEN(TRIM(M455))=0</formula>
    </cfRule>
  </conditionalFormatting>
  <conditionalFormatting sqref="M441:N443">
    <cfRule type="containsBlanks" dxfId="29" priority="14">
      <formula>LEN(TRIM(M441))=0</formula>
    </cfRule>
  </conditionalFormatting>
  <conditionalFormatting sqref="M445:N446">
    <cfRule type="containsBlanks" dxfId="28" priority="13">
      <formula>LEN(TRIM(M445))=0</formula>
    </cfRule>
  </conditionalFormatting>
  <conditionalFormatting sqref="M412:N412">
    <cfRule type="containsBlanks" dxfId="27" priority="12">
      <formula>LEN(TRIM(M412))=0</formula>
    </cfRule>
  </conditionalFormatting>
  <conditionalFormatting sqref="M123:N135">
    <cfRule type="containsBlanks" dxfId="26" priority="11">
      <formula>LEN(TRIM(M123))=0</formula>
    </cfRule>
  </conditionalFormatting>
  <conditionalFormatting sqref="M149:N149">
    <cfRule type="containsBlanks" dxfId="25" priority="10">
      <formula>LEN(TRIM(M149))=0</formula>
    </cfRule>
  </conditionalFormatting>
  <conditionalFormatting sqref="M152:N152">
    <cfRule type="containsBlanks" dxfId="24" priority="9">
      <formula>LEN(TRIM(M152))=0</formula>
    </cfRule>
  </conditionalFormatting>
  <conditionalFormatting sqref="M154:N154">
    <cfRule type="containsBlanks" dxfId="23" priority="8">
      <formula>LEN(TRIM(M154))=0</formula>
    </cfRule>
  </conditionalFormatting>
  <conditionalFormatting sqref="E634:F638">
    <cfRule type="containsBlanks" dxfId="22" priority="3">
      <formula>LEN(TRIM(E634))=0</formula>
    </cfRule>
  </conditionalFormatting>
  <conditionalFormatting sqref="E642:F647">
    <cfRule type="containsBlanks" dxfId="21" priority="7">
      <formula>LEN(TRIM(E642))=0</formula>
    </cfRule>
  </conditionalFormatting>
  <conditionalFormatting sqref="E632:F633">
    <cfRule type="containsBlanks" dxfId="20" priority="6">
      <formula>LEN(TRIM(E632))=0</formula>
    </cfRule>
  </conditionalFormatting>
  <conditionalFormatting sqref="E631:F631">
    <cfRule type="containsBlanks" dxfId="19" priority="5">
      <formula>LEN(TRIM(E631))=0</formula>
    </cfRule>
  </conditionalFormatting>
  <conditionalFormatting sqref="E639:F641">
    <cfRule type="containsBlanks" dxfId="18" priority="4">
      <formula>LEN(TRIM(E639))=0</formula>
    </cfRule>
  </conditionalFormatting>
  <conditionalFormatting sqref="M519:N519">
    <cfRule type="containsBlanks" dxfId="17" priority="1">
      <formula>LEN(TRIM(M519))=0</formula>
    </cfRule>
  </conditionalFormatting>
  <printOptions horizontalCentered="1"/>
  <pageMargins left="0.70866141732283472" right="0.70866141732283472" top="0.74803149606299213" bottom="0.74803149606299213" header="0.31496062992125984" footer="0.31496062992125984"/>
  <pageSetup paperSize="8" scale="61" firstPageNumber="143" fitToHeight="0" orientation="landscape" useFirstPageNumber="1" r:id="rId1"/>
  <headerFooter scaleWithDoc="0">
    <oddHeader>&amp;R&amp;"Times New Roman,обычный"&amp;12&amp;A</oddHeader>
    <oddFooter>&amp;C&amp;"Times New Roman,обычный"&amp;12&amp;P</oddFooter>
  </headerFooter>
  <rowBreaks count="7" manualBreakCount="7">
    <brk id="144" max="16" man="1"/>
    <brk id="156" max="16" man="1"/>
    <brk id="176" max="16" man="1"/>
    <brk id="252" max="16" man="1"/>
    <brk id="265" max="16" man="1"/>
    <brk id="301" max="16" man="1"/>
    <brk id="538" max="16" man="1"/>
  </rowBreaks>
  <ignoredErrors>
    <ignoredError sqref="F110" unlockedFormula="1"/>
  </ignoredErrors>
  <extLst>
    <ext xmlns:x14="http://schemas.microsoft.com/office/spreadsheetml/2009/9/main" uri="{78C0D931-6437-407d-A8EE-F0AAD7539E65}">
      <x14:conditionalFormattings>
        <x14:conditionalFormatting xmlns:xm="http://schemas.microsoft.com/office/excel/2006/main">
          <x14:cfRule type="containsBlanks" priority="180" id="{D1A65E29-90DF-400E-8994-91F9053000EB}">
            <xm:f>LEN(TRIM('Подпрограмма 1'!M79))=0</xm:f>
            <x14:dxf>
              <fill>
                <patternFill>
                  <bgColor rgb="FFFFFF00"/>
                </patternFill>
              </fill>
            </x14:dxf>
          </x14:cfRule>
          <xm:sqref>M157:N157</xm:sqref>
        </x14:conditionalFormatting>
        <x14:conditionalFormatting xmlns:xm="http://schemas.microsoft.com/office/excel/2006/main">
          <x14:cfRule type="containsBlanks" priority="339" id="{398A103C-C990-40B3-9D1A-5ED012504168}">
            <xm:f>LEN(TRIM('Подпрограмма 1'!M38))=0</xm:f>
            <x14:dxf>
              <fill>
                <patternFill>
                  <bgColor rgb="FFFFFF00"/>
                </patternFill>
              </fill>
            </x14:dxf>
          </x14:cfRule>
          <xm:sqref>M105:N105</xm:sqref>
        </x14:conditionalFormatting>
        <x14:conditionalFormatting xmlns:xm="http://schemas.microsoft.com/office/excel/2006/main">
          <x14:cfRule type="containsBlanks" priority="364" id="{3F4BDCF8-9E7D-4B4A-BC1D-AF230E655746}">
            <xm:f>LEN(TRIM('Подпрограмма 2'!M291))=0</xm:f>
            <x14:dxf>
              <fill>
                <patternFill>
                  <bgColor rgb="FFFFFF00"/>
                </patternFill>
              </fill>
            </x14:dxf>
          </x14:cfRule>
          <xm:sqref>M444:N444</xm:sqref>
        </x14:conditionalFormatting>
        <x14:conditionalFormatting xmlns:xm="http://schemas.microsoft.com/office/excel/2006/main">
          <x14:cfRule type="containsBlanks" priority="396" id="{398A103C-C990-40B3-9D1A-5ED012504168}">
            <xm:f>LEN(TRIM('Подпрограмма 1'!M6))=0</xm:f>
            <x14:dxf>
              <fill>
                <patternFill>
                  <bgColor rgb="FFFFFF00"/>
                </patternFill>
              </fill>
            </x14:dxf>
          </x14:cfRule>
          <xm:sqref>M4:N8</xm:sqref>
        </x14:conditionalFormatting>
        <x14:conditionalFormatting xmlns:xm="http://schemas.microsoft.com/office/excel/2006/main">
          <x14:cfRule type="containsBlanks" priority="408" id="{398A103C-C990-40B3-9D1A-5ED012504168}">
            <xm:f>LEN(TRIM('Подпрограмма 1'!M34))=0</xm:f>
            <x14:dxf>
              <fill>
                <patternFill>
                  <bgColor rgb="FFFFFF00"/>
                </patternFill>
              </fill>
            </x14:dxf>
          </x14:cfRule>
          <xm:sqref>M43:N43</xm:sqref>
        </x14:conditionalFormatting>
        <x14:conditionalFormatting xmlns:xm="http://schemas.microsoft.com/office/excel/2006/main">
          <x14:cfRule type="containsBlanks" priority="413" id="{398A103C-C990-40B3-9D1A-5ED012504168}">
            <xm:f>LEN(TRIM('Подпрограмма 1'!#REF!))=0</xm:f>
            <x14:dxf>
              <fill>
                <patternFill>
                  <bgColor rgb="FFFFFF00"/>
                </patternFill>
              </fill>
            </x14:dxf>
          </x14:cfRule>
          <xm:sqref>M106:N106</xm:sqref>
        </x14:conditionalFormatting>
        <x14:conditionalFormatting xmlns:xm="http://schemas.microsoft.com/office/excel/2006/main">
          <x14:cfRule type="containsBlanks" priority="418" id="{398A103C-C990-40B3-9D1A-5ED012504168}">
            <xm:f>LEN(TRIM('Подпрограмма 1'!#REF!))=0</xm:f>
            <x14:dxf>
              <fill>
                <patternFill>
                  <bgColor rgb="FFFFFF00"/>
                </patternFill>
              </fill>
            </x14:dxf>
          </x14:cfRule>
          <xm:sqref>M112:N112</xm:sqref>
        </x14:conditionalFormatting>
        <x14:conditionalFormatting xmlns:xm="http://schemas.microsoft.com/office/excel/2006/main">
          <x14:cfRule type="containsBlanks" priority="424" id="{398A103C-C990-40B3-9D1A-5ED012504168}">
            <xm:f>LEN(TRIM('Подпрограмма 1'!#REF!))=0</xm:f>
            <x14:dxf>
              <fill>
                <patternFill>
                  <bgColor rgb="FFFFFF00"/>
                </patternFill>
              </fill>
            </x14:dxf>
          </x14:cfRule>
          <xm:sqref>M44:N44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9"/>
  <sheetViews>
    <sheetView tabSelected="1" view="pageBreakPreview" zoomScale="55" zoomScaleNormal="55" zoomScaleSheetLayoutView="55" workbookViewId="0">
      <pane ySplit="3" topLeftCell="A4" activePane="bottomLeft" state="frozen"/>
      <selection pane="bottomLeft" activeCell="B6" sqref="B6"/>
    </sheetView>
  </sheetViews>
  <sheetFormatPr defaultColWidth="9.28515625" defaultRowHeight="10.199999999999999" x14ac:dyDescent="0.2"/>
  <cols>
    <col min="1" max="1" width="10.28515625" style="205" customWidth="1"/>
    <col min="2" max="2" width="49.7109375" style="205" customWidth="1"/>
    <col min="3" max="3" width="14.7109375" style="205" customWidth="1"/>
    <col min="4" max="4" width="39.7109375" style="205" customWidth="1"/>
    <col min="5" max="6" width="18.85546875" style="205" customWidth="1"/>
    <col min="7" max="7" width="18.42578125" style="208" customWidth="1"/>
    <col min="8" max="8" width="13.42578125" style="207" customWidth="1"/>
    <col min="9" max="9" width="35.7109375" style="205" customWidth="1"/>
    <col min="10" max="10" width="39" style="243" customWidth="1"/>
    <col min="11" max="11" width="33.85546875" style="243" customWidth="1"/>
    <col min="12" max="12" width="18.28515625" style="243" customWidth="1"/>
    <col min="13" max="13" width="14.140625" style="243" customWidth="1"/>
    <col min="14" max="14" width="13.42578125" style="243" customWidth="1"/>
    <col min="15" max="15" width="18.85546875" style="205" customWidth="1"/>
    <col min="16" max="16" width="18.85546875" style="206" customWidth="1"/>
    <col min="17" max="17" width="31.42578125" style="205" customWidth="1"/>
    <col min="18" max="16384" width="9.28515625" style="205"/>
  </cols>
  <sheetData>
    <row r="1" spans="1:17" ht="27" customHeight="1" x14ac:dyDescent="0.2">
      <c r="A1" s="1162" t="s">
        <v>0</v>
      </c>
      <c r="B1" s="1163" t="s">
        <v>1</v>
      </c>
      <c r="C1" s="1162" t="s">
        <v>2</v>
      </c>
      <c r="D1" s="1163" t="s">
        <v>3</v>
      </c>
      <c r="E1" s="1165" t="s">
        <v>4</v>
      </c>
      <c r="F1" s="1166"/>
      <c r="G1" s="1166"/>
      <c r="H1" s="1166"/>
      <c r="I1" s="1167"/>
      <c r="J1" s="1163" t="s">
        <v>5</v>
      </c>
      <c r="K1" s="1163" t="s">
        <v>6</v>
      </c>
      <c r="L1" s="1163"/>
      <c r="M1" s="1163"/>
      <c r="N1" s="1163"/>
      <c r="O1" s="974" t="s">
        <v>322</v>
      </c>
      <c r="P1" s="974" t="s">
        <v>802</v>
      </c>
      <c r="Q1" s="974" t="s">
        <v>803</v>
      </c>
    </row>
    <row r="2" spans="1:17" ht="85.2" customHeight="1" x14ac:dyDescent="0.2">
      <c r="A2" s="1162"/>
      <c r="B2" s="1163"/>
      <c r="C2" s="1163"/>
      <c r="D2" s="1163"/>
      <c r="E2" s="114" t="s">
        <v>800</v>
      </c>
      <c r="F2" s="115" t="s">
        <v>801</v>
      </c>
      <c r="G2" s="487" t="s">
        <v>828</v>
      </c>
      <c r="H2" s="487" t="s">
        <v>799</v>
      </c>
      <c r="I2" s="487" t="s">
        <v>779</v>
      </c>
      <c r="J2" s="1163"/>
      <c r="K2" s="357" t="s">
        <v>8</v>
      </c>
      <c r="L2" s="357" t="s">
        <v>9</v>
      </c>
      <c r="M2" s="357" t="s">
        <v>10</v>
      </c>
      <c r="N2" s="357" t="s">
        <v>321</v>
      </c>
      <c r="O2" s="974"/>
      <c r="P2" s="974"/>
      <c r="Q2" s="974"/>
    </row>
    <row r="3" spans="1:17" ht="13.2" x14ac:dyDescent="0.2">
      <c r="A3" s="260" t="s">
        <v>11</v>
      </c>
      <c r="B3" s="259" t="s">
        <v>12</v>
      </c>
      <c r="C3" s="259" t="s">
        <v>13</v>
      </c>
      <c r="D3" s="259">
        <v>4</v>
      </c>
      <c r="E3" s="486" t="s">
        <v>14</v>
      </c>
      <c r="F3" s="163">
        <v>6</v>
      </c>
      <c r="G3" s="488" t="s">
        <v>15</v>
      </c>
      <c r="H3" s="464">
        <v>8</v>
      </c>
      <c r="I3" s="464">
        <v>9</v>
      </c>
      <c r="J3" s="357">
        <v>10</v>
      </c>
      <c r="K3" s="359">
        <v>11</v>
      </c>
      <c r="L3" s="357">
        <v>12</v>
      </c>
      <c r="M3" s="358" t="s">
        <v>100</v>
      </c>
      <c r="N3" s="357">
        <v>14</v>
      </c>
      <c r="O3" s="464">
        <v>15</v>
      </c>
      <c r="P3" s="464">
        <v>16</v>
      </c>
      <c r="Q3" s="466">
        <v>17</v>
      </c>
    </row>
    <row r="4" spans="1:17" ht="15" customHeight="1" x14ac:dyDescent="0.2">
      <c r="A4" s="985" t="s">
        <v>166</v>
      </c>
      <c r="B4" s="983"/>
      <c r="C4" s="983"/>
      <c r="D4" s="983"/>
      <c r="E4" s="983"/>
      <c r="F4" s="983"/>
      <c r="G4" s="983"/>
      <c r="H4" s="983"/>
      <c r="I4" s="983"/>
      <c r="J4" s="983"/>
      <c r="K4" s="983"/>
      <c r="L4" s="983"/>
      <c r="M4" s="983"/>
      <c r="N4" s="983"/>
      <c r="O4" s="983"/>
      <c r="P4" s="983"/>
      <c r="Q4" s="984"/>
    </row>
    <row r="5" spans="1:17" s="304" customFormat="1" ht="15.6" x14ac:dyDescent="0.25">
      <c r="A5" s="985" t="s">
        <v>820</v>
      </c>
      <c r="B5" s="983"/>
      <c r="C5" s="983"/>
      <c r="D5" s="983"/>
      <c r="E5" s="983"/>
      <c r="F5" s="983"/>
      <c r="G5" s="983"/>
      <c r="H5" s="983"/>
      <c r="I5" s="983"/>
      <c r="J5" s="983"/>
      <c r="K5" s="983"/>
      <c r="L5" s="983"/>
      <c r="M5" s="983"/>
      <c r="N5" s="983"/>
      <c r="O5" s="983"/>
      <c r="P5" s="983"/>
      <c r="Q5" s="984"/>
    </row>
    <row r="6" spans="1:17" ht="66" x14ac:dyDescent="0.25">
      <c r="A6" s="253" t="s">
        <v>11</v>
      </c>
      <c r="B6" s="195" t="s">
        <v>438</v>
      </c>
      <c r="C6" s="55" t="s">
        <v>810</v>
      </c>
      <c r="D6" s="56" t="s">
        <v>18</v>
      </c>
      <c r="E6" s="252">
        <f>SUM(E7:E8)</f>
        <v>89950454.400000006</v>
      </c>
      <c r="F6" s="252">
        <f>SUM(F7:F8)</f>
        <v>89950454.400000006</v>
      </c>
      <c r="G6" s="194"/>
      <c r="H6" s="250">
        <f t="shared" ref="H6:H12" si="0">F6*100%/E6</f>
        <v>1</v>
      </c>
      <c r="I6" s="55"/>
      <c r="J6" s="1179"/>
      <c r="K6" s="1179"/>
      <c r="L6" s="1179"/>
      <c r="M6" s="1179"/>
      <c r="N6" s="1179"/>
      <c r="O6" s="1179"/>
      <c r="P6" s="345">
        <f>SUM(O7:O8)/COUNTA(O7:O8)</f>
        <v>1</v>
      </c>
      <c r="Q6" s="249"/>
    </row>
    <row r="7" spans="1:17" ht="118.2" customHeight="1" x14ac:dyDescent="0.25">
      <c r="A7" s="253"/>
      <c r="B7" s="258"/>
      <c r="C7" s="55" t="s">
        <v>810</v>
      </c>
      <c r="D7" s="194" t="s">
        <v>242</v>
      </c>
      <c r="E7" s="257">
        <v>56623581.5</v>
      </c>
      <c r="F7" s="360">
        <v>56623581.5</v>
      </c>
      <c r="G7" s="256" t="s">
        <v>165</v>
      </c>
      <c r="H7" s="315">
        <f t="shared" si="0"/>
        <v>1</v>
      </c>
      <c r="I7" s="361"/>
      <c r="J7" s="256" t="s">
        <v>1539</v>
      </c>
      <c r="K7" s="256" t="s">
        <v>1540</v>
      </c>
      <c r="L7" s="730" t="s">
        <v>51</v>
      </c>
      <c r="M7" s="583">
        <v>5711869</v>
      </c>
      <c r="N7" s="583">
        <v>5796590</v>
      </c>
      <c r="O7" s="251">
        <f>IF((N7*100%/M7)&lt;=100%,(N7*100%/M7),100%)</f>
        <v>1</v>
      </c>
      <c r="P7" s="250"/>
      <c r="Q7" s="731" t="s">
        <v>1544</v>
      </c>
    </row>
    <row r="8" spans="1:17" ht="118.8" x14ac:dyDescent="0.25">
      <c r="A8" s="253" t="s">
        <v>864</v>
      </c>
      <c r="B8" s="255" t="s">
        <v>892</v>
      </c>
      <c r="C8" s="55" t="s">
        <v>167</v>
      </c>
      <c r="D8" s="56" t="s">
        <v>20</v>
      </c>
      <c r="E8" s="252">
        <v>33326872.899999999</v>
      </c>
      <c r="F8" s="252">
        <v>33326872.899999999</v>
      </c>
      <c r="G8" s="194" t="s">
        <v>19</v>
      </c>
      <c r="H8" s="250">
        <f t="shared" si="0"/>
        <v>1</v>
      </c>
      <c r="I8" s="362"/>
      <c r="J8" s="254" t="s">
        <v>1541</v>
      </c>
      <c r="K8" s="254" t="s">
        <v>1542</v>
      </c>
      <c r="L8" s="349" t="s">
        <v>51</v>
      </c>
      <c r="M8" s="583">
        <v>2549856</v>
      </c>
      <c r="N8" s="583">
        <v>2612329</v>
      </c>
      <c r="O8" s="251">
        <f>IF((N8*100%/M8)&lt;=100%,(N8*100%/M8),100%)</f>
        <v>1</v>
      </c>
      <c r="P8" s="250"/>
      <c r="Q8" s="731" t="s">
        <v>1543</v>
      </c>
    </row>
    <row r="9" spans="1:17" ht="79.2" x14ac:dyDescent="0.25">
      <c r="A9" s="253" t="s">
        <v>12</v>
      </c>
      <c r="B9" s="195" t="s">
        <v>168</v>
      </c>
      <c r="C9" s="55" t="s">
        <v>169</v>
      </c>
      <c r="D9" s="56" t="s">
        <v>18</v>
      </c>
      <c r="E9" s="252">
        <f>SUM(E10)</f>
        <v>17780913.100000001</v>
      </c>
      <c r="F9" s="252">
        <f>SUM(F10)</f>
        <v>17780913.100000001</v>
      </c>
      <c r="G9" s="194"/>
      <c r="H9" s="250">
        <f t="shared" si="0"/>
        <v>1</v>
      </c>
      <c r="I9" s="55"/>
      <c r="J9" s="1179"/>
      <c r="K9" s="1179"/>
      <c r="L9" s="1179"/>
      <c r="M9" s="1179"/>
      <c r="N9" s="1179"/>
      <c r="O9" s="1179"/>
      <c r="P9" s="250">
        <f>SUM(O10)/COUNTA(O10)</f>
        <v>1</v>
      </c>
      <c r="Q9" s="249"/>
    </row>
    <row r="10" spans="1:17" ht="132" x14ac:dyDescent="0.25">
      <c r="A10" s="253"/>
      <c r="B10" s="195"/>
      <c r="C10" s="55" t="s">
        <v>169</v>
      </c>
      <c r="D10" s="56" t="s">
        <v>20</v>
      </c>
      <c r="E10" s="252">
        <v>17780913.100000001</v>
      </c>
      <c r="F10" s="252">
        <v>17780913.100000001</v>
      </c>
      <c r="G10" s="194" t="s">
        <v>19</v>
      </c>
      <c r="H10" s="250">
        <f t="shared" si="0"/>
        <v>1</v>
      </c>
      <c r="I10" s="55"/>
      <c r="J10" s="733" t="s">
        <v>1548</v>
      </c>
      <c r="K10" s="254" t="s">
        <v>71</v>
      </c>
      <c r="L10" s="349" t="s">
        <v>26</v>
      </c>
      <c r="M10" s="350">
        <v>1</v>
      </c>
      <c r="N10" s="55">
        <v>3</v>
      </c>
      <c r="O10" s="251">
        <f>IF((N10*100%/M10)&lt;=100%,(N10*100%/M10),100%)</f>
        <v>1</v>
      </c>
      <c r="P10" s="250"/>
      <c r="Q10" s="249"/>
    </row>
    <row r="11" spans="1:17" ht="79.2" x14ac:dyDescent="0.25">
      <c r="A11" s="253" t="s">
        <v>13</v>
      </c>
      <c r="B11" s="195" t="s">
        <v>170</v>
      </c>
      <c r="C11" s="55" t="s">
        <v>171</v>
      </c>
      <c r="D11" s="56" t="s">
        <v>18</v>
      </c>
      <c r="E11" s="252">
        <f>SUM(E12)</f>
        <v>644104</v>
      </c>
      <c r="F11" s="252">
        <f>SUM(F12)</f>
        <v>644104</v>
      </c>
      <c r="G11" s="194"/>
      <c r="H11" s="250">
        <f t="shared" si="0"/>
        <v>1</v>
      </c>
      <c r="I11" s="55"/>
      <c r="J11" s="1179"/>
      <c r="K11" s="1179"/>
      <c r="L11" s="1179"/>
      <c r="M11" s="1179"/>
      <c r="N11" s="1179"/>
      <c r="O11" s="1179"/>
      <c r="P11" s="250">
        <f>SUM(O12)/COUNTA(O12)</f>
        <v>1</v>
      </c>
      <c r="Q11" s="249"/>
    </row>
    <row r="12" spans="1:17" ht="132" x14ac:dyDescent="0.25">
      <c r="A12" s="253"/>
      <c r="B12" s="195"/>
      <c r="C12" s="55" t="s">
        <v>171</v>
      </c>
      <c r="D12" s="56" t="s">
        <v>20</v>
      </c>
      <c r="E12" s="252">
        <v>644104</v>
      </c>
      <c r="F12" s="252">
        <v>644104</v>
      </c>
      <c r="G12" s="194" t="s">
        <v>19</v>
      </c>
      <c r="H12" s="250">
        <f t="shared" si="0"/>
        <v>1</v>
      </c>
      <c r="I12" s="55"/>
      <c r="J12" s="732" t="s">
        <v>1548</v>
      </c>
      <c r="K12" s="313" t="s">
        <v>71</v>
      </c>
      <c r="L12" s="349" t="s">
        <v>26</v>
      </c>
      <c r="M12" s="55">
        <v>1</v>
      </c>
      <c r="N12" s="55">
        <v>3</v>
      </c>
      <c r="O12" s="251">
        <f>IF((N12*100%/M12)&lt;=100%,(N12*100%/M12),100%)</f>
        <v>1</v>
      </c>
      <c r="P12" s="250"/>
      <c r="Q12" s="249"/>
    </row>
    <row r="13" spans="1:17" s="304" customFormat="1" ht="15.6" x14ac:dyDescent="0.25">
      <c r="A13" s="985" t="s">
        <v>1753</v>
      </c>
      <c r="B13" s="983"/>
      <c r="C13" s="983"/>
      <c r="D13" s="983"/>
      <c r="E13" s="983"/>
      <c r="F13" s="983"/>
      <c r="G13" s="983"/>
      <c r="H13" s="983"/>
      <c r="I13" s="983"/>
      <c r="J13" s="983"/>
      <c r="K13" s="983"/>
      <c r="L13" s="983"/>
      <c r="M13" s="983"/>
      <c r="N13" s="983"/>
      <c r="O13" s="983"/>
      <c r="P13" s="983"/>
      <c r="Q13" s="984"/>
    </row>
    <row r="14" spans="1:17" ht="79.2" x14ac:dyDescent="0.25">
      <c r="A14" s="253"/>
      <c r="B14" s="331" t="s">
        <v>894</v>
      </c>
      <c r="C14" s="55" t="s">
        <v>893</v>
      </c>
      <c r="D14" s="332" t="s">
        <v>18</v>
      </c>
      <c r="E14" s="252">
        <f>SUM(E15)</f>
        <v>4003835.7</v>
      </c>
      <c r="F14" s="252">
        <f>SUM(F15)</f>
        <v>4003835.7</v>
      </c>
      <c r="G14" s="313"/>
      <c r="H14" s="536">
        <f>F14*100%/E14</f>
        <v>1</v>
      </c>
      <c r="I14" s="55"/>
      <c r="J14" s="1179"/>
      <c r="K14" s="1179"/>
      <c r="L14" s="1179"/>
      <c r="M14" s="1179"/>
      <c r="N14" s="1179"/>
      <c r="O14" s="1179"/>
      <c r="P14" s="536">
        <f>SUM(O15)/COUNTA(O15)</f>
        <v>1</v>
      </c>
      <c r="Q14" s="249"/>
    </row>
    <row r="15" spans="1:17" ht="408" customHeight="1" x14ac:dyDescent="0.25">
      <c r="A15" s="253"/>
      <c r="B15" s="331"/>
      <c r="C15" s="55" t="s">
        <v>893</v>
      </c>
      <c r="D15" s="332" t="s">
        <v>20</v>
      </c>
      <c r="E15" s="252">
        <v>4003835.7</v>
      </c>
      <c r="F15" s="252">
        <v>4003835.7</v>
      </c>
      <c r="G15" s="313" t="s">
        <v>113</v>
      </c>
      <c r="H15" s="536">
        <f>F15*100%/E15</f>
        <v>1</v>
      </c>
      <c r="I15" s="55"/>
      <c r="J15" s="313" t="s">
        <v>1547</v>
      </c>
      <c r="K15" s="313" t="s">
        <v>71</v>
      </c>
      <c r="L15" s="349" t="s">
        <v>26</v>
      </c>
      <c r="M15" s="55">
        <v>1</v>
      </c>
      <c r="N15" s="55">
        <v>1</v>
      </c>
      <c r="O15" s="251">
        <f>IF((N15*100%/M15)&lt;=100%,(N15*100%/M15),100%)</f>
        <v>1</v>
      </c>
      <c r="P15" s="536"/>
      <c r="Q15" s="878" t="s">
        <v>1552</v>
      </c>
    </row>
    <row r="16" spans="1:17" s="82" customFormat="1" ht="13.2" x14ac:dyDescent="0.25">
      <c r="A16" s="978" t="s">
        <v>1545</v>
      </c>
      <c r="B16" s="979"/>
      <c r="C16" s="979"/>
      <c r="D16" s="980"/>
      <c r="E16" s="512">
        <f>SUM(E6,E9,E11,E14)</f>
        <v>112379307.2</v>
      </c>
      <c r="F16" s="512">
        <f>SUM(F6,F9,F11,F14)</f>
        <v>112379307.2</v>
      </c>
      <c r="G16" s="535"/>
      <c r="H16" s="975" t="s">
        <v>810</v>
      </c>
      <c r="I16" s="976"/>
      <c r="J16" s="976"/>
      <c r="K16" s="976"/>
      <c r="L16" s="976"/>
      <c r="M16" s="976"/>
      <c r="N16" s="976"/>
      <c r="O16" s="976"/>
      <c r="P16" s="976"/>
      <c r="Q16" s="977"/>
    </row>
    <row r="17" spans="1:17" s="82" customFormat="1" ht="13.2" x14ac:dyDescent="0.25">
      <c r="A17" s="978" t="s">
        <v>1546</v>
      </c>
      <c r="B17" s="979"/>
      <c r="C17" s="979"/>
      <c r="D17" s="980"/>
      <c r="E17" s="512">
        <f>E16</f>
        <v>112379307.2</v>
      </c>
      <c r="F17" s="512">
        <f>F16</f>
        <v>112379307.2</v>
      </c>
      <c r="G17" s="534"/>
      <c r="H17" s="975" t="s">
        <v>810</v>
      </c>
      <c r="I17" s="976"/>
      <c r="J17" s="976"/>
      <c r="K17" s="976"/>
      <c r="L17" s="976"/>
      <c r="M17" s="976"/>
      <c r="N17" s="976"/>
      <c r="O17" s="976"/>
      <c r="P17" s="976"/>
      <c r="Q17" s="977"/>
    </row>
    <row r="18" spans="1:17" x14ac:dyDescent="0.2">
      <c r="A18" s="243"/>
      <c r="B18" s="243"/>
      <c r="C18" s="243"/>
      <c r="D18" s="243"/>
      <c r="E18" s="243"/>
      <c r="F18" s="243"/>
      <c r="G18" s="246"/>
      <c r="H18" s="245"/>
      <c r="I18" s="243"/>
      <c r="O18" s="243"/>
      <c r="P18" s="244"/>
      <c r="Q18" s="243"/>
    </row>
    <row r="19" spans="1:17" ht="26.4" x14ac:dyDescent="0.2">
      <c r="A19" s="243"/>
      <c r="B19" s="248" t="s">
        <v>396</v>
      </c>
      <c r="C19" s="243"/>
      <c r="D19" s="243"/>
      <c r="E19" s="334">
        <f>SUMIFS(E6:E17,$G$6:$G$17,"Бюджет Санкт-Петербурга")</f>
        <v>51751890</v>
      </c>
      <c r="F19" s="334">
        <f>SUMIFS(F6:F17,$G$6:$G$17,"Бюджет Санкт-Петербурга")</f>
        <v>51751890</v>
      </c>
      <c r="G19" s="246"/>
      <c r="H19" s="245"/>
      <c r="I19" s="243"/>
      <c r="O19" s="243"/>
      <c r="P19" s="244"/>
      <c r="Q19" s="243"/>
    </row>
    <row r="20" spans="1:17" ht="43.2" x14ac:dyDescent="0.2">
      <c r="A20" s="243"/>
      <c r="B20" s="33" t="s">
        <v>393</v>
      </c>
      <c r="C20" s="243"/>
      <c r="D20" s="243"/>
      <c r="E20" s="334">
        <f>SUMIFS(E6:E17,$G$6:$G$17,"Федеральный бюджет")</f>
        <v>4003835.7</v>
      </c>
      <c r="F20" s="334">
        <f>SUMIFS(F6:F17,$G$6:$G$17,"Федеральный бюджет")</f>
        <v>4003835.7</v>
      </c>
      <c r="G20" s="246"/>
      <c r="H20" s="245"/>
      <c r="I20" s="243"/>
      <c r="O20" s="243"/>
      <c r="P20" s="244"/>
      <c r="Q20" s="243"/>
    </row>
    <row r="21" spans="1:17" ht="27" thickBot="1" x14ac:dyDescent="0.25">
      <c r="A21" s="243"/>
      <c r="B21" s="248" t="s">
        <v>508</v>
      </c>
      <c r="C21" s="243"/>
      <c r="D21" s="243"/>
      <c r="E21" s="247">
        <f>E7</f>
        <v>56623581.5</v>
      </c>
      <c r="F21" s="247">
        <f>F7</f>
        <v>56623581.5</v>
      </c>
      <c r="G21" s="246"/>
      <c r="H21" s="245"/>
      <c r="I21" s="243"/>
      <c r="O21" s="243"/>
      <c r="P21" s="244"/>
      <c r="Q21" s="243"/>
    </row>
    <row r="22" spans="1:17" ht="13.8" thickBot="1" x14ac:dyDescent="0.25">
      <c r="A22" s="243"/>
      <c r="B22" s="248" t="s">
        <v>900</v>
      </c>
      <c r="C22" s="243"/>
      <c r="D22" s="243"/>
      <c r="E22" s="569">
        <f>SUM(E19:E20)</f>
        <v>55755725.700000003</v>
      </c>
      <c r="F22" s="569">
        <f>SUM(F19:F20)</f>
        <v>55755725.700000003</v>
      </c>
      <c r="G22" s="246"/>
      <c r="H22" s="245"/>
      <c r="I22" s="243"/>
      <c r="O22" s="243"/>
      <c r="P22" s="244"/>
      <c r="Q22" s="243"/>
    </row>
    <row r="23" spans="1:17" x14ac:dyDescent="0.2">
      <c r="A23" s="243"/>
      <c r="B23" s="243"/>
      <c r="C23" s="243"/>
      <c r="D23" s="243"/>
      <c r="E23" s="243"/>
      <c r="F23" s="243"/>
      <c r="G23" s="243"/>
      <c r="H23" s="243"/>
      <c r="I23" s="243"/>
      <c r="O23" s="243"/>
      <c r="P23" s="244"/>
      <c r="Q23" s="243"/>
    </row>
    <row r="24" spans="1:17" ht="26.4" x14ac:dyDescent="0.25">
      <c r="A24" s="243"/>
      <c r="B24" s="248" t="s">
        <v>396</v>
      </c>
      <c r="C24" s="243"/>
      <c r="D24" s="815" t="s">
        <v>1745</v>
      </c>
      <c r="E24" s="767">
        <v>51751890</v>
      </c>
      <c r="F24" s="767">
        <v>51751890</v>
      </c>
      <c r="G24" s="246"/>
      <c r="H24" s="245"/>
      <c r="I24" s="243"/>
      <c r="O24" s="243"/>
      <c r="P24" s="244"/>
      <c r="Q24" s="243"/>
    </row>
    <row r="25" spans="1:17" ht="43.2" x14ac:dyDescent="0.2">
      <c r="A25" s="243"/>
      <c r="B25" s="33" t="s">
        <v>393</v>
      </c>
      <c r="C25" s="243"/>
      <c r="D25" s="243"/>
      <c r="E25" s="767">
        <v>4003835.7</v>
      </c>
      <c r="F25" s="767">
        <v>4003835.7</v>
      </c>
      <c r="G25" s="246"/>
      <c r="H25" s="245"/>
      <c r="I25" s="243"/>
      <c r="O25" s="243"/>
      <c r="P25" s="244"/>
      <c r="Q25" s="243"/>
    </row>
    <row r="26" spans="1:17" ht="26.4" x14ac:dyDescent="0.2">
      <c r="A26" s="243"/>
      <c r="B26" s="248" t="s">
        <v>508</v>
      </c>
      <c r="C26" s="243"/>
      <c r="D26" s="243"/>
      <c r="E26" s="767">
        <v>56623581.5</v>
      </c>
      <c r="F26" s="767">
        <v>56623581.5</v>
      </c>
      <c r="G26" s="246"/>
      <c r="H26" s="245"/>
      <c r="I26" s="243"/>
      <c r="O26" s="243"/>
      <c r="P26" s="244"/>
      <c r="Q26" s="243"/>
    </row>
    <row r="27" spans="1:17" ht="24" customHeight="1" x14ac:dyDescent="0.2">
      <c r="A27" s="243"/>
      <c r="B27" s="205" t="s">
        <v>407</v>
      </c>
      <c r="D27" s="403"/>
      <c r="E27" s="247">
        <f>SUM(E24:E26)</f>
        <v>112379307.2</v>
      </c>
      <c r="F27" s="247">
        <f>SUM(F24:F26)</f>
        <v>112379307.2</v>
      </c>
    </row>
    <row r="28" spans="1:17" x14ac:dyDescent="0.2">
      <c r="A28" s="243"/>
    </row>
    <row r="29" spans="1:17" ht="28.8" x14ac:dyDescent="0.2">
      <c r="A29" s="243"/>
      <c r="C29" s="242" t="s">
        <v>0</v>
      </c>
      <c r="D29" s="1180" t="s">
        <v>356</v>
      </c>
      <c r="E29" s="1180"/>
      <c r="F29" s="242" t="s">
        <v>357</v>
      </c>
      <c r="G29" s="242" t="s">
        <v>394</v>
      </c>
    </row>
    <row r="30" spans="1:17" ht="14.4" x14ac:dyDescent="0.2">
      <c r="A30" s="243"/>
      <c r="C30" s="242">
        <v>1</v>
      </c>
      <c r="D30" s="1180">
        <v>2</v>
      </c>
      <c r="E30" s="1180"/>
      <c r="F30" s="242">
        <v>3</v>
      </c>
      <c r="G30" s="242">
        <v>4</v>
      </c>
    </row>
    <row r="31" spans="1:17" ht="14.4" x14ac:dyDescent="0.2">
      <c r="A31" s="243"/>
      <c r="C31" s="1181" t="s">
        <v>423</v>
      </c>
      <c r="D31" s="1182"/>
      <c r="E31" s="1182"/>
      <c r="F31" s="1182"/>
      <c r="G31" s="1183"/>
    </row>
    <row r="32" spans="1:17" ht="28.8" x14ac:dyDescent="0.2">
      <c r="A32" s="243"/>
      <c r="C32" s="241"/>
      <c r="D32" s="233" t="s">
        <v>364</v>
      </c>
      <c r="E32" s="240" t="s">
        <v>354</v>
      </c>
      <c r="F32" s="240" t="s">
        <v>365</v>
      </c>
      <c r="G32" s="570">
        <f>AVERAGE(G33,G34,G37)</f>
        <v>1.6583333333333332</v>
      </c>
      <c r="O32" s="206"/>
      <c r="P32" s="205"/>
    </row>
    <row r="33" spans="1:16" ht="28.8" x14ac:dyDescent="0.2">
      <c r="A33" s="243"/>
      <c r="C33" s="235" t="s">
        <v>366</v>
      </c>
      <c r="D33" s="230" t="s">
        <v>367</v>
      </c>
      <c r="E33" s="229" t="s">
        <v>368</v>
      </c>
      <c r="F33" s="229" t="s">
        <v>365</v>
      </c>
      <c r="G33" s="571">
        <v>0.97499999999999998</v>
      </c>
      <c r="O33" s="206"/>
      <c r="P33" s="205"/>
    </row>
    <row r="34" spans="1:16" ht="28.8" x14ac:dyDescent="0.2">
      <c r="A34" s="243"/>
      <c r="C34" s="235" t="s">
        <v>369</v>
      </c>
      <c r="D34" s="230" t="s">
        <v>370</v>
      </c>
      <c r="E34" s="229" t="s">
        <v>371</v>
      </c>
      <c r="F34" s="229" t="s">
        <v>365</v>
      </c>
      <c r="G34" s="571">
        <f>G36/G35</f>
        <v>3</v>
      </c>
      <c r="O34" s="206"/>
      <c r="P34" s="205"/>
    </row>
    <row r="35" spans="1:16" ht="28.8" x14ac:dyDescent="0.2">
      <c r="A35" s="243"/>
      <c r="C35" s="235" t="s">
        <v>372</v>
      </c>
      <c r="D35" s="230" t="s">
        <v>373</v>
      </c>
      <c r="E35" s="229" t="s">
        <v>374</v>
      </c>
      <c r="F35" s="229" t="s">
        <v>26</v>
      </c>
      <c r="G35" s="572">
        <f>COUNTIF($A$6:$A$12,"*.*")-COUNTIF($A$6:$A$12,"*.*.*")</f>
        <v>1</v>
      </c>
      <c r="O35" s="206"/>
      <c r="P35" s="205"/>
    </row>
    <row r="36" spans="1:16" ht="28.8" x14ac:dyDescent="0.2">
      <c r="A36" s="243"/>
      <c r="C36" s="235" t="s">
        <v>375</v>
      </c>
      <c r="D36" s="230" t="s">
        <v>376</v>
      </c>
      <c r="E36" s="229" t="s">
        <v>377</v>
      </c>
      <c r="F36" s="229" t="s">
        <v>26</v>
      </c>
      <c r="G36" s="573">
        <f>COUNTIF(УВм_ПП6,"&gt;=95%")</f>
        <v>3</v>
      </c>
      <c r="O36" s="206"/>
      <c r="P36" s="205"/>
    </row>
    <row r="37" spans="1:16" ht="43.2" x14ac:dyDescent="0.2">
      <c r="A37" s="243"/>
      <c r="C37" s="235">
        <v>3</v>
      </c>
      <c r="D37" s="230" t="s">
        <v>378</v>
      </c>
      <c r="E37" s="229" t="s">
        <v>379</v>
      </c>
      <c r="F37" s="229" t="s">
        <v>365</v>
      </c>
      <c r="G37" s="571">
        <f>G39/G38</f>
        <v>1</v>
      </c>
      <c r="O37" s="206"/>
      <c r="P37" s="205"/>
    </row>
    <row r="38" spans="1:16" ht="43.2" x14ac:dyDescent="0.2">
      <c r="A38" s="243"/>
      <c r="C38" s="235" t="s">
        <v>380</v>
      </c>
      <c r="D38" s="230" t="s">
        <v>381</v>
      </c>
      <c r="E38" s="229" t="s">
        <v>382</v>
      </c>
      <c r="F38" s="229" t="s">
        <v>383</v>
      </c>
      <c r="G38" s="574">
        <f>E22</f>
        <v>55755725.700000003</v>
      </c>
    </row>
    <row r="39" spans="1:16" ht="43.2" x14ac:dyDescent="0.2">
      <c r="A39" s="243"/>
      <c r="C39" s="235" t="s">
        <v>384</v>
      </c>
      <c r="D39" s="230" t="s">
        <v>385</v>
      </c>
      <c r="E39" s="229" t="s">
        <v>386</v>
      </c>
      <c r="F39" s="229" t="s">
        <v>383</v>
      </c>
      <c r="G39" s="574">
        <f>F22</f>
        <v>55755725.700000003</v>
      </c>
    </row>
    <row r="40" spans="1:16" ht="14.4" x14ac:dyDescent="0.2">
      <c r="A40" s="243"/>
      <c r="C40" s="226"/>
      <c r="D40" s="233" t="s">
        <v>387</v>
      </c>
      <c r="E40" s="225"/>
      <c r="F40" s="225"/>
      <c r="G40" s="232"/>
    </row>
    <row r="41" spans="1:16" ht="28.8" x14ac:dyDescent="0.2">
      <c r="A41" s="243"/>
      <c r="C41" s="226"/>
      <c r="D41" s="230" t="s">
        <v>388</v>
      </c>
      <c r="E41" s="229"/>
      <c r="F41" s="229" t="s">
        <v>26</v>
      </c>
      <c r="G41" s="573">
        <v>5</v>
      </c>
    </row>
    <row r="42" spans="1:16" ht="57.6" x14ac:dyDescent="0.2">
      <c r="A42" s="243"/>
      <c r="C42" s="231"/>
      <c r="D42" s="230" t="s">
        <v>389</v>
      </c>
      <c r="E42" s="229"/>
      <c r="F42" s="229" t="s">
        <v>26</v>
      </c>
      <c r="G42" s="228"/>
    </row>
    <row r="43" spans="1:16" x14ac:dyDescent="0.2">
      <c r="A43" s="243"/>
    </row>
    <row r="44" spans="1:16" x14ac:dyDescent="0.2">
      <c r="A44" s="243"/>
    </row>
    <row r="45" spans="1:16" ht="14.4" x14ac:dyDescent="0.2">
      <c r="A45" s="538"/>
      <c r="B45" s="227" t="s">
        <v>418</v>
      </c>
      <c r="C45" s="225"/>
      <c r="D45" s="1147" t="s">
        <v>412</v>
      </c>
      <c r="E45" s="1177" t="s">
        <v>413</v>
      </c>
      <c r="F45" s="1177"/>
      <c r="G45" s="224"/>
    </row>
    <row r="46" spans="1:16" ht="28.8" x14ac:dyDescent="0.2">
      <c r="A46" s="538"/>
      <c r="B46" s="224"/>
      <c r="C46" s="225"/>
      <c r="D46" s="1147"/>
      <c r="E46" s="214" t="s">
        <v>402</v>
      </c>
      <c r="F46" s="214" t="s">
        <v>403</v>
      </c>
      <c r="G46" s="224"/>
    </row>
    <row r="47" spans="1:16" ht="14.4" x14ac:dyDescent="0.2">
      <c r="A47" s="539"/>
      <c r="B47" s="223"/>
      <c r="C47" s="218"/>
      <c r="D47" s="222" t="s">
        <v>20</v>
      </c>
      <c r="E47" s="221">
        <f>SUMIFS(E$6:E$17,$D$6:$D$17,$D47)</f>
        <v>55755725.700000003</v>
      </c>
      <c r="F47" s="221">
        <f>SUMIFS(F$6:F$17,$D$6:$D$17,$D47)</f>
        <v>55755725.700000003</v>
      </c>
      <c r="G47" s="215"/>
    </row>
    <row r="48" spans="1:16" ht="72" x14ac:dyDescent="0.2">
      <c r="A48" s="539"/>
      <c r="B48" s="219"/>
      <c r="C48" s="218"/>
      <c r="D48" s="222" t="s">
        <v>242</v>
      </c>
      <c r="E48" s="221">
        <f>SUMIFS(E$6:E$17,$D$6:$D$17,$D48)</f>
        <v>56623581.5</v>
      </c>
      <c r="F48" s="221">
        <f>SUMIFS(F$6:F$17,$D$6:$D$17,$D48)</f>
        <v>56623581.5</v>
      </c>
      <c r="G48" s="215"/>
    </row>
    <row r="49" spans="1:7" ht="14.4" x14ac:dyDescent="0.2">
      <c r="A49" s="539"/>
      <c r="B49" s="219"/>
      <c r="C49" s="218"/>
      <c r="D49" s="217"/>
      <c r="E49" s="216"/>
      <c r="F49" s="216"/>
      <c r="G49" s="215"/>
    </row>
    <row r="50" spans="1:7" ht="14.4" x14ac:dyDescent="0.2">
      <c r="A50" s="1178" t="s">
        <v>0</v>
      </c>
      <c r="B50" s="1147" t="s">
        <v>398</v>
      </c>
      <c r="C50" s="1147" t="s">
        <v>399</v>
      </c>
      <c r="D50" s="1147" t="s">
        <v>400</v>
      </c>
      <c r="E50" s="1177" t="s">
        <v>419</v>
      </c>
      <c r="F50" s="1177"/>
      <c r="G50" s="1177" t="s">
        <v>401</v>
      </c>
    </row>
    <row r="51" spans="1:7" ht="28.8" x14ac:dyDescent="0.2">
      <c r="A51" s="1178"/>
      <c r="B51" s="1147"/>
      <c r="C51" s="1147"/>
      <c r="D51" s="1147"/>
      <c r="E51" s="214" t="s">
        <v>402</v>
      </c>
      <c r="F51" s="214" t="s">
        <v>403</v>
      </c>
      <c r="G51" s="1177"/>
    </row>
    <row r="52" spans="1:7" ht="14.4" x14ac:dyDescent="0.2">
      <c r="A52" s="540">
        <v>1</v>
      </c>
      <c r="B52" s="214">
        <v>2</v>
      </c>
      <c r="C52" s="214">
        <v>3</v>
      </c>
      <c r="D52" s="214">
        <v>4</v>
      </c>
      <c r="E52" s="214">
        <v>5</v>
      </c>
      <c r="F52" s="214">
        <v>6</v>
      </c>
      <c r="G52" s="214">
        <v>7</v>
      </c>
    </row>
    <row r="53" spans="1:7" ht="14.4" x14ac:dyDescent="0.2">
      <c r="A53" s="1184"/>
      <c r="B53" s="1185" t="s">
        <v>363</v>
      </c>
      <c r="C53" s="1185" t="s">
        <v>19</v>
      </c>
      <c r="D53" s="213" t="s">
        <v>405</v>
      </c>
      <c r="E53" s="575">
        <f>E19</f>
        <v>51751890</v>
      </c>
      <c r="F53" s="575">
        <f>F19</f>
        <v>51751890</v>
      </c>
      <c r="G53" s="209">
        <f t="shared" ref="G53:G62" si="1">IF(E53&gt;0,ROUND(F53/E53,3),"-")</f>
        <v>1</v>
      </c>
    </row>
    <row r="54" spans="1:7" ht="14.4" x14ac:dyDescent="0.2">
      <c r="A54" s="1184"/>
      <c r="B54" s="1185"/>
      <c r="C54" s="1185"/>
      <c r="D54" s="213" t="s">
        <v>406</v>
      </c>
      <c r="E54" s="575">
        <v>0</v>
      </c>
      <c r="F54" s="575">
        <v>0</v>
      </c>
      <c r="G54" s="209" t="str">
        <f t="shared" si="1"/>
        <v>-</v>
      </c>
    </row>
    <row r="55" spans="1:7" ht="14.4" x14ac:dyDescent="0.2">
      <c r="A55" s="1184"/>
      <c r="B55" s="1185"/>
      <c r="C55" s="1185"/>
      <c r="D55" s="211" t="s">
        <v>407</v>
      </c>
      <c r="E55" s="576">
        <f>SUM(E53:E54)</f>
        <v>51751890</v>
      </c>
      <c r="F55" s="576">
        <f>SUM(F53:F54)</f>
        <v>51751890</v>
      </c>
      <c r="G55" s="209">
        <f t="shared" si="1"/>
        <v>1</v>
      </c>
    </row>
    <row r="56" spans="1:7" ht="14.4" x14ac:dyDescent="0.2">
      <c r="A56" s="1184"/>
      <c r="B56" s="1185"/>
      <c r="C56" s="1185" t="s">
        <v>113</v>
      </c>
      <c r="D56" s="213" t="s">
        <v>405</v>
      </c>
      <c r="E56" s="575">
        <v>0</v>
      </c>
      <c r="F56" s="575">
        <v>0</v>
      </c>
      <c r="G56" s="209" t="str">
        <f t="shared" si="1"/>
        <v>-</v>
      </c>
    </row>
    <row r="57" spans="1:7" ht="14.4" x14ac:dyDescent="0.2">
      <c r="A57" s="1184"/>
      <c r="B57" s="1185"/>
      <c r="C57" s="1185"/>
      <c r="D57" s="213" t="s">
        <v>406</v>
      </c>
      <c r="E57" s="575">
        <v>0</v>
      </c>
      <c r="F57" s="575">
        <v>0</v>
      </c>
      <c r="G57" s="209" t="str">
        <f t="shared" si="1"/>
        <v>-</v>
      </c>
    </row>
    <row r="58" spans="1:7" ht="14.4" x14ac:dyDescent="0.2">
      <c r="A58" s="1184"/>
      <c r="B58" s="1185"/>
      <c r="C58" s="1185"/>
      <c r="D58" s="211" t="s">
        <v>407</v>
      </c>
      <c r="E58" s="576">
        <f>SUM(E56:E57)</f>
        <v>0</v>
      </c>
      <c r="F58" s="576">
        <f>SUM(F56:F57)</f>
        <v>0</v>
      </c>
      <c r="G58" s="209" t="str">
        <f t="shared" si="1"/>
        <v>-</v>
      </c>
    </row>
    <row r="59" spans="1:7" ht="14.4" x14ac:dyDescent="0.2">
      <c r="A59" s="1184"/>
      <c r="B59" s="1185"/>
      <c r="C59" s="1185" t="s">
        <v>165</v>
      </c>
      <c r="D59" s="213" t="s">
        <v>405</v>
      </c>
      <c r="E59" s="575">
        <f>E22-E19</f>
        <v>4003835.700000003</v>
      </c>
      <c r="F59" s="575">
        <f>F22-F19</f>
        <v>4003835.700000003</v>
      </c>
      <c r="G59" s="209">
        <f t="shared" si="1"/>
        <v>1</v>
      </c>
    </row>
    <row r="60" spans="1:7" ht="14.4" x14ac:dyDescent="0.2">
      <c r="A60" s="1184"/>
      <c r="B60" s="1185"/>
      <c r="C60" s="1185"/>
      <c r="D60" s="213" t="s">
        <v>406</v>
      </c>
      <c r="E60" s="575">
        <v>0</v>
      </c>
      <c r="F60" s="575">
        <v>0</v>
      </c>
      <c r="G60" s="209" t="str">
        <f t="shared" si="1"/>
        <v>-</v>
      </c>
    </row>
    <row r="61" spans="1:7" ht="14.4" x14ac:dyDescent="0.2">
      <c r="A61" s="1184"/>
      <c r="B61" s="1185"/>
      <c r="C61" s="1185"/>
      <c r="D61" s="211" t="s">
        <v>407</v>
      </c>
      <c r="E61" s="576">
        <f>SUM(E59:E60)</f>
        <v>4003835.700000003</v>
      </c>
      <c r="F61" s="576">
        <f>SUM(F59:F60)</f>
        <v>4003835.700000003</v>
      </c>
      <c r="G61" s="209">
        <f t="shared" si="1"/>
        <v>1</v>
      </c>
    </row>
    <row r="62" spans="1:7" ht="14.4" x14ac:dyDescent="0.2">
      <c r="A62" s="1184"/>
      <c r="B62" s="1186" t="s">
        <v>408</v>
      </c>
      <c r="C62" s="1186"/>
      <c r="D62" s="1186"/>
      <c r="E62" s="576">
        <f>E55+E58+E61</f>
        <v>55755725.700000003</v>
      </c>
      <c r="F62" s="576">
        <f>F55+F58+F61</f>
        <v>55755725.700000003</v>
      </c>
      <c r="G62" s="209">
        <f t="shared" si="1"/>
        <v>1</v>
      </c>
    </row>
    <row r="63" spans="1:7" x14ac:dyDescent="0.2">
      <c r="A63" s="537"/>
    </row>
    <row r="64" spans="1:7" x14ac:dyDescent="0.2">
      <c r="A64" s="537"/>
    </row>
    <row r="65" spans="1:1" x14ac:dyDescent="0.2">
      <c r="A65" s="537"/>
    </row>
    <row r="66" spans="1:1" x14ac:dyDescent="0.2">
      <c r="A66" s="537"/>
    </row>
    <row r="67" spans="1:1" x14ac:dyDescent="0.2">
      <c r="A67" s="537"/>
    </row>
    <row r="68" spans="1:1" x14ac:dyDescent="0.2">
      <c r="A68" s="537"/>
    </row>
    <row r="69" spans="1:1" x14ac:dyDescent="0.2">
      <c r="A69" s="537"/>
    </row>
  </sheetData>
  <autoFilter ref="A3:R12"/>
  <mergeCells count="38">
    <mergeCell ref="A17:D17"/>
    <mergeCell ref="H17:Q17"/>
    <mergeCell ref="J6:O6"/>
    <mergeCell ref="A5:Q5"/>
    <mergeCell ref="A1:A2"/>
    <mergeCell ref="B1:B2"/>
    <mergeCell ref="C1:C2"/>
    <mergeCell ref="D1:D2"/>
    <mergeCell ref="J1:J2"/>
    <mergeCell ref="K1:N1"/>
    <mergeCell ref="O1:O2"/>
    <mergeCell ref="P1:P2"/>
    <mergeCell ref="Q1:Q2"/>
    <mergeCell ref="E1:I1"/>
    <mergeCell ref="J14:O14"/>
    <mergeCell ref="A13:Q13"/>
    <mergeCell ref="A53:A62"/>
    <mergeCell ref="B53:B61"/>
    <mergeCell ref="C53:C55"/>
    <mergeCell ref="C56:C58"/>
    <mergeCell ref="C59:C61"/>
    <mergeCell ref="B62:D62"/>
    <mergeCell ref="G50:G51"/>
    <mergeCell ref="D45:D46"/>
    <mergeCell ref="E45:F45"/>
    <mergeCell ref="A4:Q4"/>
    <mergeCell ref="A50:A51"/>
    <mergeCell ref="B50:B51"/>
    <mergeCell ref="C50:C51"/>
    <mergeCell ref="D50:D51"/>
    <mergeCell ref="E50:F50"/>
    <mergeCell ref="J9:O9"/>
    <mergeCell ref="J11:O11"/>
    <mergeCell ref="D29:E29"/>
    <mergeCell ref="D30:E30"/>
    <mergeCell ref="C31:G31"/>
    <mergeCell ref="A16:D16"/>
    <mergeCell ref="H16:Q16"/>
  </mergeCells>
  <conditionalFormatting sqref="G32 G34:G39">
    <cfRule type="containsBlanks" dxfId="8" priority="8">
      <formula>LEN(TRIM(G32))=0</formula>
    </cfRule>
  </conditionalFormatting>
  <conditionalFormatting sqref="G33">
    <cfRule type="containsBlanks" dxfId="7" priority="7">
      <formula>LEN(TRIM(G33))=0</formula>
    </cfRule>
  </conditionalFormatting>
  <conditionalFormatting sqref="G41:G42">
    <cfRule type="containsBlanks" dxfId="6" priority="6">
      <formula>LEN(TRIM(G41))=0</formula>
    </cfRule>
  </conditionalFormatting>
  <conditionalFormatting sqref="E53:F62">
    <cfRule type="containsBlanks" dxfId="5" priority="5">
      <formula>LEN(TRIM(E53))=0</formula>
    </cfRule>
  </conditionalFormatting>
  <printOptions horizontalCentered="1"/>
  <pageMargins left="0.70866141732283472" right="0.70866141732283472" top="0.74803149606299213" bottom="0.74803149606299213" header="0.31496062992125984" footer="0.31496062992125984"/>
  <pageSetup paperSize="8" scale="60" firstPageNumber="176" fitToHeight="0" orientation="landscape" useFirstPageNumber="1" r:id="rId1"/>
  <headerFooter scaleWithDoc="0">
    <oddHeader>&amp;R&amp;"Times New Roman,обычный"&amp;12&amp;A</oddHeader>
    <oddFooter>&amp;C&amp;"Times New Roman,обычный"&amp;12&amp;P</oddFooter>
  </headerFooter>
  <rowBreaks count="1" manualBreakCount="1">
    <brk id="12" max="16" man="1"/>
  </rowBreaks>
  <legacyDrawing r:id="rId2"/>
  <extLst>
    <ext xmlns:x14="http://schemas.microsoft.com/office/spreadsheetml/2009/9/main" uri="{78C0D931-6437-407d-A8EE-F0AAD7539E65}">
      <x14:conditionalFormattings>
        <x14:conditionalFormatting xmlns:xm="http://schemas.microsoft.com/office/excel/2006/main">
          <x14:cfRule type="containsBlanks" priority="3" id="{3F4E93DB-D0DF-463D-AAFE-3DDD11642F89}">
            <xm:f>LEN(TRIM('Подпрограмма 1'!M4))=0</xm:f>
            <x14:dxf>
              <fill>
                <patternFill>
                  <bgColor rgb="FFFFFF00"/>
                </patternFill>
              </fill>
            </x14:dxf>
          </x14:cfRule>
          <xm:sqref>M4:N5 M13:N13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4"/>
  <sheetViews>
    <sheetView zoomScale="70" zoomScaleNormal="70" zoomScaleSheetLayoutView="55" workbookViewId="0">
      <pane ySplit="3" topLeftCell="A4" activePane="bottomLeft" state="frozen"/>
      <selection pane="bottomLeft" activeCell="E6" sqref="E6:F8"/>
    </sheetView>
  </sheetViews>
  <sheetFormatPr defaultColWidth="9.28515625" defaultRowHeight="10.199999999999999" x14ac:dyDescent="0.2"/>
  <cols>
    <col min="1" max="1" width="10.28515625" style="205" customWidth="1"/>
    <col min="2" max="2" width="49.7109375" style="205" customWidth="1"/>
    <col min="3" max="3" width="14.7109375" style="205" customWidth="1"/>
    <col min="4" max="4" width="39.7109375" style="205" customWidth="1"/>
    <col min="5" max="6" width="18.85546875" style="205" customWidth="1"/>
    <col min="7" max="7" width="18.42578125" style="208" customWidth="1"/>
    <col min="8" max="8" width="39.140625" style="205" customWidth="1"/>
    <col min="9" max="9" width="13.42578125" style="207" customWidth="1"/>
    <col min="10" max="10" width="39" style="243" customWidth="1"/>
    <col min="11" max="11" width="33.85546875" style="243" customWidth="1"/>
    <col min="12" max="12" width="18.28515625" style="243" customWidth="1"/>
    <col min="13" max="13" width="14.140625" style="243" customWidth="1"/>
    <col min="14" max="14" width="13.42578125" style="243" customWidth="1"/>
    <col min="15" max="15" width="18.85546875" style="205" customWidth="1"/>
    <col min="16" max="16" width="18.85546875" style="206" customWidth="1"/>
    <col min="17" max="17" width="31.42578125" style="205" customWidth="1"/>
    <col min="18" max="16384" width="9.28515625" style="205"/>
  </cols>
  <sheetData>
    <row r="1" spans="1:17" ht="13.2" x14ac:dyDescent="0.2">
      <c r="A1" s="1162" t="s">
        <v>0</v>
      </c>
      <c r="B1" s="1163" t="s">
        <v>1</v>
      </c>
      <c r="C1" s="1162" t="s">
        <v>2</v>
      </c>
      <c r="D1" s="1163" t="s">
        <v>3</v>
      </c>
      <c r="E1" s="1191" t="s">
        <v>4</v>
      </c>
      <c r="F1" s="1191"/>
      <c r="G1" s="1191"/>
      <c r="H1" s="1191"/>
      <c r="I1" s="1191"/>
      <c r="J1" s="1163" t="s">
        <v>5</v>
      </c>
      <c r="K1" s="1163" t="s">
        <v>6</v>
      </c>
      <c r="L1" s="1163"/>
      <c r="M1" s="1163"/>
      <c r="N1" s="1163"/>
      <c r="O1" s="1163" t="s">
        <v>322</v>
      </c>
      <c r="P1" s="1163" t="s">
        <v>323</v>
      </c>
      <c r="Q1" s="1163" t="s">
        <v>324</v>
      </c>
    </row>
    <row r="2" spans="1:17" ht="92.4" x14ac:dyDescent="0.2">
      <c r="A2" s="1162"/>
      <c r="B2" s="1163"/>
      <c r="C2" s="1163"/>
      <c r="D2" s="1163"/>
      <c r="E2" s="482" t="s">
        <v>320</v>
      </c>
      <c r="F2" s="480" t="s">
        <v>319</v>
      </c>
      <c r="G2" s="480" t="s">
        <v>7</v>
      </c>
      <c r="H2" s="480" t="s">
        <v>326</v>
      </c>
      <c r="I2" s="480" t="s">
        <v>325</v>
      </c>
      <c r="J2" s="1163"/>
      <c r="K2" s="480" t="s">
        <v>8</v>
      </c>
      <c r="L2" s="480" t="s">
        <v>9</v>
      </c>
      <c r="M2" s="480" t="s">
        <v>10</v>
      </c>
      <c r="N2" s="480" t="s">
        <v>321</v>
      </c>
      <c r="O2" s="1163"/>
      <c r="P2" s="1163"/>
      <c r="Q2" s="1163"/>
    </row>
    <row r="3" spans="1:17" ht="13.2" x14ac:dyDescent="0.2">
      <c r="A3" s="481" t="s">
        <v>11</v>
      </c>
      <c r="B3" s="480" t="s">
        <v>12</v>
      </c>
      <c r="C3" s="480" t="s">
        <v>13</v>
      </c>
      <c r="D3" s="480">
        <v>4</v>
      </c>
      <c r="E3" s="482" t="s">
        <v>14</v>
      </c>
      <c r="F3" s="480">
        <v>6</v>
      </c>
      <c r="G3" s="480">
        <v>7</v>
      </c>
      <c r="H3" s="480">
        <v>8</v>
      </c>
      <c r="I3" s="481" t="s">
        <v>348</v>
      </c>
      <c r="J3" s="480">
        <v>10</v>
      </c>
      <c r="K3" s="482">
        <v>11</v>
      </c>
      <c r="L3" s="480">
        <v>12</v>
      </c>
      <c r="M3" s="481" t="s">
        <v>100</v>
      </c>
      <c r="N3" s="480">
        <v>14</v>
      </c>
      <c r="O3" s="480">
        <v>15</v>
      </c>
      <c r="P3" s="480">
        <v>16</v>
      </c>
      <c r="Q3" s="482">
        <v>17</v>
      </c>
    </row>
    <row r="4" spans="1:17" ht="99.6" customHeight="1" x14ac:dyDescent="0.2">
      <c r="A4" s="1188" t="s">
        <v>865</v>
      </c>
      <c r="B4" s="1189"/>
      <c r="C4" s="1189"/>
      <c r="D4" s="1189"/>
      <c r="E4" s="1189"/>
      <c r="F4" s="1189"/>
      <c r="G4" s="1189"/>
      <c r="H4" s="1189"/>
      <c r="I4" s="1189"/>
      <c r="J4" s="1189"/>
      <c r="K4" s="1189"/>
      <c r="L4" s="1189"/>
      <c r="M4" s="1189"/>
      <c r="N4" s="1189"/>
      <c r="O4" s="1189"/>
      <c r="P4" s="1189"/>
      <c r="Q4" s="1190"/>
    </row>
    <row r="5" spans="1:17" x14ac:dyDescent="0.2">
      <c r="A5" s="243"/>
      <c r="B5" s="243"/>
      <c r="C5" s="243"/>
      <c r="D5" s="243"/>
      <c r="E5" s="243"/>
      <c r="F5" s="243"/>
      <c r="G5" s="246"/>
      <c r="H5" s="243"/>
      <c r="I5" s="245"/>
      <c r="O5" s="243"/>
      <c r="P5" s="244"/>
      <c r="Q5" s="243"/>
    </row>
    <row r="6" spans="1:17" ht="26.4" x14ac:dyDescent="0.2">
      <c r="A6" s="243"/>
      <c r="B6" s="248" t="s">
        <v>396</v>
      </c>
      <c r="C6" s="243"/>
      <c r="D6" s="243"/>
      <c r="E6" s="427" t="e">
        <f>SUM(#REF!,#REF!,#REF!)</f>
        <v>#REF!</v>
      </c>
      <c r="F6" s="427" t="e">
        <f>SUM(#REF!,#REF!,#REF!)</f>
        <v>#REF!</v>
      </c>
      <c r="G6" s="246"/>
      <c r="H6" s="243"/>
      <c r="I6" s="245"/>
      <c r="O6" s="243"/>
      <c r="P6" s="244"/>
      <c r="Q6" s="243"/>
    </row>
    <row r="7" spans="1:17" ht="26.4" x14ac:dyDescent="0.2">
      <c r="A7" s="243"/>
      <c r="B7" s="248" t="s">
        <v>508</v>
      </c>
      <c r="C7" s="243"/>
      <c r="D7" s="243"/>
      <c r="E7" s="247" t="e">
        <f>#REF!</f>
        <v>#REF!</v>
      </c>
      <c r="F7" s="247" t="e">
        <f>#REF!</f>
        <v>#REF!</v>
      </c>
      <c r="G7" s="246"/>
      <c r="H7" s="243"/>
      <c r="I7" s="245"/>
      <c r="O7" s="243"/>
      <c r="P7" s="244"/>
      <c r="Q7" s="243"/>
    </row>
    <row r="8" spans="1:17" ht="13.2" x14ac:dyDescent="0.2">
      <c r="A8" s="243"/>
      <c r="B8" s="248" t="s">
        <v>316</v>
      </c>
      <c r="C8" s="243"/>
      <c r="D8" s="243"/>
      <c r="E8" s="247" t="e">
        <f>SUM(#REF!,#REF!,#REF!)</f>
        <v>#REF!</v>
      </c>
      <c r="F8" s="247" t="e">
        <f>SUM(#REF!,#REF!,#REF!)</f>
        <v>#REF!</v>
      </c>
      <c r="G8" s="246"/>
      <c r="H8" s="243"/>
      <c r="I8" s="245"/>
      <c r="O8" s="243"/>
      <c r="P8" s="244"/>
      <c r="Q8" s="243"/>
    </row>
    <row r="9" spans="1:17" x14ac:dyDescent="0.2">
      <c r="D9" s="403"/>
      <c r="E9" s="247"/>
      <c r="F9" s="247"/>
    </row>
    <row r="11" spans="1:17" ht="28.8" x14ac:dyDescent="0.2">
      <c r="C11" s="483" t="s">
        <v>0</v>
      </c>
      <c r="D11" s="1180" t="s">
        <v>356</v>
      </c>
      <c r="E11" s="1180"/>
      <c r="F11" s="483" t="s">
        <v>357</v>
      </c>
      <c r="G11" s="483" t="s">
        <v>394</v>
      </c>
    </row>
    <row r="12" spans="1:17" ht="14.4" x14ac:dyDescent="0.2">
      <c r="C12" s="483">
        <v>1</v>
      </c>
      <c r="D12" s="1180">
        <v>2</v>
      </c>
      <c r="E12" s="1180"/>
      <c r="F12" s="483">
        <v>3</v>
      </c>
      <c r="G12" s="483">
        <v>4</v>
      </c>
    </row>
    <row r="13" spans="1:17" ht="14.4" x14ac:dyDescent="0.2">
      <c r="C13" s="1181" t="s">
        <v>423</v>
      </c>
      <c r="D13" s="1182"/>
      <c r="E13" s="1182"/>
      <c r="F13" s="1182"/>
      <c r="G13" s="1183"/>
    </row>
    <row r="14" spans="1:17" ht="28.8" x14ac:dyDescent="0.2">
      <c r="C14" s="241"/>
      <c r="D14" s="233" t="s">
        <v>364</v>
      </c>
      <c r="E14" s="479" t="s">
        <v>354</v>
      </c>
      <c r="F14" s="479" t="s">
        <v>365</v>
      </c>
      <c r="G14" s="239" t="e">
        <f>AVERAGE(G15,G16,G19)</f>
        <v>#REF!</v>
      </c>
      <c r="O14" s="206"/>
      <c r="P14" s="205"/>
    </row>
    <row r="15" spans="1:17" ht="28.8" x14ac:dyDescent="0.2">
      <c r="C15" s="235" t="s">
        <v>366</v>
      </c>
      <c r="D15" s="230" t="s">
        <v>367</v>
      </c>
      <c r="E15" s="229" t="s">
        <v>368</v>
      </c>
      <c r="F15" s="229" t="s">
        <v>365</v>
      </c>
      <c r="G15" s="458">
        <v>0.97499999999999998</v>
      </c>
      <c r="O15" s="206"/>
      <c r="P15" s="205"/>
    </row>
    <row r="16" spans="1:17" ht="28.8" x14ac:dyDescent="0.2">
      <c r="C16" s="235" t="s">
        <v>369</v>
      </c>
      <c r="D16" s="230" t="s">
        <v>370</v>
      </c>
      <c r="E16" s="229" t="s">
        <v>371</v>
      </c>
      <c r="F16" s="229" t="s">
        <v>365</v>
      </c>
      <c r="G16" s="236" t="e">
        <f>G18/G17</f>
        <v>#REF!</v>
      </c>
      <c r="O16" s="206"/>
      <c r="P16" s="205"/>
    </row>
    <row r="17" spans="1:16" ht="28.8" x14ac:dyDescent="0.2">
      <c r="C17" s="235" t="s">
        <v>372</v>
      </c>
      <c r="D17" s="230" t="s">
        <v>373</v>
      </c>
      <c r="E17" s="229" t="s">
        <v>374</v>
      </c>
      <c r="F17" s="229" t="s">
        <v>26</v>
      </c>
      <c r="G17" s="238" t="e">
        <f>COUNTIF(#REF!,"*.*")-COUNTIF(#REF!,"*.*.*")</f>
        <v>#REF!</v>
      </c>
      <c r="O17" s="206"/>
      <c r="P17" s="205"/>
    </row>
    <row r="18" spans="1:16" ht="28.8" x14ac:dyDescent="0.2">
      <c r="C18" s="235" t="s">
        <v>375</v>
      </c>
      <c r="D18" s="230" t="s">
        <v>376</v>
      </c>
      <c r="E18" s="229" t="s">
        <v>377</v>
      </c>
      <c r="F18" s="229" t="s">
        <v>26</v>
      </c>
      <c r="G18" s="237" t="e">
        <f>COUNTIF(УВм_ПП6,"&gt;=95%")</f>
        <v>#REF!</v>
      </c>
      <c r="O18" s="206"/>
      <c r="P18" s="205"/>
    </row>
    <row r="19" spans="1:16" ht="43.2" x14ac:dyDescent="0.2">
      <c r="C19" s="235">
        <v>3</v>
      </c>
      <c r="D19" s="230" t="s">
        <v>378</v>
      </c>
      <c r="E19" s="229" t="s">
        <v>379</v>
      </c>
      <c r="F19" s="229" t="s">
        <v>365</v>
      </c>
      <c r="G19" s="236" t="e">
        <f>G21/G20</f>
        <v>#REF!</v>
      </c>
      <c r="O19" s="206"/>
      <c r="P19" s="205"/>
    </row>
    <row r="20" spans="1:16" ht="43.2" x14ac:dyDescent="0.2">
      <c r="C20" s="235" t="s">
        <v>380</v>
      </c>
      <c r="D20" s="230" t="s">
        <v>381</v>
      </c>
      <c r="E20" s="229" t="s">
        <v>382</v>
      </c>
      <c r="F20" s="229" t="s">
        <v>383</v>
      </c>
      <c r="G20" s="234" t="e">
        <f>E6</f>
        <v>#REF!</v>
      </c>
    </row>
    <row r="21" spans="1:16" ht="43.2" x14ac:dyDescent="0.2">
      <c r="C21" s="235" t="s">
        <v>384</v>
      </c>
      <c r="D21" s="230" t="s">
        <v>385</v>
      </c>
      <c r="E21" s="229" t="s">
        <v>386</v>
      </c>
      <c r="F21" s="229" t="s">
        <v>383</v>
      </c>
      <c r="G21" s="234" t="e">
        <f>F6</f>
        <v>#REF!</v>
      </c>
    </row>
    <row r="22" spans="1:16" ht="14.4" x14ac:dyDescent="0.2">
      <c r="C22" s="226"/>
      <c r="D22" s="233" t="s">
        <v>387</v>
      </c>
      <c r="E22" s="225"/>
      <c r="F22" s="225"/>
      <c r="G22" s="232"/>
    </row>
    <row r="23" spans="1:16" ht="28.8" x14ac:dyDescent="0.2">
      <c r="C23" s="226"/>
      <c r="D23" s="230" t="s">
        <v>388</v>
      </c>
      <c r="E23" s="229"/>
      <c r="F23" s="229" t="s">
        <v>26</v>
      </c>
      <c r="G23" s="228">
        <v>5</v>
      </c>
    </row>
    <row r="24" spans="1:16" ht="57.6" x14ac:dyDescent="0.2">
      <c r="C24" s="231"/>
      <c r="D24" s="230" t="s">
        <v>389</v>
      </c>
      <c r="E24" s="229"/>
      <c r="F24" s="229" t="s">
        <v>26</v>
      </c>
      <c r="G24" s="228"/>
    </row>
    <row r="27" spans="1:16" ht="14.4" x14ac:dyDescent="0.2">
      <c r="A27" s="226"/>
      <c r="B27" s="227" t="s">
        <v>418</v>
      </c>
      <c r="C27" s="225"/>
      <c r="D27" s="1147" t="s">
        <v>412</v>
      </c>
      <c r="E27" s="1177" t="s">
        <v>413</v>
      </c>
      <c r="F27" s="1177"/>
      <c r="G27" s="224"/>
    </row>
    <row r="28" spans="1:16" ht="28.8" x14ac:dyDescent="0.2">
      <c r="A28" s="226"/>
      <c r="B28" s="224"/>
      <c r="C28" s="225"/>
      <c r="D28" s="1147"/>
      <c r="E28" s="476" t="s">
        <v>402</v>
      </c>
      <c r="F28" s="476" t="s">
        <v>403</v>
      </c>
      <c r="G28" s="224"/>
    </row>
    <row r="29" spans="1:16" ht="14.4" x14ac:dyDescent="0.2">
      <c r="A29" s="220"/>
      <c r="B29" s="223"/>
      <c r="C29" s="218"/>
      <c r="D29" s="222" t="s">
        <v>20</v>
      </c>
      <c r="E29" s="221" t="e">
        <f>SUMIFS(#REF!,#REF!,$D29)</f>
        <v>#REF!</v>
      </c>
      <c r="F29" s="221" t="e">
        <f>SUMIFS(#REF!,#REF!,$D29)</f>
        <v>#REF!</v>
      </c>
      <c r="G29" s="215"/>
    </row>
    <row r="30" spans="1:16" ht="72" x14ac:dyDescent="0.2">
      <c r="A30" s="220"/>
      <c r="B30" s="219"/>
      <c r="C30" s="218"/>
      <c r="D30" s="222" t="s">
        <v>242</v>
      </c>
      <c r="E30" s="221" t="e">
        <f>SUMIFS(#REF!,#REF!,$D30)</f>
        <v>#REF!</v>
      </c>
      <c r="F30" s="221" t="e">
        <f>SUMIFS(#REF!,#REF!,$D30)</f>
        <v>#REF!</v>
      </c>
      <c r="G30" s="215"/>
    </row>
    <row r="31" spans="1:16" ht="14.4" x14ac:dyDescent="0.2">
      <c r="A31" s="220"/>
      <c r="B31" s="219"/>
      <c r="C31" s="218"/>
      <c r="D31" s="217"/>
      <c r="E31" s="216"/>
      <c r="F31" s="216"/>
      <c r="G31" s="215"/>
    </row>
    <row r="32" spans="1:16" ht="14.4" x14ac:dyDescent="0.2">
      <c r="A32" s="1147" t="s">
        <v>0</v>
      </c>
      <c r="B32" s="1147" t="s">
        <v>398</v>
      </c>
      <c r="C32" s="1147" t="s">
        <v>399</v>
      </c>
      <c r="D32" s="1147" t="s">
        <v>400</v>
      </c>
      <c r="E32" s="1177" t="s">
        <v>419</v>
      </c>
      <c r="F32" s="1177"/>
      <c r="G32" s="1177" t="s">
        <v>401</v>
      </c>
    </row>
    <row r="33" spans="1:7" ht="28.8" x14ac:dyDescent="0.2">
      <c r="A33" s="1147"/>
      <c r="B33" s="1147"/>
      <c r="C33" s="1147"/>
      <c r="D33" s="1147"/>
      <c r="E33" s="476" t="s">
        <v>402</v>
      </c>
      <c r="F33" s="476" t="s">
        <v>403</v>
      </c>
      <c r="G33" s="1177"/>
    </row>
    <row r="34" spans="1:7" ht="14.4" x14ac:dyDescent="0.2">
      <c r="A34" s="476">
        <v>1</v>
      </c>
      <c r="B34" s="476">
        <v>2</v>
      </c>
      <c r="C34" s="476">
        <v>3</v>
      </c>
      <c r="D34" s="476">
        <v>4</v>
      </c>
      <c r="E34" s="476">
        <v>5</v>
      </c>
      <c r="F34" s="476">
        <v>6</v>
      </c>
      <c r="G34" s="476">
        <v>7</v>
      </c>
    </row>
    <row r="35" spans="1:7" ht="14.4" x14ac:dyDescent="0.2">
      <c r="A35" s="1187"/>
      <c r="B35" s="1185" t="s">
        <v>363</v>
      </c>
      <c r="C35" s="1185" t="s">
        <v>19</v>
      </c>
      <c r="D35" s="477" t="s">
        <v>405</v>
      </c>
      <c r="E35" s="212" t="e">
        <f>E6</f>
        <v>#REF!</v>
      </c>
      <c r="F35" s="212" t="e">
        <f>F6</f>
        <v>#REF!</v>
      </c>
      <c r="G35" s="209" t="e">
        <f t="shared" ref="G35:G44" si="0">IF(E35&gt;0,ROUND(F35/E35,3),"-")</f>
        <v>#REF!</v>
      </c>
    </row>
    <row r="36" spans="1:7" ht="14.4" x14ac:dyDescent="0.2">
      <c r="A36" s="1187"/>
      <c r="B36" s="1185"/>
      <c r="C36" s="1185"/>
      <c r="D36" s="477" t="s">
        <v>406</v>
      </c>
      <c r="E36" s="212">
        <v>0</v>
      </c>
      <c r="F36" s="212">
        <v>0</v>
      </c>
      <c r="G36" s="209" t="str">
        <f t="shared" si="0"/>
        <v>-</v>
      </c>
    </row>
    <row r="37" spans="1:7" ht="14.4" x14ac:dyDescent="0.2">
      <c r="A37" s="1187"/>
      <c r="B37" s="1185"/>
      <c r="C37" s="1185"/>
      <c r="D37" s="478" t="s">
        <v>407</v>
      </c>
      <c r="E37" s="210" t="e">
        <f>SUM(E35:E36)</f>
        <v>#REF!</v>
      </c>
      <c r="F37" s="210" t="e">
        <f>SUM(F35:F36)</f>
        <v>#REF!</v>
      </c>
      <c r="G37" s="209" t="e">
        <f t="shared" si="0"/>
        <v>#REF!</v>
      </c>
    </row>
    <row r="38" spans="1:7" ht="14.4" x14ac:dyDescent="0.2">
      <c r="A38" s="1187"/>
      <c r="B38" s="1185"/>
      <c r="C38" s="1185" t="s">
        <v>113</v>
      </c>
      <c r="D38" s="477" t="s">
        <v>405</v>
      </c>
      <c r="E38" s="212">
        <v>0</v>
      </c>
      <c r="F38" s="212">
        <v>0</v>
      </c>
      <c r="G38" s="209" t="str">
        <f t="shared" si="0"/>
        <v>-</v>
      </c>
    </row>
    <row r="39" spans="1:7" ht="14.4" x14ac:dyDescent="0.2">
      <c r="A39" s="1187"/>
      <c r="B39" s="1185"/>
      <c r="C39" s="1185"/>
      <c r="D39" s="477" t="s">
        <v>406</v>
      </c>
      <c r="E39" s="212">
        <v>0</v>
      </c>
      <c r="F39" s="212">
        <v>0</v>
      </c>
      <c r="G39" s="209" t="str">
        <f t="shared" si="0"/>
        <v>-</v>
      </c>
    </row>
    <row r="40" spans="1:7" ht="14.4" x14ac:dyDescent="0.2">
      <c r="A40" s="1187"/>
      <c r="B40" s="1185"/>
      <c r="C40" s="1185"/>
      <c r="D40" s="478" t="s">
        <v>407</v>
      </c>
      <c r="E40" s="210">
        <f>SUM(E38:E39)</f>
        <v>0</v>
      </c>
      <c r="F40" s="210">
        <f>SUM(F38:F39)</f>
        <v>0</v>
      </c>
      <c r="G40" s="209" t="str">
        <f t="shared" si="0"/>
        <v>-</v>
      </c>
    </row>
    <row r="41" spans="1:7" ht="14.4" x14ac:dyDescent="0.2">
      <c r="A41" s="1187"/>
      <c r="B41" s="1185"/>
      <c r="C41" s="1185" t="s">
        <v>165</v>
      </c>
      <c r="D41" s="477" t="s">
        <v>405</v>
      </c>
      <c r="E41" s="404" t="e">
        <f>E8-E6</f>
        <v>#REF!</v>
      </c>
      <c r="F41" s="212" t="e">
        <f>F8-F6</f>
        <v>#REF!</v>
      </c>
      <c r="G41" s="209" t="e">
        <f t="shared" si="0"/>
        <v>#REF!</v>
      </c>
    </row>
    <row r="42" spans="1:7" ht="14.4" x14ac:dyDescent="0.2">
      <c r="A42" s="1187"/>
      <c r="B42" s="1185"/>
      <c r="C42" s="1185"/>
      <c r="D42" s="477" t="s">
        <v>406</v>
      </c>
      <c r="E42" s="212">
        <v>0</v>
      </c>
      <c r="F42" s="212">
        <v>0</v>
      </c>
      <c r="G42" s="209" t="str">
        <f t="shared" si="0"/>
        <v>-</v>
      </c>
    </row>
    <row r="43" spans="1:7" ht="14.4" x14ac:dyDescent="0.2">
      <c r="A43" s="1187"/>
      <c r="B43" s="1185"/>
      <c r="C43" s="1185"/>
      <c r="D43" s="478" t="s">
        <v>407</v>
      </c>
      <c r="E43" s="210" t="e">
        <f>SUM(E41:E42)</f>
        <v>#REF!</v>
      </c>
      <c r="F43" s="210" t="e">
        <f>SUM(F41:F42)</f>
        <v>#REF!</v>
      </c>
      <c r="G43" s="209" t="e">
        <f t="shared" si="0"/>
        <v>#REF!</v>
      </c>
    </row>
    <row r="44" spans="1:7" ht="14.4" x14ac:dyDescent="0.2">
      <c r="A44" s="1187"/>
      <c r="B44" s="1186" t="s">
        <v>408</v>
      </c>
      <c r="C44" s="1186"/>
      <c r="D44" s="1186"/>
      <c r="E44" s="210" t="e">
        <f>E37+E40+E43</f>
        <v>#REF!</v>
      </c>
      <c r="F44" s="210" t="e">
        <f>F37+F40+F43</f>
        <v>#REF!</v>
      </c>
      <c r="G44" s="209" t="e">
        <f t="shared" si="0"/>
        <v>#REF!</v>
      </c>
    </row>
  </sheetData>
  <autoFilter ref="A3:R4"/>
  <mergeCells count="28">
    <mergeCell ref="K1:N1"/>
    <mergeCell ref="O1:O2"/>
    <mergeCell ref="P1:P2"/>
    <mergeCell ref="Q1:Q2"/>
    <mergeCell ref="A4:Q4"/>
    <mergeCell ref="A1:A2"/>
    <mergeCell ref="B1:B2"/>
    <mergeCell ref="C1:C2"/>
    <mergeCell ref="D1:D2"/>
    <mergeCell ref="E1:I1"/>
    <mergeCell ref="J1:J2"/>
    <mergeCell ref="G32:G33"/>
    <mergeCell ref="D11:E11"/>
    <mergeCell ref="D12:E12"/>
    <mergeCell ref="C13:G13"/>
    <mergeCell ref="D27:D28"/>
    <mergeCell ref="E27:F27"/>
    <mergeCell ref="A32:A33"/>
    <mergeCell ref="B32:B33"/>
    <mergeCell ref="C32:C33"/>
    <mergeCell ref="D32:D33"/>
    <mergeCell ref="E32:F32"/>
    <mergeCell ref="A35:A44"/>
    <mergeCell ref="B35:B43"/>
    <mergeCell ref="C35:C37"/>
    <mergeCell ref="C38:C40"/>
    <mergeCell ref="C41:C43"/>
    <mergeCell ref="B44:D44"/>
  </mergeCells>
  <conditionalFormatting sqref="G14 G16:G21">
    <cfRule type="containsBlanks" dxfId="3" priority="4">
      <formula>LEN(TRIM(G14))=0</formula>
    </cfRule>
  </conditionalFormatting>
  <conditionalFormatting sqref="G15">
    <cfRule type="containsBlanks" dxfId="2" priority="3">
      <formula>LEN(TRIM(G15))=0</formula>
    </cfRule>
  </conditionalFormatting>
  <conditionalFormatting sqref="G23:G24">
    <cfRule type="containsBlanks" dxfId="1" priority="2">
      <formula>LEN(TRIM(G23))=0</formula>
    </cfRule>
  </conditionalFormatting>
  <conditionalFormatting sqref="E35:F44">
    <cfRule type="containsBlanks" dxfId="0" priority="1">
      <formula>LEN(TRIM(E35))=0</formula>
    </cfRule>
  </conditionalFormatting>
  <printOptions horizontalCentered="1"/>
  <pageMargins left="0.70866141732283472" right="0.70866141732283472" top="0.74803149606299213" bottom="0.74803149606299213" header="0.31496062992125984" footer="0.31496062992125984"/>
  <pageSetup paperSize="8" scale="59" firstPageNumber="139" fitToHeight="0" orientation="landscape" useFirstPageNumber="1" r:id="rId1"/>
  <headerFooter scaleWithDoc="0">
    <oddHeader>&amp;R&amp;"Times New Roman,обычный"&amp;12&amp;A</oddHeader>
    <oddFooter>&amp;C&amp;"Times New Roman,обычный"&amp;12&amp;P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21</vt:i4>
      </vt:variant>
    </vt:vector>
  </HeadingPairs>
  <TitlesOfParts>
    <vt:vector size="31" baseType="lpstr">
      <vt:lpstr>2.Финансирование</vt:lpstr>
      <vt:lpstr>2.1. Финансирование</vt:lpstr>
      <vt:lpstr>Подпрограмма 1</vt:lpstr>
      <vt:lpstr>Подпрограмма 2</vt:lpstr>
      <vt:lpstr>Подпрограмма 3</vt:lpstr>
      <vt:lpstr>Подпрограмма 4</vt:lpstr>
      <vt:lpstr>Подпрограмма 5</vt:lpstr>
      <vt:lpstr>Подпрограмма 6</vt:lpstr>
      <vt:lpstr>Подпрограмма 7</vt:lpstr>
      <vt:lpstr>4.Эффективность</vt:lpstr>
      <vt:lpstr>'Подпрограмма 1'!Заголовки_для_печати</vt:lpstr>
      <vt:lpstr>'Подпрограмма 2'!Заголовки_для_печати</vt:lpstr>
      <vt:lpstr>'Подпрограмма 3'!Заголовки_для_печати</vt:lpstr>
      <vt:lpstr>'Подпрограмма 4'!Заголовки_для_печати</vt:lpstr>
      <vt:lpstr>'Подпрограмма 5'!Заголовки_для_печати</vt:lpstr>
      <vt:lpstr>'Подпрограмма 6'!Заголовки_для_печати</vt:lpstr>
      <vt:lpstr>'Подпрограмма 7'!Заголовки_для_печати</vt:lpstr>
      <vt:lpstr>'Подпрограмма 1'!Область_печати</vt:lpstr>
      <vt:lpstr>'Подпрограмма 2'!Область_печати</vt:lpstr>
      <vt:lpstr>'Подпрограмма 3'!Область_печати</vt:lpstr>
      <vt:lpstr>'Подпрограмма 4'!Область_печати</vt:lpstr>
      <vt:lpstr>'Подпрограмма 5'!Область_печати</vt:lpstr>
      <vt:lpstr>'Подпрограмма 6'!Область_печати</vt:lpstr>
      <vt:lpstr>'Подпрограмма 7'!Область_печати</vt:lpstr>
      <vt:lpstr>УВм_ПП1</vt:lpstr>
      <vt:lpstr>УВм_ПП2</vt:lpstr>
      <vt:lpstr>УВм_ПП3</vt:lpstr>
      <vt:lpstr>УВм_ПП4</vt:lpstr>
      <vt:lpstr>УВм_ПП5_развитие</vt:lpstr>
      <vt:lpstr>УВм_ПП5_текущие</vt:lpstr>
      <vt:lpstr>УВм_ПП6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Анна Андреевна</dc:creator>
  <cp:lastModifiedBy>Арбузова Юлия Михайловна</cp:lastModifiedBy>
  <cp:lastPrinted>2021-03-01T16:59:58Z</cp:lastPrinted>
  <dcterms:created xsi:type="dcterms:W3CDTF">2017-12-12T08:01:53Z</dcterms:created>
  <dcterms:modified xsi:type="dcterms:W3CDTF">2021-03-01T17:00:32Z</dcterms:modified>
</cp:coreProperties>
</file>